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7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cumentos\Acompanhamento Covid\"/>
    </mc:Choice>
  </mc:AlternateContent>
  <xr:revisionPtr revIDLastSave="0" documentId="13_ncr:1_{CBEC4AD2-8AE2-419E-B7C4-F6E893F4BEBE}" xr6:coauthVersionLast="46" xr6:coauthVersionMax="46" xr10:uidLastSave="{00000000-0000-0000-0000-000000000000}"/>
  <bookViews>
    <workbookView xWindow="-120" yWindow="-120" windowWidth="20730" windowHeight="11160" firstSheet="3" activeTab="5" xr2:uid="{3336110D-4E75-4AC2-BD5B-532A0A4C56B9}"/>
  </bookViews>
  <sheets>
    <sheet name="Planilha1" sheetId="1" r:id="rId1"/>
    <sheet name="Planilha2" sheetId="2" r:id="rId2"/>
    <sheet name="Dados Oficiais" sheetId="7" r:id="rId3"/>
    <sheet name="Dados sim recup exp" sheetId="8" r:id="rId4"/>
    <sheet name="Dados sim recup média" sheetId="12" r:id="rId5"/>
    <sheet name="Dados sim recup log" sheetId="11" r:id="rId6"/>
    <sheet name="Planilha3" sheetId="13" r:id="rId7"/>
    <sheet name="teste curva logística" sheetId="9" r:id="rId8"/>
  </sheets>
  <definedNames>
    <definedName name="dt">'teste curva logística'!$G$5</definedName>
    <definedName name="i0">'teste curva logística'!$G$2</definedName>
    <definedName name="K">'teste curva logística'!$G$3</definedName>
    <definedName name="p0">'teste curva logística'!$G$4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328" i="11" l="1"/>
  <c r="L328" i="11"/>
  <c r="K328" i="11"/>
  <c r="J328" i="11"/>
  <c r="I328" i="11"/>
  <c r="H328" i="11"/>
  <c r="D328" i="11"/>
  <c r="C328" i="11"/>
  <c r="F328" i="11"/>
  <c r="M327" i="11"/>
  <c r="J327" i="11"/>
  <c r="I327" i="11"/>
  <c r="K327" i="11" s="1"/>
  <c r="H327" i="11"/>
  <c r="F327" i="11"/>
  <c r="D327" i="11"/>
  <c r="C327" i="11"/>
  <c r="M326" i="11"/>
  <c r="J326" i="11"/>
  <c r="I326" i="11"/>
  <c r="H326" i="11"/>
  <c r="F326" i="11"/>
  <c r="D326" i="11"/>
  <c r="C326" i="11"/>
  <c r="M325" i="11"/>
  <c r="J325" i="11"/>
  <c r="I325" i="11"/>
  <c r="F325" i="11"/>
  <c r="H325" i="11"/>
  <c r="D325" i="11"/>
  <c r="C325" i="11"/>
  <c r="I323" i="11"/>
  <c r="L323" i="11" s="1"/>
  <c r="J323" i="11"/>
  <c r="M323" i="11"/>
  <c r="I324" i="11"/>
  <c r="L324" i="11" s="1"/>
  <c r="J324" i="11"/>
  <c r="M324" i="11"/>
  <c r="H323" i="11"/>
  <c r="H324" i="11"/>
  <c r="F323" i="11"/>
  <c r="F324" i="11"/>
  <c r="D323" i="11"/>
  <c r="D324" i="11"/>
  <c r="C323" i="11"/>
  <c r="C324" i="11"/>
  <c r="D322" i="11" s="1"/>
  <c r="G323" i="11"/>
  <c r="E323" i="11"/>
  <c r="B323" i="11"/>
  <c r="M322" i="11"/>
  <c r="J322" i="11"/>
  <c r="I322" i="11"/>
  <c r="L322" i="11" s="1"/>
  <c r="F322" i="11"/>
  <c r="H322" i="11"/>
  <c r="C322" i="11"/>
  <c r="D321" i="11" s="1"/>
  <c r="M321" i="11"/>
  <c r="J321" i="11"/>
  <c r="I321" i="11"/>
  <c r="L321" i="11" s="1"/>
  <c r="F321" i="11"/>
  <c r="H321" i="11"/>
  <c r="C321" i="11"/>
  <c r="M320" i="11"/>
  <c r="J320" i="11"/>
  <c r="I320" i="11"/>
  <c r="H320" i="11"/>
  <c r="F320" i="11"/>
  <c r="C320" i="11"/>
  <c r="M319" i="11"/>
  <c r="J319" i="11"/>
  <c r="I319" i="11"/>
  <c r="K319" i="11" s="1"/>
  <c r="H319" i="11"/>
  <c r="F319" i="11"/>
  <c r="C319" i="11"/>
  <c r="J318" i="11"/>
  <c r="M318" i="11"/>
  <c r="I318" i="11"/>
  <c r="L318" i="11" s="1"/>
  <c r="H318" i="11"/>
  <c r="F318" i="11"/>
  <c r="D318" i="11"/>
  <c r="C318" i="11"/>
  <c r="M316" i="11"/>
  <c r="M317" i="11"/>
  <c r="J316" i="11"/>
  <c r="J317" i="11"/>
  <c r="I316" i="11"/>
  <c r="L316" i="11" s="1"/>
  <c r="I317" i="11"/>
  <c r="L317" i="11" s="1"/>
  <c r="H316" i="11"/>
  <c r="H317" i="11"/>
  <c r="G316" i="11"/>
  <c r="F316" i="11"/>
  <c r="F317" i="11"/>
  <c r="E316" i="11"/>
  <c r="D315" i="11"/>
  <c r="D316" i="11"/>
  <c r="D317" i="11"/>
  <c r="C316" i="11"/>
  <c r="C317" i="11"/>
  <c r="D314" i="11" s="1"/>
  <c r="B316" i="11"/>
  <c r="M315" i="11"/>
  <c r="J315" i="11"/>
  <c r="I315" i="11"/>
  <c r="L315" i="11" s="1"/>
  <c r="F315" i="11"/>
  <c r="H315" i="11"/>
  <c r="C315" i="11"/>
  <c r="M314" i="11"/>
  <c r="J314" i="11"/>
  <c r="I314" i="11"/>
  <c r="L314" i="11" s="1"/>
  <c r="F314" i="11"/>
  <c r="H314" i="11"/>
  <c r="C314" i="11"/>
  <c r="M313" i="11"/>
  <c r="J313" i="11"/>
  <c r="I313" i="11"/>
  <c r="L313" i="11" s="1"/>
  <c r="F313" i="11"/>
  <c r="D313" i="11"/>
  <c r="C313" i="11"/>
  <c r="H313" i="11"/>
  <c r="I312" i="11"/>
  <c r="L312" i="11" s="1"/>
  <c r="J312" i="11"/>
  <c r="M312" i="11"/>
  <c r="F312" i="11"/>
  <c r="H312" i="11"/>
  <c r="D312" i="11"/>
  <c r="C312" i="11"/>
  <c r="F311" i="11"/>
  <c r="D311" i="11"/>
  <c r="C311" i="11"/>
  <c r="H311" i="11"/>
  <c r="J311" i="11" s="1"/>
  <c r="H310" i="11"/>
  <c r="G309" i="11"/>
  <c r="F310" i="11"/>
  <c r="E309" i="11"/>
  <c r="F309" i="11" s="1"/>
  <c r="B309" i="11"/>
  <c r="C309" i="11" s="1"/>
  <c r="J308" i="11"/>
  <c r="F307" i="11"/>
  <c r="F308" i="11"/>
  <c r="H308" i="11"/>
  <c r="H307" i="11"/>
  <c r="C308" i="11"/>
  <c r="C307" i="11"/>
  <c r="J306" i="11"/>
  <c r="F306" i="11"/>
  <c r="H306" i="11"/>
  <c r="C306" i="11"/>
  <c r="M305" i="11"/>
  <c r="H305" i="11"/>
  <c r="J305" i="11" s="1"/>
  <c r="F305" i="11"/>
  <c r="C305" i="11"/>
  <c r="J304" i="11"/>
  <c r="C304" i="11"/>
  <c r="F304" i="11"/>
  <c r="H304" i="11"/>
  <c r="M311" i="11" s="1"/>
  <c r="H303" i="11"/>
  <c r="G302" i="11"/>
  <c r="H302" i="11" s="1"/>
  <c r="F303" i="11"/>
  <c r="E302" i="11"/>
  <c r="F302" i="11" s="1"/>
  <c r="C303" i="11"/>
  <c r="D306" i="11" s="1"/>
  <c r="B302" i="11"/>
  <c r="C302" i="11" s="1"/>
  <c r="M296" i="11"/>
  <c r="M298" i="11"/>
  <c r="M300" i="11"/>
  <c r="J292" i="11"/>
  <c r="H295" i="11"/>
  <c r="H296" i="11"/>
  <c r="H297" i="11"/>
  <c r="J298" i="11" s="1"/>
  <c r="H298" i="11"/>
  <c r="H299" i="11"/>
  <c r="I302" i="11" s="1"/>
  <c r="H300" i="11"/>
  <c r="H301" i="11"/>
  <c r="M308" i="11" s="1"/>
  <c r="F297" i="11"/>
  <c r="F298" i="11"/>
  <c r="F299" i="11"/>
  <c r="F300" i="11"/>
  <c r="F301" i="11"/>
  <c r="E295" i="11"/>
  <c r="F295" i="11" s="1"/>
  <c r="H294" i="11"/>
  <c r="I297" i="11" s="1"/>
  <c r="H293" i="11"/>
  <c r="F292" i="11"/>
  <c r="F293" i="11"/>
  <c r="F294" i="11"/>
  <c r="H292" i="11"/>
  <c r="G295" i="11"/>
  <c r="C292" i="11"/>
  <c r="C293" i="11"/>
  <c r="D296" i="11" s="1"/>
  <c r="C294" i="11"/>
  <c r="C295" i="11"/>
  <c r="D298" i="11" s="1"/>
  <c r="C297" i="11"/>
  <c r="C298" i="11"/>
  <c r="C299" i="11"/>
  <c r="D302" i="11" s="1"/>
  <c r="C300" i="11"/>
  <c r="C301" i="11"/>
  <c r="D304" i="11" s="1"/>
  <c r="B295" i="11"/>
  <c r="C296" i="11" s="1"/>
  <c r="M291" i="11"/>
  <c r="F291" i="11"/>
  <c r="C291" i="11"/>
  <c r="H291" i="11"/>
  <c r="J290" i="11"/>
  <c r="H290" i="11"/>
  <c r="F290" i="11"/>
  <c r="C290" i="11"/>
  <c r="M289" i="11"/>
  <c r="H289" i="11"/>
  <c r="G288" i="11"/>
  <c r="H288" i="11" s="1"/>
  <c r="F287" i="11"/>
  <c r="F288" i="11"/>
  <c r="E288" i="11"/>
  <c r="F289" i="11" s="1"/>
  <c r="C288" i="11"/>
  <c r="B288" i="11"/>
  <c r="C289" i="11" s="1"/>
  <c r="J287" i="11"/>
  <c r="H287" i="11"/>
  <c r="C287" i="11"/>
  <c r="C286" i="11"/>
  <c r="F286" i="11"/>
  <c r="H286" i="11"/>
  <c r="F285" i="11"/>
  <c r="C285" i="11"/>
  <c r="D288" i="11" s="1"/>
  <c r="H285" i="11"/>
  <c r="F284" i="11"/>
  <c r="C284" i="11"/>
  <c r="H284" i="11"/>
  <c r="J283" i="11"/>
  <c r="F283" i="11"/>
  <c r="H283" i="11"/>
  <c r="C283" i="11"/>
  <c r="H282" i="11"/>
  <c r="G281" i="11"/>
  <c r="F282" i="11"/>
  <c r="E281" i="11"/>
  <c r="F281" i="11" s="1"/>
  <c r="B281" i="11"/>
  <c r="C282" i="11" s="1"/>
  <c r="D285" i="11" s="1"/>
  <c r="F280" i="11"/>
  <c r="C280" i="11"/>
  <c r="H280" i="11"/>
  <c r="H279" i="11"/>
  <c r="C279" i="11"/>
  <c r="F279" i="11"/>
  <c r="H278" i="11"/>
  <c r="F278" i="11"/>
  <c r="C278" i="11"/>
  <c r="K326" i="11" l="1"/>
  <c r="L327" i="11"/>
  <c r="K325" i="11"/>
  <c r="L326" i="11"/>
  <c r="L325" i="11"/>
  <c r="K323" i="11"/>
  <c r="K324" i="11"/>
  <c r="K322" i="11"/>
  <c r="K321" i="11"/>
  <c r="K320" i="11"/>
  <c r="D320" i="11"/>
  <c r="D319" i="11"/>
  <c r="L320" i="11"/>
  <c r="L319" i="11"/>
  <c r="K318" i="11"/>
  <c r="K316" i="11"/>
  <c r="K317" i="11"/>
  <c r="K315" i="11"/>
  <c r="K314" i="11"/>
  <c r="K313" i="11"/>
  <c r="J288" i="11"/>
  <c r="I286" i="11"/>
  <c r="I291" i="11"/>
  <c r="J289" i="11"/>
  <c r="J302" i="11"/>
  <c r="I305" i="11"/>
  <c r="M302" i="11"/>
  <c r="I281" i="11"/>
  <c r="I282" i="11"/>
  <c r="I283" i="11"/>
  <c r="J279" i="11"/>
  <c r="J280" i="11"/>
  <c r="C281" i="11"/>
  <c r="D284" i="11" s="1"/>
  <c r="D286" i="11"/>
  <c r="I287" i="11"/>
  <c r="K287" i="11" s="1"/>
  <c r="I288" i="11"/>
  <c r="J285" i="11"/>
  <c r="M285" i="11"/>
  <c r="I285" i="11"/>
  <c r="J286" i="11"/>
  <c r="M286" i="11"/>
  <c r="M287" i="11"/>
  <c r="D287" i="11"/>
  <c r="D293" i="11"/>
  <c r="I293" i="11"/>
  <c r="M290" i="11"/>
  <c r="D297" i="11"/>
  <c r="D292" i="11"/>
  <c r="I295" i="11"/>
  <c r="L302" i="11" s="1"/>
  <c r="M293" i="11"/>
  <c r="J293" i="11"/>
  <c r="F296" i="11"/>
  <c r="I303" i="11"/>
  <c r="K304" i="11" s="1"/>
  <c r="I301" i="11"/>
  <c r="I299" i="11"/>
  <c r="L299" i="11" s="1"/>
  <c r="I300" i="11"/>
  <c r="I296" i="11"/>
  <c r="K297" i="11" s="1"/>
  <c r="I292" i="11"/>
  <c r="J294" i="11"/>
  <c r="M294" i="11"/>
  <c r="D300" i="11"/>
  <c r="D305" i="11"/>
  <c r="M307" i="11"/>
  <c r="J307" i="11"/>
  <c r="H281" i="11"/>
  <c r="D290" i="11"/>
  <c r="D294" i="11"/>
  <c r="L297" i="11"/>
  <c r="I304" i="11"/>
  <c r="M301" i="11"/>
  <c r="J301" i="11"/>
  <c r="M299" i="11"/>
  <c r="J299" i="11"/>
  <c r="M297" i="11"/>
  <c r="J297" i="11"/>
  <c r="M295" i="11"/>
  <c r="J295" i="11"/>
  <c r="I298" i="11"/>
  <c r="I294" i="11"/>
  <c r="J300" i="11"/>
  <c r="J296" i="11"/>
  <c r="M292" i="11"/>
  <c r="D310" i="11"/>
  <c r="H309" i="11"/>
  <c r="I309" i="11" s="1"/>
  <c r="C310" i="11"/>
  <c r="D308" i="11" s="1"/>
  <c r="D309" i="11"/>
  <c r="J284" i="11"/>
  <c r="I290" i="11"/>
  <c r="J291" i="11"/>
  <c r="D291" i="11"/>
  <c r="D295" i="11"/>
  <c r="J303" i="11"/>
  <c r="M303" i="11"/>
  <c r="M304" i="11"/>
  <c r="D303" i="11"/>
  <c r="M306" i="11"/>
  <c r="I307" i="11"/>
  <c r="L307" i="11" s="1"/>
  <c r="M310" i="11"/>
  <c r="K305" i="11"/>
  <c r="L304" i="11"/>
  <c r="K302" i="11"/>
  <c r="K303" i="11"/>
  <c r="K301" i="11"/>
  <c r="D301" i="11"/>
  <c r="D299" i="11"/>
  <c r="K291" i="11"/>
  <c r="D289" i="11"/>
  <c r="L290" i="11"/>
  <c r="I289" i="11"/>
  <c r="L289" i="11" s="1"/>
  <c r="K288" i="11"/>
  <c r="K283" i="11"/>
  <c r="K282" i="11"/>
  <c r="H277" i="11"/>
  <c r="F277" i="11"/>
  <c r="C277" i="11"/>
  <c r="D280" i="11" s="1"/>
  <c r="H276" i="11"/>
  <c r="I279" i="11" s="1"/>
  <c r="F276" i="11"/>
  <c r="C276" i="11"/>
  <c r="H275" i="11"/>
  <c r="E274" i="11"/>
  <c r="F275" i="11" s="1"/>
  <c r="G274" i="11"/>
  <c r="C275" i="11"/>
  <c r="B274" i="11"/>
  <c r="C274" i="11" s="1"/>
  <c r="D277" i="11" s="1"/>
  <c r="H273" i="11"/>
  <c r="M280" i="11" s="1"/>
  <c r="G272" i="11"/>
  <c r="F272" i="11"/>
  <c r="F273" i="11"/>
  <c r="B272" i="11"/>
  <c r="H272" i="11" s="1"/>
  <c r="M279" i="11" l="1"/>
  <c r="L309" i="11"/>
  <c r="C273" i="11"/>
  <c r="D276" i="11" s="1"/>
  <c r="J273" i="11"/>
  <c r="M282" i="11"/>
  <c r="I278" i="11"/>
  <c r="F274" i="11"/>
  <c r="J276" i="11"/>
  <c r="I280" i="11"/>
  <c r="M284" i="11"/>
  <c r="J277" i="11"/>
  <c r="K279" i="11"/>
  <c r="L287" i="11"/>
  <c r="L286" i="11"/>
  <c r="K289" i="11"/>
  <c r="K290" i="11"/>
  <c r="K299" i="11"/>
  <c r="K300" i="11"/>
  <c r="J310" i="11"/>
  <c r="I311" i="11"/>
  <c r="K312" i="11" s="1"/>
  <c r="D307" i="11"/>
  <c r="K294" i="11"/>
  <c r="L294" i="11"/>
  <c r="I284" i="11"/>
  <c r="J281" i="11"/>
  <c r="J282" i="11"/>
  <c r="I308" i="11"/>
  <c r="K292" i="11"/>
  <c r="L292" i="11"/>
  <c r="L300" i="11"/>
  <c r="L301" i="11"/>
  <c r="L288" i="11"/>
  <c r="M283" i="11"/>
  <c r="J278" i="11"/>
  <c r="L305" i="11"/>
  <c r="L291" i="11"/>
  <c r="C272" i="11"/>
  <c r="D275" i="11" s="1"/>
  <c r="D278" i="11"/>
  <c r="H274" i="11"/>
  <c r="I276" i="11" s="1"/>
  <c r="J309" i="11"/>
  <c r="M309" i="11"/>
  <c r="K298" i="11"/>
  <c r="L298" i="11"/>
  <c r="D279" i="11"/>
  <c r="I310" i="11"/>
  <c r="I306" i="11"/>
  <c r="K307" i="11" s="1"/>
  <c r="K296" i="11"/>
  <c r="L296" i="11"/>
  <c r="L303" i="11"/>
  <c r="L295" i="11"/>
  <c r="K295" i="11"/>
  <c r="L293" i="11"/>
  <c r="K293" i="11"/>
  <c r="L285" i="11"/>
  <c r="D283" i="11"/>
  <c r="D282" i="11"/>
  <c r="D281" i="11"/>
  <c r="K286" i="11"/>
  <c r="M288" i="11"/>
  <c r="H271" i="11"/>
  <c r="F271" i="11"/>
  <c r="C271" i="11"/>
  <c r="C270" i="11"/>
  <c r="D273" i="11" s="1"/>
  <c r="H270" i="11"/>
  <c r="F270" i="11"/>
  <c r="H269" i="11"/>
  <c r="F269" i="11"/>
  <c r="C269" i="11"/>
  <c r="H265" i="11"/>
  <c r="H266" i="11"/>
  <c r="M273" i="11" s="1"/>
  <c r="H268" i="11"/>
  <c r="M275" i="11" s="1"/>
  <c r="G267" i="11"/>
  <c r="G265" i="11"/>
  <c r="F265" i="11"/>
  <c r="E267" i="11"/>
  <c r="F268" i="11" s="1"/>
  <c r="E265" i="11"/>
  <c r="F266" i="11" s="1"/>
  <c r="C265" i="11"/>
  <c r="B267" i="11"/>
  <c r="C268" i="11" s="1"/>
  <c r="D271" i="11" s="1"/>
  <c r="B265" i="11"/>
  <c r="C266" i="11" s="1"/>
  <c r="L283" i="11" l="1"/>
  <c r="C267" i="11"/>
  <c r="D270" i="11" s="1"/>
  <c r="F267" i="11"/>
  <c r="H267" i="11"/>
  <c r="I268" i="11"/>
  <c r="K269" i="11" s="1"/>
  <c r="J268" i="11"/>
  <c r="J266" i="11"/>
  <c r="D272" i="11"/>
  <c r="I272" i="11"/>
  <c r="J269" i="11"/>
  <c r="I273" i="11"/>
  <c r="M277" i="11"/>
  <c r="J270" i="11"/>
  <c r="D269" i="11"/>
  <c r="I271" i="11"/>
  <c r="L310" i="11"/>
  <c r="K310" i="11"/>
  <c r="D274" i="11"/>
  <c r="L308" i="11"/>
  <c r="K308" i="11"/>
  <c r="K285" i="11"/>
  <c r="K284" i="11"/>
  <c r="L311" i="11"/>
  <c r="K311" i="11"/>
  <c r="L280" i="11"/>
  <c r="K281" i="11"/>
  <c r="K280" i="11"/>
  <c r="M276" i="11"/>
  <c r="K309" i="11"/>
  <c r="M272" i="11"/>
  <c r="I269" i="11"/>
  <c r="I274" i="11"/>
  <c r="M278" i="11"/>
  <c r="J271" i="11"/>
  <c r="L306" i="11"/>
  <c r="K306" i="11"/>
  <c r="I277" i="11"/>
  <c r="J275" i="11"/>
  <c r="J274" i="11"/>
  <c r="M274" i="11"/>
  <c r="M281" i="11"/>
  <c r="L278" i="11"/>
  <c r="I275" i="11"/>
  <c r="J272" i="11"/>
  <c r="K272" i="11"/>
  <c r="D268" i="11"/>
  <c r="H264" i="11"/>
  <c r="I267" i="11" s="1"/>
  <c r="F264" i="11"/>
  <c r="C264" i="11"/>
  <c r="D267" i="11" s="1"/>
  <c r="F263" i="11"/>
  <c r="C263" i="11"/>
  <c r="D266" i="11" s="1"/>
  <c r="H263" i="11"/>
  <c r="H262" i="11"/>
  <c r="J262" i="11" s="1"/>
  <c r="F262" i="11"/>
  <c r="C262" i="11"/>
  <c r="H261" i="11"/>
  <c r="M268" i="11" s="1"/>
  <c r="G260" i="11"/>
  <c r="F261" i="11"/>
  <c r="E260" i="11"/>
  <c r="F260" i="11" s="1"/>
  <c r="B260" i="11"/>
  <c r="H260" i="11" s="1"/>
  <c r="H259" i="11"/>
  <c r="M266" i="11" s="1"/>
  <c r="F259" i="11"/>
  <c r="C259" i="11"/>
  <c r="F258" i="11"/>
  <c r="H258" i="11"/>
  <c r="C258" i="11"/>
  <c r="F257" i="11"/>
  <c r="C257" i="11"/>
  <c r="H257" i="11"/>
  <c r="I260" i="11" s="1"/>
  <c r="H256" i="11"/>
  <c r="I259" i="11" s="1"/>
  <c r="H255" i="11"/>
  <c r="F255" i="11"/>
  <c r="F256" i="11"/>
  <c r="C255" i="11"/>
  <c r="C256" i="11"/>
  <c r="I258" i="11" l="1"/>
  <c r="M265" i="11"/>
  <c r="I261" i="11"/>
  <c r="K261" i="11" s="1"/>
  <c r="J258" i="11"/>
  <c r="I263" i="11"/>
  <c r="J260" i="11"/>
  <c r="C261" i="11"/>
  <c r="D258" i="11" s="1"/>
  <c r="J261" i="11"/>
  <c r="D265" i="11"/>
  <c r="M270" i="11"/>
  <c r="I266" i="11"/>
  <c r="M263" i="11"/>
  <c r="I262" i="11"/>
  <c r="I264" i="11"/>
  <c r="M264" i="11"/>
  <c r="L275" i="11"/>
  <c r="L282" i="11"/>
  <c r="K275" i="11"/>
  <c r="K277" i="11"/>
  <c r="K278" i="11"/>
  <c r="L269" i="11"/>
  <c r="L284" i="11"/>
  <c r="K271" i="11"/>
  <c r="L273" i="11"/>
  <c r="K273" i="11"/>
  <c r="L279" i="11"/>
  <c r="I270" i="11"/>
  <c r="M267" i="11"/>
  <c r="J267" i="11"/>
  <c r="K276" i="11"/>
  <c r="L276" i="11"/>
  <c r="J259" i="11"/>
  <c r="C260" i="11"/>
  <c r="M269" i="11"/>
  <c r="I265" i="11"/>
  <c r="M262" i="11"/>
  <c r="J263" i="11"/>
  <c r="L267" i="11"/>
  <c r="J264" i="11"/>
  <c r="K267" i="11"/>
  <c r="K268" i="11"/>
  <c r="L274" i="11"/>
  <c r="L281" i="11"/>
  <c r="K274" i="11"/>
  <c r="J265" i="11"/>
  <c r="L268" i="11"/>
  <c r="M271" i="11"/>
  <c r="K263" i="11"/>
  <c r="K262" i="11"/>
  <c r="K260" i="11"/>
  <c r="K259" i="11"/>
  <c r="J256" i="11"/>
  <c r="J257" i="11"/>
  <c r="F252" i="11"/>
  <c r="F251" i="11"/>
  <c r="G253" i="11"/>
  <c r="E253" i="11"/>
  <c r="F253" i="11" s="1"/>
  <c r="H254" i="11"/>
  <c r="M261" i="11" s="1"/>
  <c r="H252" i="11"/>
  <c r="M259" i="11" s="1"/>
  <c r="C252" i="11"/>
  <c r="B253" i="11"/>
  <c r="D2" i="13"/>
  <c r="D3" i="13"/>
  <c r="D4" i="13"/>
  <c r="D251" i="13"/>
  <c r="D250" i="13"/>
  <c r="D249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D31" i="13"/>
  <c r="D32" i="13"/>
  <c r="D33" i="13"/>
  <c r="D34" i="13"/>
  <c r="D35" i="13"/>
  <c r="D36" i="13"/>
  <c r="D37" i="13"/>
  <c r="D38" i="13"/>
  <c r="D39" i="13"/>
  <c r="D40" i="13"/>
  <c r="D41" i="13"/>
  <c r="D42" i="13"/>
  <c r="D43" i="13"/>
  <c r="D44" i="13"/>
  <c r="D45" i="13"/>
  <c r="D46" i="13"/>
  <c r="D47" i="13"/>
  <c r="D48" i="13"/>
  <c r="D49" i="13"/>
  <c r="D50" i="13"/>
  <c r="D51" i="13"/>
  <c r="D52" i="13"/>
  <c r="D53" i="13"/>
  <c r="D54" i="13"/>
  <c r="D55" i="13"/>
  <c r="D56" i="13"/>
  <c r="D57" i="13"/>
  <c r="D58" i="13"/>
  <c r="D59" i="13"/>
  <c r="D60" i="13"/>
  <c r="D61" i="13"/>
  <c r="D62" i="13"/>
  <c r="D63" i="13"/>
  <c r="D64" i="13"/>
  <c r="D65" i="13"/>
  <c r="D66" i="13"/>
  <c r="D67" i="13"/>
  <c r="D68" i="13"/>
  <c r="D69" i="13"/>
  <c r="D70" i="13"/>
  <c r="D71" i="13"/>
  <c r="D72" i="13"/>
  <c r="D73" i="13"/>
  <c r="D74" i="13"/>
  <c r="D75" i="13"/>
  <c r="D76" i="13"/>
  <c r="D77" i="13"/>
  <c r="D78" i="13"/>
  <c r="D79" i="13"/>
  <c r="D80" i="13"/>
  <c r="D81" i="13"/>
  <c r="D82" i="13"/>
  <c r="D83" i="13"/>
  <c r="D84" i="13"/>
  <c r="D85" i="13"/>
  <c r="D86" i="13"/>
  <c r="D87" i="13"/>
  <c r="D88" i="13"/>
  <c r="D89" i="13"/>
  <c r="D90" i="13"/>
  <c r="D91" i="13"/>
  <c r="D92" i="13"/>
  <c r="D93" i="13"/>
  <c r="D94" i="13"/>
  <c r="D95" i="13"/>
  <c r="D96" i="13"/>
  <c r="D97" i="13"/>
  <c r="D98" i="13"/>
  <c r="D99" i="13"/>
  <c r="D100" i="13"/>
  <c r="D101" i="13"/>
  <c r="D102" i="13"/>
  <c r="D103" i="13"/>
  <c r="D104" i="13"/>
  <c r="D105" i="13"/>
  <c r="D106" i="13"/>
  <c r="D107" i="13"/>
  <c r="D108" i="13"/>
  <c r="D109" i="13"/>
  <c r="D110" i="13"/>
  <c r="D111" i="13"/>
  <c r="D112" i="13"/>
  <c r="D113" i="13"/>
  <c r="D114" i="13"/>
  <c r="D115" i="13"/>
  <c r="D116" i="13"/>
  <c r="D117" i="13"/>
  <c r="D118" i="13"/>
  <c r="D119" i="13"/>
  <c r="D120" i="13"/>
  <c r="D121" i="13"/>
  <c r="D122" i="13"/>
  <c r="D123" i="13"/>
  <c r="D124" i="13"/>
  <c r="D125" i="13"/>
  <c r="D126" i="13"/>
  <c r="D127" i="13"/>
  <c r="D128" i="13"/>
  <c r="D129" i="13"/>
  <c r="D130" i="13"/>
  <c r="D131" i="13"/>
  <c r="D132" i="13"/>
  <c r="D133" i="13"/>
  <c r="D134" i="13"/>
  <c r="D135" i="13"/>
  <c r="D136" i="13"/>
  <c r="D137" i="13"/>
  <c r="D138" i="13"/>
  <c r="D139" i="13"/>
  <c r="D140" i="13"/>
  <c r="D141" i="13"/>
  <c r="D142" i="13"/>
  <c r="D143" i="13"/>
  <c r="D144" i="13"/>
  <c r="D145" i="13"/>
  <c r="D146" i="13"/>
  <c r="D147" i="13"/>
  <c r="D148" i="13"/>
  <c r="D149" i="13"/>
  <c r="D150" i="13"/>
  <c r="D151" i="13"/>
  <c r="D152" i="13"/>
  <c r="D153" i="13"/>
  <c r="D154" i="13"/>
  <c r="D155" i="13"/>
  <c r="D156" i="13"/>
  <c r="D157" i="13"/>
  <c r="D158" i="13"/>
  <c r="D159" i="13"/>
  <c r="D160" i="13"/>
  <c r="D161" i="13"/>
  <c r="D162" i="13"/>
  <c r="D163" i="13"/>
  <c r="D164" i="13"/>
  <c r="D165" i="13"/>
  <c r="D166" i="13"/>
  <c r="D167" i="13"/>
  <c r="D168" i="13"/>
  <c r="D169" i="13"/>
  <c r="D170" i="13"/>
  <c r="D171" i="13"/>
  <c r="D172" i="13"/>
  <c r="D173" i="13"/>
  <c r="D174" i="13"/>
  <c r="D175" i="13"/>
  <c r="D176" i="13"/>
  <c r="D177" i="13"/>
  <c r="D178" i="13"/>
  <c r="D179" i="13"/>
  <c r="D180" i="13"/>
  <c r="D181" i="13"/>
  <c r="D182" i="13"/>
  <c r="D183" i="13"/>
  <c r="D184" i="13"/>
  <c r="D185" i="13"/>
  <c r="D186" i="13"/>
  <c r="D187" i="13"/>
  <c r="D188" i="13"/>
  <c r="D189" i="13"/>
  <c r="D190" i="13"/>
  <c r="D191" i="13"/>
  <c r="D192" i="13"/>
  <c r="D193" i="13"/>
  <c r="D194" i="13"/>
  <c r="D195" i="13"/>
  <c r="D196" i="13"/>
  <c r="D197" i="13"/>
  <c r="D198" i="13"/>
  <c r="D199" i="13"/>
  <c r="D200" i="13"/>
  <c r="D201" i="13"/>
  <c r="D202" i="13"/>
  <c r="D203" i="13"/>
  <c r="D204" i="13"/>
  <c r="D205" i="13"/>
  <c r="D206" i="13"/>
  <c r="D207" i="13"/>
  <c r="D208" i="13"/>
  <c r="D209" i="13"/>
  <c r="D210" i="13"/>
  <c r="D211" i="13"/>
  <c r="D212" i="13"/>
  <c r="D213" i="13"/>
  <c r="D214" i="13"/>
  <c r="D215" i="13"/>
  <c r="D216" i="13"/>
  <c r="D217" i="13"/>
  <c r="D218" i="13"/>
  <c r="D219" i="13"/>
  <c r="D220" i="13"/>
  <c r="D221" i="13"/>
  <c r="D222" i="13"/>
  <c r="D223" i="13"/>
  <c r="D224" i="13"/>
  <c r="D225" i="13"/>
  <c r="D226" i="13"/>
  <c r="D227" i="13"/>
  <c r="D228" i="13"/>
  <c r="D229" i="13"/>
  <c r="D230" i="13"/>
  <c r="D231" i="13"/>
  <c r="D232" i="13"/>
  <c r="D233" i="13"/>
  <c r="D234" i="13"/>
  <c r="D235" i="13"/>
  <c r="D236" i="13"/>
  <c r="D237" i="13"/>
  <c r="D238" i="13"/>
  <c r="D239" i="13"/>
  <c r="D240" i="13"/>
  <c r="D241" i="13"/>
  <c r="D242" i="13"/>
  <c r="D243" i="13"/>
  <c r="D244" i="13"/>
  <c r="D245" i="13"/>
  <c r="D246" i="13"/>
  <c r="D247" i="13"/>
  <c r="D248" i="13"/>
  <c r="D5" i="13"/>
  <c r="C251" i="13"/>
  <c r="H251" i="11"/>
  <c r="M258" i="11" s="1"/>
  <c r="F250" i="11"/>
  <c r="C251" i="11"/>
  <c r="K265" i="11" l="1"/>
  <c r="L265" i="11"/>
  <c r="D263" i="11"/>
  <c r="K270" i="11"/>
  <c r="L270" i="11"/>
  <c r="L272" i="11"/>
  <c r="L277" i="11"/>
  <c r="L266" i="11"/>
  <c r="K266" i="11"/>
  <c r="D261" i="11"/>
  <c r="K264" i="11"/>
  <c r="L271" i="11"/>
  <c r="D259" i="11"/>
  <c r="D264" i="11"/>
  <c r="D262" i="11"/>
  <c r="D260" i="11"/>
  <c r="I257" i="11"/>
  <c r="L264" i="11" s="1"/>
  <c r="J255" i="11"/>
  <c r="H253" i="11"/>
  <c r="M260" i="11" s="1"/>
  <c r="C253" i="11"/>
  <c r="J252" i="11"/>
  <c r="C254" i="11"/>
  <c r="D257" i="11" s="1"/>
  <c r="F254" i="11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C50" i="13"/>
  <c r="C51" i="13"/>
  <c r="C52" i="13"/>
  <c r="C53" i="13"/>
  <c r="C54" i="13"/>
  <c r="C55" i="13"/>
  <c r="C56" i="13"/>
  <c r="C57" i="13"/>
  <c r="C58" i="13"/>
  <c r="C59" i="13"/>
  <c r="C60" i="13"/>
  <c r="C61" i="13"/>
  <c r="C62" i="13"/>
  <c r="C63" i="13"/>
  <c r="C64" i="13"/>
  <c r="C65" i="13"/>
  <c r="C66" i="13"/>
  <c r="C67" i="13"/>
  <c r="C68" i="13"/>
  <c r="C69" i="13"/>
  <c r="C70" i="13"/>
  <c r="C71" i="13"/>
  <c r="C72" i="13"/>
  <c r="C73" i="13"/>
  <c r="C74" i="13"/>
  <c r="C75" i="13"/>
  <c r="C76" i="13"/>
  <c r="C77" i="13"/>
  <c r="C78" i="13"/>
  <c r="C79" i="13"/>
  <c r="C80" i="13"/>
  <c r="C81" i="13"/>
  <c r="C82" i="13"/>
  <c r="C83" i="13"/>
  <c r="C84" i="13"/>
  <c r="C85" i="13"/>
  <c r="C86" i="13"/>
  <c r="C87" i="13"/>
  <c r="C88" i="13"/>
  <c r="C89" i="13"/>
  <c r="C90" i="13"/>
  <c r="C91" i="13"/>
  <c r="C92" i="13"/>
  <c r="C93" i="13"/>
  <c r="C94" i="13"/>
  <c r="C95" i="13"/>
  <c r="C96" i="13"/>
  <c r="C97" i="13"/>
  <c r="C98" i="13"/>
  <c r="C99" i="13"/>
  <c r="C100" i="13"/>
  <c r="C101" i="13"/>
  <c r="C102" i="13"/>
  <c r="C103" i="13"/>
  <c r="C104" i="13"/>
  <c r="C105" i="13"/>
  <c r="C106" i="13"/>
  <c r="C107" i="13"/>
  <c r="C108" i="13"/>
  <c r="C109" i="13"/>
  <c r="C110" i="13"/>
  <c r="C111" i="13"/>
  <c r="C112" i="13"/>
  <c r="C113" i="13"/>
  <c r="C114" i="13"/>
  <c r="C115" i="13"/>
  <c r="C116" i="13"/>
  <c r="C117" i="13"/>
  <c r="C118" i="13"/>
  <c r="C119" i="13"/>
  <c r="C120" i="13"/>
  <c r="C121" i="13"/>
  <c r="C122" i="13"/>
  <c r="C123" i="13"/>
  <c r="C124" i="13"/>
  <c r="C125" i="13"/>
  <c r="C126" i="13"/>
  <c r="C127" i="13"/>
  <c r="C128" i="13"/>
  <c r="C129" i="13"/>
  <c r="C130" i="13"/>
  <c r="C131" i="13"/>
  <c r="C132" i="13"/>
  <c r="C133" i="13"/>
  <c r="C134" i="13"/>
  <c r="C135" i="13"/>
  <c r="C136" i="13"/>
  <c r="C137" i="13"/>
  <c r="C138" i="13"/>
  <c r="C139" i="13"/>
  <c r="C140" i="13"/>
  <c r="C141" i="13"/>
  <c r="C142" i="13"/>
  <c r="C143" i="13"/>
  <c r="C144" i="13"/>
  <c r="C145" i="13"/>
  <c r="C146" i="13"/>
  <c r="C147" i="13"/>
  <c r="C148" i="13"/>
  <c r="C149" i="13"/>
  <c r="C150" i="13"/>
  <c r="C151" i="13"/>
  <c r="C152" i="13"/>
  <c r="C153" i="13"/>
  <c r="C154" i="13"/>
  <c r="C155" i="13"/>
  <c r="C156" i="13"/>
  <c r="C157" i="13"/>
  <c r="C158" i="13"/>
  <c r="C159" i="13"/>
  <c r="C160" i="13"/>
  <c r="C161" i="13"/>
  <c r="C162" i="13"/>
  <c r="C163" i="13"/>
  <c r="C164" i="13"/>
  <c r="C165" i="13"/>
  <c r="C166" i="13"/>
  <c r="C167" i="13"/>
  <c r="C168" i="13"/>
  <c r="C169" i="13"/>
  <c r="C170" i="13"/>
  <c r="C171" i="13"/>
  <c r="C172" i="13"/>
  <c r="C173" i="13"/>
  <c r="C174" i="13"/>
  <c r="C175" i="13"/>
  <c r="C176" i="13"/>
  <c r="C177" i="13"/>
  <c r="C178" i="13"/>
  <c r="C179" i="13"/>
  <c r="C180" i="13"/>
  <c r="C181" i="13"/>
  <c r="C182" i="13"/>
  <c r="C183" i="13"/>
  <c r="C184" i="13"/>
  <c r="C185" i="13"/>
  <c r="C186" i="13"/>
  <c r="C187" i="13"/>
  <c r="C188" i="13"/>
  <c r="C189" i="13"/>
  <c r="C190" i="13"/>
  <c r="C191" i="13"/>
  <c r="C192" i="13"/>
  <c r="C193" i="13"/>
  <c r="C194" i="13"/>
  <c r="C195" i="13"/>
  <c r="C196" i="13"/>
  <c r="C197" i="13"/>
  <c r="C198" i="13"/>
  <c r="C199" i="13"/>
  <c r="C200" i="13"/>
  <c r="C201" i="13"/>
  <c r="C202" i="13"/>
  <c r="C203" i="13"/>
  <c r="C204" i="13"/>
  <c r="C205" i="13"/>
  <c r="C206" i="13"/>
  <c r="C207" i="13"/>
  <c r="C208" i="13"/>
  <c r="C209" i="13"/>
  <c r="C210" i="13"/>
  <c r="C211" i="13"/>
  <c r="C212" i="13"/>
  <c r="C213" i="13"/>
  <c r="C214" i="13"/>
  <c r="C215" i="13"/>
  <c r="C216" i="13"/>
  <c r="C217" i="13"/>
  <c r="C218" i="13"/>
  <c r="C219" i="13"/>
  <c r="C220" i="13"/>
  <c r="C221" i="13"/>
  <c r="C222" i="13"/>
  <c r="C223" i="13"/>
  <c r="C224" i="13"/>
  <c r="C225" i="13"/>
  <c r="C226" i="13"/>
  <c r="C227" i="13"/>
  <c r="C228" i="13"/>
  <c r="C229" i="13"/>
  <c r="C230" i="13"/>
  <c r="C231" i="13"/>
  <c r="C232" i="13"/>
  <c r="C233" i="13"/>
  <c r="C234" i="13"/>
  <c r="C235" i="13"/>
  <c r="C236" i="13"/>
  <c r="C237" i="13"/>
  <c r="C238" i="13"/>
  <c r="C239" i="13"/>
  <c r="C240" i="13"/>
  <c r="C241" i="13"/>
  <c r="C242" i="13"/>
  <c r="C243" i="13"/>
  <c r="C244" i="13"/>
  <c r="C245" i="13"/>
  <c r="C246" i="13"/>
  <c r="C247" i="13"/>
  <c r="C248" i="13"/>
  <c r="C249" i="13"/>
  <c r="C250" i="13"/>
  <c r="C8" i="13"/>
  <c r="C7" i="13"/>
  <c r="C6" i="13"/>
  <c r="C5" i="13"/>
  <c r="C4" i="13"/>
  <c r="C3" i="13"/>
  <c r="C2" i="13"/>
  <c r="H250" i="11"/>
  <c r="C250" i="11"/>
  <c r="D253" i="11" s="1"/>
  <c r="K258" i="11" l="1"/>
  <c r="D256" i="11"/>
  <c r="D254" i="11"/>
  <c r="I253" i="11"/>
  <c r="M257" i="11"/>
  <c r="I256" i="11"/>
  <c r="I255" i="11"/>
  <c r="I254" i="11"/>
  <c r="D255" i="11"/>
  <c r="J254" i="11"/>
  <c r="J253" i="11"/>
  <c r="J251" i="11"/>
  <c r="F249" i="11"/>
  <c r="H249" i="11"/>
  <c r="C249" i="11"/>
  <c r="D252" i="11" s="1"/>
  <c r="H248" i="11"/>
  <c r="F248" i="11"/>
  <c r="C248" i="11"/>
  <c r="H247" i="11"/>
  <c r="G246" i="11"/>
  <c r="E246" i="11"/>
  <c r="F246" i="11" s="1"/>
  <c r="B246" i="11"/>
  <c r="K255" i="11" l="1"/>
  <c r="L262" i="11"/>
  <c r="K254" i="11"/>
  <c r="L261" i="11"/>
  <c r="K256" i="11"/>
  <c r="L263" i="11"/>
  <c r="K253" i="11"/>
  <c r="L260" i="11"/>
  <c r="K257" i="11"/>
  <c r="H246" i="11"/>
  <c r="I251" i="11"/>
  <c r="M255" i="11"/>
  <c r="I250" i="11"/>
  <c r="I252" i="11"/>
  <c r="M256" i="11"/>
  <c r="C247" i="11"/>
  <c r="D250" i="11" s="1"/>
  <c r="D251" i="11"/>
  <c r="M253" i="11"/>
  <c r="M254" i="11"/>
  <c r="J250" i="11"/>
  <c r="F247" i="11"/>
  <c r="C246" i="11"/>
  <c r="D249" i="11" s="1"/>
  <c r="J247" i="11"/>
  <c r="J248" i="11"/>
  <c r="J249" i="11"/>
  <c r="F245" i="11"/>
  <c r="H245" i="11"/>
  <c r="C245" i="11"/>
  <c r="D248" i="11" s="1"/>
  <c r="H244" i="11"/>
  <c r="C244" i="11"/>
  <c r="D247" i="11" s="1"/>
  <c r="F244" i="11"/>
  <c r="F243" i="11"/>
  <c r="C243" i="11"/>
  <c r="H243" i="11"/>
  <c r="K250" i="11" l="1"/>
  <c r="K251" i="11"/>
  <c r="L258" i="11"/>
  <c r="K252" i="11"/>
  <c r="L259" i="11"/>
  <c r="I247" i="11"/>
  <c r="I248" i="11"/>
  <c r="K248" i="11" s="1"/>
  <c r="L257" i="11"/>
  <c r="I246" i="11"/>
  <c r="I249" i="11"/>
  <c r="D246" i="11"/>
  <c r="M251" i="11"/>
  <c r="M252" i="11"/>
  <c r="J245" i="11"/>
  <c r="M250" i="11"/>
  <c r="J246" i="11"/>
  <c r="J244" i="11"/>
  <c r="G239" i="11"/>
  <c r="H242" i="11"/>
  <c r="H241" i="11"/>
  <c r="H240" i="11"/>
  <c r="F242" i="11"/>
  <c r="F241" i="11"/>
  <c r="F240" i="11"/>
  <c r="F239" i="11"/>
  <c r="B239" i="11"/>
  <c r="C240" i="11" s="1"/>
  <c r="C242" i="11"/>
  <c r="D245" i="11" s="1"/>
  <c r="C241" i="11"/>
  <c r="D244" i="11" l="1"/>
  <c r="K249" i="11"/>
  <c r="K247" i="11"/>
  <c r="I244" i="11"/>
  <c r="K244" i="11" s="1"/>
  <c r="L253" i="11"/>
  <c r="L254" i="11"/>
  <c r="I243" i="11"/>
  <c r="I245" i="11"/>
  <c r="K245" i="11" s="1"/>
  <c r="L256" i="11"/>
  <c r="L255" i="11"/>
  <c r="D243" i="11"/>
  <c r="M248" i="11"/>
  <c r="M247" i="11"/>
  <c r="J243" i="11"/>
  <c r="M249" i="11"/>
  <c r="H239" i="11"/>
  <c r="C239" i="11"/>
  <c r="D242" i="11" s="1"/>
  <c r="J240" i="11"/>
  <c r="J241" i="11"/>
  <c r="J242" i="11"/>
  <c r="F238" i="11"/>
  <c r="H238" i="11"/>
  <c r="C238" i="11"/>
  <c r="D241" i="11" s="1"/>
  <c r="H237" i="11"/>
  <c r="F237" i="11"/>
  <c r="C237" i="11"/>
  <c r="K246" i="11" l="1"/>
  <c r="L252" i="11"/>
  <c r="L251" i="11"/>
  <c r="I240" i="11"/>
  <c r="I241" i="11"/>
  <c r="I242" i="11"/>
  <c r="K242" i="11" s="1"/>
  <c r="L250" i="11"/>
  <c r="D240" i="11"/>
  <c r="M245" i="11"/>
  <c r="M246" i="11"/>
  <c r="M244" i="11"/>
  <c r="J238" i="11"/>
  <c r="J239" i="11"/>
  <c r="H236" i="11"/>
  <c r="H235" i="11"/>
  <c r="F235" i="11"/>
  <c r="F236" i="11"/>
  <c r="C235" i="11"/>
  <c r="C236" i="11"/>
  <c r="D239" i="11" s="1"/>
  <c r="K240" i="11" l="1"/>
  <c r="K241" i="11"/>
  <c r="K243" i="11"/>
  <c r="L249" i="11"/>
  <c r="L247" i="11"/>
  <c r="I239" i="11"/>
  <c r="I238" i="11"/>
  <c r="L248" i="11"/>
  <c r="D238" i="11"/>
  <c r="M242" i="11"/>
  <c r="M243" i="11"/>
  <c r="J236" i="11"/>
  <c r="J237" i="11"/>
  <c r="G234" i="12"/>
  <c r="E234" i="12"/>
  <c r="C234" i="12"/>
  <c r="G234" i="8"/>
  <c r="E234" i="8"/>
  <c r="C234" i="8"/>
  <c r="G234" i="7"/>
  <c r="E234" i="7"/>
  <c r="C234" i="7"/>
  <c r="H234" i="11"/>
  <c r="F234" i="11"/>
  <c r="C234" i="11"/>
  <c r="D237" i="11" s="1"/>
  <c r="K238" i="11" l="1"/>
  <c r="K239" i="11"/>
  <c r="L246" i="11"/>
  <c r="I237" i="11"/>
  <c r="L245" i="11"/>
  <c r="M241" i="11"/>
  <c r="J235" i="11"/>
  <c r="G233" i="12"/>
  <c r="E233" i="12"/>
  <c r="F232" i="12"/>
  <c r="E232" i="12"/>
  <c r="B232" i="12"/>
  <c r="C233" i="12" s="1"/>
  <c r="G233" i="8"/>
  <c r="E233" i="8"/>
  <c r="F232" i="8"/>
  <c r="E232" i="8"/>
  <c r="B232" i="8"/>
  <c r="C233" i="8" s="1"/>
  <c r="G233" i="7"/>
  <c r="E233" i="7"/>
  <c r="F232" i="7"/>
  <c r="E232" i="7"/>
  <c r="B232" i="7"/>
  <c r="C233" i="7" s="1"/>
  <c r="H233" i="11"/>
  <c r="G232" i="11"/>
  <c r="F233" i="11"/>
  <c r="F232" i="11"/>
  <c r="B232" i="11"/>
  <c r="C233" i="11" s="1"/>
  <c r="D236" i="11" s="1"/>
  <c r="H232" i="11" l="1"/>
  <c r="J233" i="11" s="1"/>
  <c r="I235" i="11"/>
  <c r="L244" i="11"/>
  <c r="I236" i="11"/>
  <c r="K236" i="11" s="1"/>
  <c r="C232" i="11"/>
  <c r="D235" i="11" s="1"/>
  <c r="M239" i="11"/>
  <c r="M240" i="11"/>
  <c r="J234" i="11"/>
  <c r="G232" i="12"/>
  <c r="C232" i="12"/>
  <c r="G232" i="8"/>
  <c r="C232" i="8"/>
  <c r="G232" i="7"/>
  <c r="C232" i="7"/>
  <c r="G231" i="7"/>
  <c r="E231" i="7"/>
  <c r="C231" i="7"/>
  <c r="G231" i="8"/>
  <c r="E231" i="8"/>
  <c r="C231" i="8"/>
  <c r="G231" i="12"/>
  <c r="E231" i="12"/>
  <c r="C231" i="12"/>
  <c r="C231" i="11"/>
  <c r="D234" i="11" s="1"/>
  <c r="F231" i="11"/>
  <c r="H231" i="11"/>
  <c r="K237" i="11" l="1"/>
  <c r="I234" i="11"/>
  <c r="L242" i="11"/>
  <c r="L243" i="11"/>
  <c r="M238" i="11"/>
  <c r="J232" i="11"/>
  <c r="H230" i="11"/>
  <c r="F230" i="11"/>
  <c r="C230" i="11"/>
  <c r="D233" i="11" s="1"/>
  <c r="G230" i="12"/>
  <c r="E230" i="12"/>
  <c r="C230" i="12"/>
  <c r="G230" i="8"/>
  <c r="E230" i="8"/>
  <c r="C230" i="8"/>
  <c r="E230" i="7"/>
  <c r="G230" i="7"/>
  <c r="C230" i="7"/>
  <c r="K234" i="11" l="1"/>
  <c r="K235" i="11"/>
  <c r="L241" i="11"/>
  <c r="I233" i="11"/>
  <c r="M237" i="11"/>
  <c r="J231" i="11"/>
  <c r="G229" i="7"/>
  <c r="E229" i="7"/>
  <c r="C229" i="7"/>
  <c r="G229" i="8"/>
  <c r="E229" i="8"/>
  <c r="C229" i="8"/>
  <c r="G229" i="12"/>
  <c r="E229" i="12"/>
  <c r="C229" i="12"/>
  <c r="F229" i="11"/>
  <c r="H229" i="11"/>
  <c r="C229" i="11"/>
  <c r="D232" i="11" s="1"/>
  <c r="K233" i="11" l="1"/>
  <c r="I232" i="11"/>
  <c r="L240" i="11"/>
  <c r="M236" i="11"/>
  <c r="J230" i="11"/>
  <c r="G228" i="7"/>
  <c r="E228" i="7"/>
  <c r="C228" i="7"/>
  <c r="G228" i="8"/>
  <c r="E228" i="8"/>
  <c r="C228" i="8"/>
  <c r="G228" i="12"/>
  <c r="E228" i="12"/>
  <c r="C228" i="12"/>
  <c r="F228" i="11"/>
  <c r="H228" i="11"/>
  <c r="C228" i="11"/>
  <c r="D231" i="11" s="1"/>
  <c r="K232" i="11" l="1"/>
  <c r="I231" i="11"/>
  <c r="L239" i="11"/>
  <c r="J229" i="11"/>
  <c r="M235" i="11"/>
  <c r="G227" i="7"/>
  <c r="E227" i="7"/>
  <c r="C227" i="7"/>
  <c r="G226" i="7"/>
  <c r="F225" i="7"/>
  <c r="D225" i="7"/>
  <c r="E226" i="7" s="1"/>
  <c r="B225" i="7"/>
  <c r="G225" i="7" s="1"/>
  <c r="G227" i="8"/>
  <c r="E227" i="8"/>
  <c r="C227" i="8"/>
  <c r="G226" i="8"/>
  <c r="F225" i="8"/>
  <c r="D225" i="8"/>
  <c r="E226" i="8" s="1"/>
  <c r="B225" i="8"/>
  <c r="G225" i="8" s="1"/>
  <c r="G227" i="12"/>
  <c r="E227" i="12"/>
  <c r="C227" i="12"/>
  <c r="G226" i="12"/>
  <c r="F225" i="12"/>
  <c r="D225" i="12"/>
  <c r="E226" i="12" s="1"/>
  <c r="B225" i="12"/>
  <c r="G225" i="12" s="1"/>
  <c r="H227" i="11"/>
  <c r="H226" i="11"/>
  <c r="G225" i="11"/>
  <c r="F227" i="11"/>
  <c r="E225" i="11"/>
  <c r="F225" i="11" s="1"/>
  <c r="C227" i="11"/>
  <c r="D230" i="11" s="1"/>
  <c r="B225" i="11"/>
  <c r="H225" i="11" l="1"/>
  <c r="M232" i="11" s="1"/>
  <c r="I229" i="11"/>
  <c r="L238" i="11"/>
  <c r="I228" i="11"/>
  <c r="I230" i="11"/>
  <c r="J227" i="11"/>
  <c r="F226" i="11"/>
  <c r="C226" i="11"/>
  <c r="D229" i="11" s="1"/>
  <c r="M233" i="11"/>
  <c r="C225" i="11"/>
  <c r="D228" i="11" s="1"/>
  <c r="M234" i="11"/>
  <c r="J228" i="11"/>
  <c r="C226" i="7"/>
  <c r="C225" i="7"/>
  <c r="E225" i="7"/>
  <c r="C226" i="8"/>
  <c r="C225" i="8"/>
  <c r="E225" i="8"/>
  <c r="C226" i="12"/>
  <c r="C225" i="12"/>
  <c r="E225" i="12"/>
  <c r="H224" i="11"/>
  <c r="F224" i="11"/>
  <c r="C224" i="11"/>
  <c r="D227" i="11" s="1"/>
  <c r="G224" i="12"/>
  <c r="E224" i="12"/>
  <c r="C224" i="12"/>
  <c r="G224" i="8"/>
  <c r="E224" i="8"/>
  <c r="C224" i="8"/>
  <c r="E224" i="7"/>
  <c r="G224" i="7"/>
  <c r="C224" i="7"/>
  <c r="K229" i="11" l="1"/>
  <c r="J226" i="11"/>
  <c r="K230" i="11"/>
  <c r="K231" i="11"/>
  <c r="L237" i="11"/>
  <c r="L236" i="11"/>
  <c r="I227" i="11"/>
  <c r="L235" i="11"/>
  <c r="M231" i="11"/>
  <c r="J225" i="11"/>
  <c r="G223" i="7"/>
  <c r="E223" i="7"/>
  <c r="C223" i="7"/>
  <c r="G223" i="8"/>
  <c r="E223" i="8"/>
  <c r="C223" i="8"/>
  <c r="G223" i="12"/>
  <c r="E223" i="12"/>
  <c r="C223" i="12"/>
  <c r="F223" i="11"/>
  <c r="H223" i="11"/>
  <c r="C223" i="11"/>
  <c r="D226" i="11" s="1"/>
  <c r="K228" i="11" l="1"/>
  <c r="I226" i="11"/>
  <c r="L234" i="11"/>
  <c r="M230" i="11"/>
  <c r="J224" i="11"/>
  <c r="H222" i="11"/>
  <c r="F222" i="11"/>
  <c r="C222" i="11"/>
  <c r="D225" i="11" s="1"/>
  <c r="G222" i="12"/>
  <c r="E222" i="12"/>
  <c r="C222" i="12"/>
  <c r="G222" i="8"/>
  <c r="E222" i="8"/>
  <c r="C222" i="8"/>
  <c r="G222" i="7"/>
  <c r="E222" i="7"/>
  <c r="E221" i="7"/>
  <c r="C222" i="7"/>
  <c r="K227" i="11" l="1"/>
  <c r="I225" i="11"/>
  <c r="L233" i="11"/>
  <c r="M229" i="11"/>
  <c r="J223" i="11"/>
  <c r="G221" i="7"/>
  <c r="C221" i="7"/>
  <c r="G221" i="8"/>
  <c r="E221" i="8"/>
  <c r="C221" i="8"/>
  <c r="G221" i="12"/>
  <c r="E221" i="12"/>
  <c r="C221" i="12"/>
  <c r="H221" i="11"/>
  <c r="F221" i="11"/>
  <c r="C221" i="11"/>
  <c r="D224" i="11" s="1"/>
  <c r="K226" i="11" l="1"/>
  <c r="L232" i="11"/>
  <c r="I224" i="11"/>
  <c r="J222" i="11"/>
  <c r="M228" i="11"/>
  <c r="H220" i="11"/>
  <c r="F220" i="11"/>
  <c r="C220" i="11"/>
  <c r="D223" i="11" s="1"/>
  <c r="H219" i="11"/>
  <c r="G218" i="11"/>
  <c r="E218" i="11"/>
  <c r="F219" i="11" s="1"/>
  <c r="B218" i="11"/>
  <c r="H217" i="11"/>
  <c r="F217" i="11"/>
  <c r="C217" i="11"/>
  <c r="G220" i="12"/>
  <c r="E220" i="12"/>
  <c r="C220" i="12"/>
  <c r="G219" i="12"/>
  <c r="F218" i="12"/>
  <c r="D218" i="12"/>
  <c r="E219" i="12" s="1"/>
  <c r="B218" i="12"/>
  <c r="G218" i="12" s="1"/>
  <c r="G217" i="12"/>
  <c r="E217" i="12"/>
  <c r="C217" i="12"/>
  <c r="G220" i="8"/>
  <c r="E220" i="8"/>
  <c r="C220" i="8"/>
  <c r="G219" i="8"/>
  <c r="F218" i="8"/>
  <c r="D218" i="8"/>
  <c r="E219" i="8" s="1"/>
  <c r="B218" i="8"/>
  <c r="G218" i="8" s="1"/>
  <c r="G217" i="8"/>
  <c r="E217" i="8"/>
  <c r="C217" i="8"/>
  <c r="G220" i="7"/>
  <c r="G219" i="7"/>
  <c r="F218" i="7"/>
  <c r="B218" i="7"/>
  <c r="G218" i="7"/>
  <c r="G217" i="7"/>
  <c r="E220" i="7"/>
  <c r="E219" i="7"/>
  <c r="E218" i="7"/>
  <c r="E217" i="7"/>
  <c r="D218" i="7"/>
  <c r="C219" i="7"/>
  <c r="C218" i="7"/>
  <c r="C220" i="7"/>
  <c r="C217" i="7"/>
  <c r="K225" i="11" l="1"/>
  <c r="I223" i="11"/>
  <c r="L231" i="11"/>
  <c r="I222" i="11"/>
  <c r="H218" i="11"/>
  <c r="M224" i="11"/>
  <c r="M226" i="11"/>
  <c r="J221" i="11"/>
  <c r="M227" i="11"/>
  <c r="J220" i="11"/>
  <c r="C219" i="11"/>
  <c r="D222" i="11" s="1"/>
  <c r="C218" i="11"/>
  <c r="D221" i="11" s="1"/>
  <c r="F218" i="11"/>
  <c r="C219" i="12"/>
  <c r="C218" i="12"/>
  <c r="E218" i="12"/>
  <c r="C219" i="8"/>
  <c r="C218" i="8"/>
  <c r="E218" i="8"/>
  <c r="H216" i="11"/>
  <c r="F216" i="11"/>
  <c r="C216" i="11"/>
  <c r="D219" i="11" s="1"/>
  <c r="G216" i="12"/>
  <c r="E216" i="12"/>
  <c r="C216" i="12"/>
  <c r="G216" i="8"/>
  <c r="E216" i="8"/>
  <c r="C216" i="8"/>
  <c r="E216" i="7"/>
  <c r="C216" i="7"/>
  <c r="G216" i="7"/>
  <c r="K223" i="11" l="1"/>
  <c r="K224" i="11"/>
  <c r="I219" i="11"/>
  <c r="I221" i="11"/>
  <c r="L229" i="11"/>
  <c r="L230" i="11"/>
  <c r="J219" i="11"/>
  <c r="I220" i="11"/>
  <c r="K220" i="11" s="1"/>
  <c r="J218" i="11"/>
  <c r="M225" i="11"/>
  <c r="D220" i="11"/>
  <c r="J217" i="11"/>
  <c r="M223" i="11"/>
  <c r="H215" i="11"/>
  <c r="F215" i="11"/>
  <c r="C215" i="11"/>
  <c r="D218" i="11" s="1"/>
  <c r="G215" i="12"/>
  <c r="E215" i="12"/>
  <c r="C215" i="12"/>
  <c r="G215" i="8"/>
  <c r="E215" i="8"/>
  <c r="C215" i="8"/>
  <c r="E215" i="7"/>
  <c r="C215" i="7"/>
  <c r="G215" i="7"/>
  <c r="K221" i="11" l="1"/>
  <c r="K222" i="11"/>
  <c r="I218" i="11"/>
  <c r="L227" i="11"/>
  <c r="L226" i="11"/>
  <c r="L228" i="11"/>
  <c r="J216" i="11"/>
  <c r="M222" i="11"/>
  <c r="H214" i="11"/>
  <c r="F214" i="11"/>
  <c r="C214" i="11"/>
  <c r="D217" i="11" s="1"/>
  <c r="G214" i="12"/>
  <c r="E214" i="12"/>
  <c r="C214" i="12"/>
  <c r="G214" i="8"/>
  <c r="E214" i="8"/>
  <c r="C214" i="8"/>
  <c r="G214" i="7"/>
  <c r="E214" i="7"/>
  <c r="C214" i="7"/>
  <c r="K219" i="11" l="1"/>
  <c r="L225" i="11"/>
  <c r="I217" i="11"/>
  <c r="M221" i="11"/>
  <c r="J215" i="11"/>
  <c r="H213" i="11"/>
  <c r="G212" i="11"/>
  <c r="E212" i="11"/>
  <c r="F213" i="11" s="1"/>
  <c r="B212" i="11"/>
  <c r="C213" i="11" s="1"/>
  <c r="D216" i="11" s="1"/>
  <c r="G211" i="11"/>
  <c r="E211" i="11"/>
  <c r="B211" i="11"/>
  <c r="G213" i="12"/>
  <c r="E213" i="12"/>
  <c r="G212" i="12"/>
  <c r="F212" i="12"/>
  <c r="E212" i="12"/>
  <c r="D212" i="12"/>
  <c r="C212" i="12"/>
  <c r="B212" i="12"/>
  <c r="C213" i="12" s="1"/>
  <c r="G211" i="12"/>
  <c r="F211" i="12"/>
  <c r="E211" i="12"/>
  <c r="D211" i="12"/>
  <c r="C211" i="12"/>
  <c r="B211" i="12"/>
  <c r="G213" i="8"/>
  <c r="E213" i="8"/>
  <c r="G212" i="8"/>
  <c r="F212" i="8"/>
  <c r="E212" i="8"/>
  <c r="D212" i="8"/>
  <c r="C212" i="8"/>
  <c r="B212" i="8"/>
  <c r="C213" i="8" s="1"/>
  <c r="G211" i="8"/>
  <c r="F211" i="8"/>
  <c r="E211" i="8"/>
  <c r="D211" i="8"/>
  <c r="C211" i="8"/>
  <c r="B211" i="8"/>
  <c r="G213" i="7"/>
  <c r="G212" i="7"/>
  <c r="G211" i="7"/>
  <c r="F212" i="7"/>
  <c r="F211" i="7"/>
  <c r="E213" i="7"/>
  <c r="E212" i="7"/>
  <c r="E211" i="7"/>
  <c r="D212" i="7"/>
  <c r="D211" i="7"/>
  <c r="C213" i="7"/>
  <c r="C212" i="7"/>
  <c r="C211" i="7"/>
  <c r="B212" i="7"/>
  <c r="B211" i="7"/>
  <c r="K217" i="11" l="1"/>
  <c r="C212" i="11"/>
  <c r="D215" i="11" s="1"/>
  <c r="K218" i="11"/>
  <c r="I216" i="11"/>
  <c r="L224" i="11"/>
  <c r="F212" i="11"/>
  <c r="H212" i="11"/>
  <c r="C211" i="11"/>
  <c r="D214" i="11" s="1"/>
  <c r="F211" i="11"/>
  <c r="H211" i="11"/>
  <c r="M219" i="11"/>
  <c r="M220" i="11"/>
  <c r="J214" i="11"/>
  <c r="H210" i="11"/>
  <c r="F210" i="11"/>
  <c r="C210" i="11"/>
  <c r="G210" i="12"/>
  <c r="E210" i="12"/>
  <c r="C210" i="12"/>
  <c r="G210" i="8"/>
  <c r="E210" i="8"/>
  <c r="C210" i="8"/>
  <c r="E210" i="7"/>
  <c r="G210" i="7"/>
  <c r="C210" i="7"/>
  <c r="K216" i="11" l="1"/>
  <c r="I213" i="11"/>
  <c r="L223" i="11"/>
  <c r="I214" i="11"/>
  <c r="K214" i="11" s="1"/>
  <c r="J213" i="11"/>
  <c r="I215" i="11"/>
  <c r="K215" i="11" s="1"/>
  <c r="D213" i="11"/>
  <c r="J212" i="11"/>
  <c r="M217" i="11"/>
  <c r="M218" i="11"/>
  <c r="J211" i="11"/>
  <c r="H209" i="11"/>
  <c r="F209" i="11"/>
  <c r="C209" i="11"/>
  <c r="D212" i="11" s="1"/>
  <c r="G209" i="12"/>
  <c r="E209" i="12"/>
  <c r="C209" i="12"/>
  <c r="G209" i="8"/>
  <c r="E209" i="8"/>
  <c r="C209" i="8"/>
  <c r="E209" i="7"/>
  <c r="G209" i="7"/>
  <c r="C209" i="7"/>
  <c r="K213" i="11" l="1"/>
  <c r="I212" i="11"/>
  <c r="L220" i="11"/>
  <c r="L222" i="11"/>
  <c r="L221" i="11"/>
  <c r="M216" i="11"/>
  <c r="J210" i="11"/>
  <c r="H208" i="11"/>
  <c r="F208" i="11"/>
  <c r="C208" i="11"/>
  <c r="D211" i="11" s="1"/>
  <c r="G208" i="12"/>
  <c r="E208" i="12"/>
  <c r="C208" i="12"/>
  <c r="G208" i="8"/>
  <c r="E208" i="8"/>
  <c r="C208" i="8"/>
  <c r="E208" i="7"/>
  <c r="C208" i="7"/>
  <c r="G208" i="7"/>
  <c r="L219" i="11" l="1"/>
  <c r="I211" i="11"/>
  <c r="M215" i="11"/>
  <c r="J209" i="11"/>
  <c r="F207" i="12"/>
  <c r="G207" i="12" s="1"/>
  <c r="F206" i="12"/>
  <c r="G206" i="12" s="1"/>
  <c r="F205" i="12"/>
  <c r="G205" i="12" s="1"/>
  <c r="F202" i="12"/>
  <c r="G202" i="12" s="1"/>
  <c r="F201" i="12"/>
  <c r="G201" i="12" s="1"/>
  <c r="F200" i="12"/>
  <c r="G200" i="12" s="1"/>
  <c r="F199" i="12"/>
  <c r="G199" i="12" s="1"/>
  <c r="F198" i="12"/>
  <c r="G198" i="12" s="1"/>
  <c r="F196" i="12"/>
  <c r="G196" i="12" s="1"/>
  <c r="F195" i="12"/>
  <c r="G195" i="12" s="1"/>
  <c r="F194" i="12"/>
  <c r="G194" i="12" s="1"/>
  <c r="F193" i="12"/>
  <c r="G193" i="12" s="1"/>
  <c r="F192" i="12"/>
  <c r="G192" i="12" s="1"/>
  <c r="F189" i="12"/>
  <c r="F188" i="12"/>
  <c r="G188" i="12" s="1"/>
  <c r="F187" i="12"/>
  <c r="G187" i="12" s="1"/>
  <c r="F186" i="12"/>
  <c r="G186" i="12" s="1"/>
  <c r="F185" i="12"/>
  <c r="G185" i="12" s="1"/>
  <c r="F184" i="12"/>
  <c r="G184" i="12" s="1"/>
  <c r="F182" i="12"/>
  <c r="G182" i="12" s="1"/>
  <c r="F181" i="12"/>
  <c r="G181" i="12" s="1"/>
  <c r="F180" i="12"/>
  <c r="G180" i="12" s="1"/>
  <c r="F179" i="12"/>
  <c r="G179" i="12" s="1"/>
  <c r="F178" i="12"/>
  <c r="G178" i="12" s="1"/>
  <c r="F177" i="12"/>
  <c r="H103" i="12" s="1"/>
  <c r="J103" i="12" s="1"/>
  <c r="F176" i="12"/>
  <c r="F175" i="12"/>
  <c r="G175" i="12" s="1"/>
  <c r="F174" i="12"/>
  <c r="G174" i="12" s="1"/>
  <c r="F173" i="12"/>
  <c r="G173" i="12" s="1"/>
  <c r="F172" i="12"/>
  <c r="F171" i="12"/>
  <c r="G171" i="12" s="1"/>
  <c r="F170" i="12"/>
  <c r="G170" i="12" s="1"/>
  <c r="F169" i="12"/>
  <c r="F168" i="12"/>
  <c r="G168" i="12" s="1"/>
  <c r="F167" i="12"/>
  <c r="G167" i="12" s="1"/>
  <c r="F166" i="12"/>
  <c r="G166" i="12" s="1"/>
  <c r="F165" i="12"/>
  <c r="G165" i="12" s="1"/>
  <c r="F164" i="12"/>
  <c r="G164" i="12" s="1"/>
  <c r="F163" i="12"/>
  <c r="G163" i="12" s="1"/>
  <c r="F162" i="12"/>
  <c r="F161" i="12"/>
  <c r="G161" i="12" s="1"/>
  <c r="F160" i="12"/>
  <c r="G160" i="12" s="1"/>
  <c r="F159" i="12"/>
  <c r="G159" i="12" s="1"/>
  <c r="F158" i="12"/>
  <c r="G158" i="12" s="1"/>
  <c r="F157" i="12"/>
  <c r="G157" i="12" s="1"/>
  <c r="F156" i="12"/>
  <c r="F155" i="12"/>
  <c r="F154" i="12"/>
  <c r="G154" i="12" s="1"/>
  <c r="F153" i="12"/>
  <c r="G153" i="12" s="1"/>
  <c r="F152" i="12"/>
  <c r="G152" i="12" s="1"/>
  <c r="F151" i="12"/>
  <c r="G151" i="12" s="1"/>
  <c r="F150" i="12"/>
  <c r="G150" i="12" s="1"/>
  <c r="F149" i="12"/>
  <c r="G149" i="12" s="1"/>
  <c r="F148" i="12"/>
  <c r="F147" i="12"/>
  <c r="G147" i="12" s="1"/>
  <c r="F146" i="12"/>
  <c r="G146" i="12" s="1"/>
  <c r="F145" i="12"/>
  <c r="G145" i="12" s="1"/>
  <c r="F144" i="12"/>
  <c r="G144" i="12" s="1"/>
  <c r="F143" i="12"/>
  <c r="G143" i="12" s="1"/>
  <c r="F142" i="12"/>
  <c r="F141" i="12"/>
  <c r="F140" i="12"/>
  <c r="F139" i="12"/>
  <c r="G139" i="12" s="1"/>
  <c r="F138" i="12"/>
  <c r="G138" i="12" s="1"/>
  <c r="F137" i="12"/>
  <c r="G137" i="12" s="1"/>
  <c r="F136" i="12"/>
  <c r="G136" i="12" s="1"/>
  <c r="F135" i="12"/>
  <c r="G135" i="12" s="1"/>
  <c r="F134" i="12"/>
  <c r="F133" i="12"/>
  <c r="G133" i="12" s="1"/>
  <c r="F132" i="12"/>
  <c r="G132" i="12" s="1"/>
  <c r="F131" i="12"/>
  <c r="G131" i="12" s="1"/>
  <c r="F130" i="12"/>
  <c r="G130" i="12" s="1"/>
  <c r="F129" i="12"/>
  <c r="G129" i="12" s="1"/>
  <c r="F128" i="12"/>
  <c r="G128" i="12" s="1"/>
  <c r="F127" i="12"/>
  <c r="F126" i="12"/>
  <c r="F125" i="12"/>
  <c r="G125" i="12" s="1"/>
  <c r="F124" i="12"/>
  <c r="G124" i="12" s="1"/>
  <c r="F123" i="12"/>
  <c r="G123" i="12" s="1"/>
  <c r="F122" i="12"/>
  <c r="G122" i="12" s="1"/>
  <c r="F121" i="12"/>
  <c r="G121" i="12" s="1"/>
  <c r="F120" i="12"/>
  <c r="F119" i="12"/>
  <c r="G119" i="12" s="1"/>
  <c r="F118" i="12"/>
  <c r="G118" i="12" s="1"/>
  <c r="F117" i="12"/>
  <c r="G117" i="12" s="1"/>
  <c r="F116" i="12"/>
  <c r="G116" i="12" s="1"/>
  <c r="F115" i="12"/>
  <c r="G115" i="12" s="1"/>
  <c r="F114" i="12"/>
  <c r="F113" i="12"/>
  <c r="F112" i="12"/>
  <c r="G112" i="12" s="1"/>
  <c r="F111" i="12"/>
  <c r="G111" i="12" s="1"/>
  <c r="F110" i="12"/>
  <c r="G110" i="12" s="1"/>
  <c r="F109" i="12"/>
  <c r="G109" i="12" s="1"/>
  <c r="F108" i="12"/>
  <c r="G108" i="12" s="1"/>
  <c r="F107" i="12"/>
  <c r="G107" i="12" s="1"/>
  <c r="F106" i="12"/>
  <c r="F105" i="12"/>
  <c r="G105" i="12" s="1"/>
  <c r="G126" i="12"/>
  <c r="G172" i="12"/>
  <c r="F104" i="12"/>
  <c r="G104" i="12" s="1"/>
  <c r="E207" i="12"/>
  <c r="C207" i="12"/>
  <c r="E206" i="12"/>
  <c r="C206" i="12"/>
  <c r="E205" i="12"/>
  <c r="E204" i="12"/>
  <c r="E203" i="12"/>
  <c r="B203" i="12"/>
  <c r="E202" i="12"/>
  <c r="C202" i="12"/>
  <c r="E201" i="12"/>
  <c r="C201" i="12"/>
  <c r="E200" i="12"/>
  <c r="C200" i="12"/>
  <c r="E199" i="12"/>
  <c r="C199" i="12"/>
  <c r="D197" i="12"/>
  <c r="E198" i="12" s="1"/>
  <c r="B197" i="12"/>
  <c r="E196" i="12"/>
  <c r="C196" i="12"/>
  <c r="E195" i="12"/>
  <c r="C195" i="12"/>
  <c r="E194" i="12"/>
  <c r="C194" i="12"/>
  <c r="E193" i="12"/>
  <c r="C193" i="12"/>
  <c r="E190" i="12"/>
  <c r="D190" i="12"/>
  <c r="D191" i="12" s="1"/>
  <c r="C190" i="12"/>
  <c r="B190" i="12"/>
  <c r="B191" i="12" s="1"/>
  <c r="G189" i="12"/>
  <c r="E189" i="12"/>
  <c r="C189" i="12"/>
  <c r="E188" i="12"/>
  <c r="C188" i="12"/>
  <c r="E187" i="12"/>
  <c r="C187" i="12"/>
  <c r="E186" i="12"/>
  <c r="C186" i="12"/>
  <c r="E185" i="12"/>
  <c r="C185" i="12"/>
  <c r="E184" i="12"/>
  <c r="E183" i="12"/>
  <c r="D183" i="12"/>
  <c r="C183" i="12"/>
  <c r="B183" i="12"/>
  <c r="C184" i="12" s="1"/>
  <c r="E182" i="12"/>
  <c r="C182" i="12"/>
  <c r="E181" i="12"/>
  <c r="C181" i="12"/>
  <c r="E180" i="12"/>
  <c r="C180" i="12"/>
  <c r="E179" i="12"/>
  <c r="C179" i="12"/>
  <c r="E178" i="12"/>
  <c r="C178" i="12"/>
  <c r="D176" i="12"/>
  <c r="E176" i="12" s="1"/>
  <c r="B176" i="12"/>
  <c r="C177" i="12" s="1"/>
  <c r="E175" i="12"/>
  <c r="C175" i="12"/>
  <c r="E174" i="12"/>
  <c r="C174" i="12"/>
  <c r="E173" i="12"/>
  <c r="C173" i="12"/>
  <c r="E172" i="12"/>
  <c r="C172" i="12"/>
  <c r="E171" i="12"/>
  <c r="C171" i="12"/>
  <c r="C170" i="12"/>
  <c r="E169" i="12"/>
  <c r="D169" i="12"/>
  <c r="E170" i="12" s="1"/>
  <c r="C169" i="12"/>
  <c r="B169" i="12"/>
  <c r="E168" i="12"/>
  <c r="C168" i="12"/>
  <c r="E167" i="12"/>
  <c r="C167" i="12"/>
  <c r="E166" i="12"/>
  <c r="C166" i="12"/>
  <c r="E165" i="12"/>
  <c r="C165" i="12"/>
  <c r="E164" i="12"/>
  <c r="C164" i="12"/>
  <c r="D162" i="12"/>
  <c r="E162" i="12" s="1"/>
  <c r="B162" i="12"/>
  <c r="C163" i="12" s="1"/>
  <c r="E161" i="12"/>
  <c r="C161" i="12"/>
  <c r="E160" i="12"/>
  <c r="C160" i="12"/>
  <c r="E159" i="12"/>
  <c r="C159" i="12"/>
  <c r="E158" i="12"/>
  <c r="C158" i="12"/>
  <c r="D156" i="12"/>
  <c r="E156" i="12" s="1"/>
  <c r="B156" i="12"/>
  <c r="C157" i="12" s="1"/>
  <c r="E155" i="12"/>
  <c r="D155" i="12"/>
  <c r="C155" i="12"/>
  <c r="B155" i="12"/>
  <c r="E154" i="12"/>
  <c r="C154" i="12"/>
  <c r="E153" i="12"/>
  <c r="C153" i="12"/>
  <c r="E152" i="12"/>
  <c r="C152" i="12"/>
  <c r="E151" i="12"/>
  <c r="C151" i="12"/>
  <c r="E150" i="12"/>
  <c r="C150" i="12"/>
  <c r="D148" i="12"/>
  <c r="E148" i="12" s="1"/>
  <c r="B148" i="12"/>
  <c r="C149" i="12" s="1"/>
  <c r="E147" i="12"/>
  <c r="C147" i="12"/>
  <c r="E146" i="12"/>
  <c r="C146" i="12"/>
  <c r="E145" i="12"/>
  <c r="C145" i="12"/>
  <c r="E144" i="12"/>
  <c r="C144" i="12"/>
  <c r="E143" i="12"/>
  <c r="C143" i="12"/>
  <c r="G142" i="12"/>
  <c r="C142" i="12"/>
  <c r="E141" i="12"/>
  <c r="D141" i="12"/>
  <c r="E142" i="12" s="1"/>
  <c r="C141" i="12"/>
  <c r="B141" i="12"/>
  <c r="G140" i="12"/>
  <c r="E140" i="12"/>
  <c r="C140" i="12"/>
  <c r="E139" i="12"/>
  <c r="C139" i="12"/>
  <c r="E138" i="12"/>
  <c r="C138" i="12"/>
  <c r="E137" i="12"/>
  <c r="C137" i="12"/>
  <c r="E136" i="12"/>
  <c r="C136" i="12"/>
  <c r="D134" i="12"/>
  <c r="E134" i="12" s="1"/>
  <c r="B134" i="12"/>
  <c r="C135" i="12" s="1"/>
  <c r="E133" i="12"/>
  <c r="C133" i="12"/>
  <c r="E132" i="12"/>
  <c r="C132" i="12"/>
  <c r="E131" i="12"/>
  <c r="C131" i="12"/>
  <c r="E130" i="12"/>
  <c r="C130" i="12"/>
  <c r="E129" i="12"/>
  <c r="C129" i="12"/>
  <c r="C128" i="12"/>
  <c r="E127" i="12"/>
  <c r="D127" i="12"/>
  <c r="E128" i="12" s="1"/>
  <c r="C127" i="12"/>
  <c r="B127" i="12"/>
  <c r="E126" i="12"/>
  <c r="C126" i="12"/>
  <c r="E125" i="12"/>
  <c r="C125" i="12"/>
  <c r="E124" i="12"/>
  <c r="C124" i="12"/>
  <c r="E123" i="12"/>
  <c r="C123" i="12"/>
  <c r="E122" i="12"/>
  <c r="C122" i="12"/>
  <c r="D120" i="12"/>
  <c r="E120" i="12" s="1"/>
  <c r="B120" i="12"/>
  <c r="C121" i="12" s="1"/>
  <c r="E119" i="12"/>
  <c r="C119" i="12"/>
  <c r="E118" i="12"/>
  <c r="C118" i="12"/>
  <c r="E117" i="12"/>
  <c r="C117" i="12"/>
  <c r="E116" i="12"/>
  <c r="C116" i="12"/>
  <c r="D114" i="12"/>
  <c r="E114" i="12" s="1"/>
  <c r="B114" i="12"/>
  <c r="C115" i="12" s="1"/>
  <c r="E113" i="12"/>
  <c r="D113" i="12"/>
  <c r="C113" i="12"/>
  <c r="B113" i="12"/>
  <c r="E112" i="12"/>
  <c r="C112" i="12"/>
  <c r="E111" i="12"/>
  <c r="C111" i="12"/>
  <c r="E110" i="12"/>
  <c r="C110" i="12"/>
  <c r="E109" i="12"/>
  <c r="C109" i="12"/>
  <c r="E108" i="12"/>
  <c r="C108" i="12"/>
  <c r="D106" i="12"/>
  <c r="E106" i="12" s="1"/>
  <c r="B106" i="12"/>
  <c r="C107" i="12" s="1"/>
  <c r="E105" i="12"/>
  <c r="C105" i="12"/>
  <c r="E104" i="12"/>
  <c r="C104" i="12"/>
  <c r="I103" i="12"/>
  <c r="G103" i="12"/>
  <c r="E103" i="12"/>
  <c r="C103" i="12"/>
  <c r="G102" i="12"/>
  <c r="E102" i="12"/>
  <c r="C102" i="12"/>
  <c r="G101" i="12"/>
  <c r="E101" i="12"/>
  <c r="C101" i="12"/>
  <c r="G100" i="12"/>
  <c r="E100" i="12"/>
  <c r="G99" i="12"/>
  <c r="F99" i="12"/>
  <c r="E99" i="12"/>
  <c r="D99" i="12"/>
  <c r="C99" i="12"/>
  <c r="B99" i="12"/>
  <c r="C100" i="12" s="1"/>
  <c r="G98" i="12"/>
  <c r="E98" i="12"/>
  <c r="C98" i="12"/>
  <c r="G97" i="12"/>
  <c r="G95" i="12"/>
  <c r="F95" i="12"/>
  <c r="F96" i="12" s="1"/>
  <c r="E95" i="12"/>
  <c r="D95" i="12"/>
  <c r="D96" i="12" s="1"/>
  <c r="C95" i="12"/>
  <c r="B95" i="12"/>
  <c r="B96" i="12" s="1"/>
  <c r="G94" i="12"/>
  <c r="E94" i="12"/>
  <c r="C94" i="12"/>
  <c r="G93" i="12"/>
  <c r="E93" i="12"/>
  <c r="G92" i="12"/>
  <c r="F92" i="12"/>
  <c r="E92" i="12"/>
  <c r="D92" i="12"/>
  <c r="C92" i="12"/>
  <c r="B92" i="12"/>
  <c r="C93" i="12" s="1"/>
  <c r="G91" i="12"/>
  <c r="E91" i="12"/>
  <c r="C91" i="12"/>
  <c r="G90" i="12"/>
  <c r="E90" i="12"/>
  <c r="C90" i="12"/>
  <c r="G89" i="12"/>
  <c r="E89" i="12"/>
  <c r="C89" i="12"/>
  <c r="G88" i="12"/>
  <c r="E88" i="12"/>
  <c r="C88" i="12"/>
  <c r="G87" i="12"/>
  <c r="E87" i="12"/>
  <c r="C87" i="12"/>
  <c r="G86" i="12"/>
  <c r="E86" i="12"/>
  <c r="G85" i="12"/>
  <c r="F85" i="12"/>
  <c r="E85" i="12"/>
  <c r="D85" i="12"/>
  <c r="C85" i="12"/>
  <c r="B85" i="12"/>
  <c r="C86" i="12" s="1"/>
  <c r="G84" i="12"/>
  <c r="E84" i="12"/>
  <c r="C84" i="12"/>
  <c r="G83" i="12"/>
  <c r="E83" i="12"/>
  <c r="C83" i="12"/>
  <c r="G82" i="12"/>
  <c r="E82" i="12"/>
  <c r="C82" i="12"/>
  <c r="G81" i="12"/>
  <c r="E81" i="12"/>
  <c r="C81" i="12"/>
  <c r="G80" i="12"/>
  <c r="E80" i="12"/>
  <c r="C80" i="12"/>
  <c r="G79" i="12"/>
  <c r="E79" i="12"/>
  <c r="G78" i="12"/>
  <c r="F78" i="12"/>
  <c r="E78" i="12"/>
  <c r="D78" i="12"/>
  <c r="C78" i="12"/>
  <c r="B78" i="12"/>
  <c r="C79" i="12" s="1"/>
  <c r="G77" i="12"/>
  <c r="E77" i="12"/>
  <c r="C77" i="12"/>
  <c r="G76" i="12"/>
  <c r="E76" i="12"/>
  <c r="C76" i="12"/>
  <c r="G75" i="12"/>
  <c r="E75" i="12"/>
  <c r="C75" i="12"/>
  <c r="G74" i="12"/>
  <c r="E74" i="12"/>
  <c r="C74" i="12"/>
  <c r="G73" i="12"/>
  <c r="E73" i="12"/>
  <c r="C73" i="12"/>
  <c r="G72" i="12"/>
  <c r="E72" i="12"/>
  <c r="G71" i="12"/>
  <c r="F71" i="12"/>
  <c r="E71" i="12"/>
  <c r="D71" i="12"/>
  <c r="C71" i="12"/>
  <c r="B71" i="12"/>
  <c r="C72" i="12" s="1"/>
  <c r="G70" i="12"/>
  <c r="E70" i="12"/>
  <c r="C70" i="12"/>
  <c r="G69" i="12"/>
  <c r="D68" i="12"/>
  <c r="E68" i="12" s="1"/>
  <c r="B68" i="12"/>
  <c r="C69" i="12" s="1"/>
  <c r="G67" i="12"/>
  <c r="E67" i="12"/>
  <c r="C67" i="12"/>
  <c r="G66" i="12"/>
  <c r="E66" i="12"/>
  <c r="C66" i="12"/>
  <c r="G65" i="12"/>
  <c r="E65" i="12"/>
  <c r="G64" i="12"/>
  <c r="F64" i="12"/>
  <c r="E64" i="12"/>
  <c r="D64" i="12"/>
  <c r="C64" i="12"/>
  <c r="B64" i="12"/>
  <c r="C65" i="12" s="1"/>
  <c r="G63" i="12"/>
  <c r="E63" i="12"/>
  <c r="C63" i="12"/>
  <c r="G62" i="12"/>
  <c r="E62" i="12"/>
  <c r="C62" i="12"/>
  <c r="G61" i="12"/>
  <c r="E61" i="12"/>
  <c r="C61" i="12"/>
  <c r="G60" i="12"/>
  <c r="E60" i="12"/>
  <c r="C60" i="12"/>
  <c r="G59" i="12"/>
  <c r="E59" i="12"/>
  <c r="C59" i="12"/>
  <c r="G58" i="12"/>
  <c r="E58" i="12"/>
  <c r="G57" i="12"/>
  <c r="E57" i="12"/>
  <c r="C57" i="12"/>
  <c r="B57" i="12"/>
  <c r="C58" i="12" s="1"/>
  <c r="G56" i="12"/>
  <c r="E56" i="12"/>
  <c r="C56" i="12"/>
  <c r="G55" i="12"/>
  <c r="E55" i="12"/>
  <c r="C55" i="12"/>
  <c r="G54" i="12"/>
  <c r="E54" i="12"/>
  <c r="C54" i="12"/>
  <c r="G53" i="12"/>
  <c r="E53" i="12"/>
  <c r="C53" i="12"/>
  <c r="G52" i="12"/>
  <c r="E52" i="12"/>
  <c r="F51" i="12"/>
  <c r="E51" i="12"/>
  <c r="F50" i="12"/>
  <c r="E50" i="12"/>
  <c r="B50" i="12"/>
  <c r="B51" i="12" s="1"/>
  <c r="G49" i="12"/>
  <c r="E49" i="12"/>
  <c r="C49" i="12"/>
  <c r="G48" i="12"/>
  <c r="E48" i="12"/>
  <c r="C48" i="12"/>
  <c r="G47" i="12"/>
  <c r="E47" i="12"/>
  <c r="C47" i="12"/>
  <c r="G46" i="12"/>
  <c r="E46" i="12"/>
  <c r="C46" i="12"/>
  <c r="G45" i="12"/>
  <c r="E45" i="12"/>
  <c r="C45" i="12"/>
  <c r="G44" i="12"/>
  <c r="F44" i="12"/>
  <c r="D43" i="12"/>
  <c r="E43" i="12" s="1"/>
  <c r="B43" i="12"/>
  <c r="C44" i="12" s="1"/>
  <c r="G42" i="12"/>
  <c r="E42" i="12"/>
  <c r="C42" i="12"/>
  <c r="G41" i="12"/>
  <c r="E41" i="12"/>
  <c r="C41" i="12"/>
  <c r="G40" i="12"/>
  <c r="E40" i="12"/>
  <c r="F39" i="12"/>
  <c r="E39" i="12"/>
  <c r="B39" i="12"/>
  <c r="C40" i="12" s="1"/>
  <c r="G38" i="12"/>
  <c r="E38" i="12"/>
  <c r="C38" i="12"/>
  <c r="G37" i="12"/>
  <c r="E37" i="12"/>
  <c r="C37" i="12"/>
  <c r="F36" i="12"/>
  <c r="E36" i="12"/>
  <c r="C36" i="12"/>
  <c r="B36" i="12"/>
  <c r="G36" i="12" s="1"/>
  <c r="G35" i="12"/>
  <c r="E35" i="12"/>
  <c r="C35" i="12"/>
  <c r="G34" i="12"/>
  <c r="E34" i="12"/>
  <c r="C34" i="12"/>
  <c r="G33" i="12"/>
  <c r="E33" i="12"/>
  <c r="C33" i="12"/>
  <c r="G32" i="12"/>
  <c r="E32" i="12"/>
  <c r="C32" i="12"/>
  <c r="G31" i="12"/>
  <c r="E31" i="12"/>
  <c r="C31" i="12"/>
  <c r="G30" i="12"/>
  <c r="E30" i="12"/>
  <c r="G29" i="12"/>
  <c r="F29" i="12"/>
  <c r="E29" i="12"/>
  <c r="D29" i="12"/>
  <c r="C29" i="12"/>
  <c r="B29" i="12"/>
  <c r="C30" i="12" s="1"/>
  <c r="G28" i="12"/>
  <c r="E28" i="12"/>
  <c r="E27" i="12"/>
  <c r="B27" i="12"/>
  <c r="G27" i="12" s="1"/>
  <c r="G26" i="12"/>
  <c r="E26" i="12"/>
  <c r="C26" i="12"/>
  <c r="G25" i="12"/>
  <c r="E25" i="12"/>
  <c r="C25" i="12"/>
  <c r="G24" i="12"/>
  <c r="E24" i="12"/>
  <c r="C24" i="12"/>
  <c r="G23" i="12"/>
  <c r="F22" i="12"/>
  <c r="D22" i="12"/>
  <c r="E23" i="12" s="1"/>
  <c r="B22" i="12"/>
  <c r="G22" i="12" s="1"/>
  <c r="G21" i="12"/>
  <c r="E21" i="12"/>
  <c r="C21" i="12"/>
  <c r="G20" i="12"/>
  <c r="E20" i="12"/>
  <c r="C20" i="12"/>
  <c r="G19" i="12"/>
  <c r="E19" i="12"/>
  <c r="C19" i="12"/>
  <c r="G18" i="12"/>
  <c r="E18" i="12"/>
  <c r="C18" i="12"/>
  <c r="F17" i="12"/>
  <c r="E17" i="12"/>
  <c r="C17" i="12"/>
  <c r="B17" i="12"/>
  <c r="G17" i="12" s="1"/>
  <c r="G16" i="12"/>
  <c r="E16" i="12"/>
  <c r="C16" i="12"/>
  <c r="G15" i="12"/>
  <c r="E15" i="12"/>
  <c r="C15" i="12"/>
  <c r="G14" i="12"/>
  <c r="E14" i="12"/>
  <c r="C14" i="12"/>
  <c r="G13" i="12"/>
  <c r="E13" i="12"/>
  <c r="C13" i="12"/>
  <c r="G12" i="12"/>
  <c r="E12" i="12"/>
  <c r="C12" i="12"/>
  <c r="G11" i="12"/>
  <c r="E11" i="12"/>
  <c r="C11" i="12"/>
  <c r="G10" i="12"/>
  <c r="E10" i="12"/>
  <c r="C10" i="12"/>
  <c r="G9" i="12"/>
  <c r="E9" i="12"/>
  <c r="F8" i="12"/>
  <c r="E8" i="12"/>
  <c r="B8" i="12"/>
  <c r="C9" i="12" s="1"/>
  <c r="F7" i="12"/>
  <c r="E7" i="12"/>
  <c r="B7" i="12"/>
  <c r="G7" i="12" s="1"/>
  <c r="F6" i="12"/>
  <c r="E6" i="12"/>
  <c r="B6" i="12"/>
  <c r="C6" i="12" s="1"/>
  <c r="F5" i="12"/>
  <c r="E5" i="12"/>
  <c r="C5" i="12"/>
  <c r="B5" i="12"/>
  <c r="G5" i="12" s="1"/>
  <c r="G4" i="12"/>
  <c r="E4" i="12"/>
  <c r="C4" i="12"/>
  <c r="G3" i="12"/>
  <c r="E3" i="12"/>
  <c r="C3" i="12"/>
  <c r="G2" i="12"/>
  <c r="H207" i="11"/>
  <c r="F207" i="11"/>
  <c r="C207" i="11"/>
  <c r="D210" i="11" s="1"/>
  <c r="H206" i="11"/>
  <c r="F206" i="11"/>
  <c r="C206" i="11"/>
  <c r="G207" i="8"/>
  <c r="E207" i="8"/>
  <c r="C207" i="8"/>
  <c r="G206" i="8"/>
  <c r="E206" i="8"/>
  <c r="C206" i="8"/>
  <c r="C207" i="7"/>
  <c r="C206" i="7"/>
  <c r="E207" i="7"/>
  <c r="E206" i="7"/>
  <c r="G207" i="7"/>
  <c r="G206" i="7"/>
  <c r="K212" i="11" l="1"/>
  <c r="L218" i="11"/>
  <c r="I210" i="11"/>
  <c r="I209" i="11"/>
  <c r="D209" i="11"/>
  <c r="G127" i="12"/>
  <c r="G155" i="12"/>
  <c r="G113" i="12"/>
  <c r="G141" i="12"/>
  <c r="G169" i="12"/>
  <c r="G177" i="12"/>
  <c r="M213" i="11"/>
  <c r="J208" i="11"/>
  <c r="M214" i="11"/>
  <c r="J207" i="11"/>
  <c r="C192" i="12"/>
  <c r="C191" i="12"/>
  <c r="E192" i="12"/>
  <c r="E191" i="12"/>
  <c r="G51" i="12"/>
  <c r="C52" i="12"/>
  <c r="C51" i="12"/>
  <c r="C97" i="12"/>
  <c r="G96" i="12"/>
  <c r="C96" i="12"/>
  <c r="E97" i="12"/>
  <c r="E96" i="12"/>
  <c r="G8" i="12"/>
  <c r="C23" i="12"/>
  <c r="C28" i="12"/>
  <c r="G39" i="12"/>
  <c r="G43" i="12"/>
  <c r="E44" i="12"/>
  <c r="G50" i="12"/>
  <c r="G68" i="12"/>
  <c r="E69" i="12"/>
  <c r="G106" i="12"/>
  <c r="E107" i="12"/>
  <c r="G114" i="12"/>
  <c r="E115" i="12"/>
  <c r="G120" i="12"/>
  <c r="E121" i="12"/>
  <c r="G134" i="12"/>
  <c r="E135" i="12"/>
  <c r="G148" i="12"/>
  <c r="E149" i="12"/>
  <c r="G156" i="12"/>
  <c r="E157" i="12"/>
  <c r="G162" i="12"/>
  <c r="E163" i="12"/>
  <c r="G176" i="12"/>
  <c r="E177" i="12"/>
  <c r="C198" i="12"/>
  <c r="C203" i="12"/>
  <c r="B204" i="12"/>
  <c r="G6" i="12"/>
  <c r="C7" i="12"/>
  <c r="C8" i="12"/>
  <c r="C22" i="12"/>
  <c r="E22" i="12"/>
  <c r="C27" i="12"/>
  <c r="C39" i="12"/>
  <c r="C43" i="12"/>
  <c r="C50" i="12"/>
  <c r="C68" i="12"/>
  <c r="C106" i="12"/>
  <c r="C114" i="12"/>
  <c r="C120" i="12"/>
  <c r="C134" i="12"/>
  <c r="C148" i="12"/>
  <c r="C156" i="12"/>
  <c r="C162" i="12"/>
  <c r="C176" i="12"/>
  <c r="C197" i="12"/>
  <c r="E197" i="12"/>
  <c r="H205" i="11"/>
  <c r="F205" i="11"/>
  <c r="F204" i="11"/>
  <c r="G203" i="11"/>
  <c r="F203" i="11"/>
  <c r="B203" i="11"/>
  <c r="C203" i="11" s="1"/>
  <c r="G205" i="8"/>
  <c r="E205" i="8"/>
  <c r="E204" i="8"/>
  <c r="B204" i="8"/>
  <c r="C205" i="8" s="1"/>
  <c r="F203" i="8"/>
  <c r="F204" i="8" s="1"/>
  <c r="E203" i="8"/>
  <c r="C203" i="8"/>
  <c r="B203" i="8"/>
  <c r="G203" i="8" s="1"/>
  <c r="G205" i="7"/>
  <c r="G204" i="7"/>
  <c r="G203" i="7"/>
  <c r="F203" i="7"/>
  <c r="F204" i="7" s="1"/>
  <c r="E205" i="7"/>
  <c r="E204" i="7"/>
  <c r="E203" i="7"/>
  <c r="C205" i="7"/>
  <c r="C204" i="7"/>
  <c r="C203" i="7"/>
  <c r="B203" i="7"/>
  <c r="B204" i="7" s="1"/>
  <c r="K210" i="11" l="1"/>
  <c r="K211" i="11"/>
  <c r="I208" i="11"/>
  <c r="L217" i="11"/>
  <c r="L216" i="11"/>
  <c r="G204" i="11"/>
  <c r="F204" i="12" s="1"/>
  <c r="F203" i="12"/>
  <c r="G203" i="12" s="1"/>
  <c r="M212" i="11"/>
  <c r="H203" i="11"/>
  <c r="B204" i="11"/>
  <c r="C205" i="11" s="1"/>
  <c r="D208" i="11" s="1"/>
  <c r="J206" i="11"/>
  <c r="C205" i="12"/>
  <c r="C204" i="12"/>
  <c r="G204" i="12"/>
  <c r="G204" i="8"/>
  <c r="C204" i="8"/>
  <c r="H202" i="11"/>
  <c r="F202" i="11"/>
  <c r="C202" i="11"/>
  <c r="G202" i="8"/>
  <c r="E202" i="8"/>
  <c r="C202" i="8"/>
  <c r="C79" i="9"/>
  <c r="B79" i="9"/>
  <c r="C77" i="9"/>
  <c r="C78" i="9"/>
  <c r="B77" i="9"/>
  <c r="B78" i="9"/>
  <c r="H201" i="11"/>
  <c r="F201" i="11"/>
  <c r="C201" i="11"/>
  <c r="H200" i="11"/>
  <c r="F200" i="11"/>
  <c r="C200" i="11"/>
  <c r="H199" i="11"/>
  <c r="F199" i="11"/>
  <c r="C199" i="11"/>
  <c r="H198" i="11"/>
  <c r="G197" i="11"/>
  <c r="F197" i="12" s="1"/>
  <c r="G197" i="12" s="1"/>
  <c r="E197" i="11"/>
  <c r="B197" i="11"/>
  <c r="H196" i="11"/>
  <c r="F196" i="11"/>
  <c r="C196" i="11"/>
  <c r="H195" i="11"/>
  <c r="F195" i="11"/>
  <c r="C195" i="11"/>
  <c r="H194" i="11"/>
  <c r="F194" i="11"/>
  <c r="C194" i="11"/>
  <c r="H193" i="11"/>
  <c r="F193" i="11"/>
  <c r="C193" i="11"/>
  <c r="H192" i="11"/>
  <c r="G190" i="11"/>
  <c r="E190" i="11"/>
  <c r="E191" i="11" s="1"/>
  <c r="F191" i="11" s="1"/>
  <c r="B190" i="11"/>
  <c r="B191" i="11" s="1"/>
  <c r="C192" i="11" s="1"/>
  <c r="H189" i="11"/>
  <c r="F189" i="11"/>
  <c r="C189" i="11"/>
  <c r="H188" i="11"/>
  <c r="F188" i="11"/>
  <c r="C188" i="11"/>
  <c r="H187" i="11"/>
  <c r="F187" i="11"/>
  <c r="C187" i="11"/>
  <c r="H186" i="11"/>
  <c r="F186" i="11"/>
  <c r="C186" i="11"/>
  <c r="H185" i="11"/>
  <c r="F185" i="11"/>
  <c r="C185" i="11"/>
  <c r="H184" i="11"/>
  <c r="G183" i="11"/>
  <c r="F183" i="12" s="1"/>
  <c r="G183" i="12" s="1"/>
  <c r="E183" i="11"/>
  <c r="F183" i="11" s="1"/>
  <c r="B183" i="11"/>
  <c r="C184" i="11" s="1"/>
  <c r="H182" i="11"/>
  <c r="F182" i="11"/>
  <c r="C182" i="11"/>
  <c r="H181" i="11"/>
  <c r="F181" i="11"/>
  <c r="C181" i="11"/>
  <c r="H180" i="11"/>
  <c r="F180" i="11"/>
  <c r="C180" i="11"/>
  <c r="H179" i="11"/>
  <c r="F179" i="11"/>
  <c r="C179" i="11"/>
  <c r="H178" i="11"/>
  <c r="F178" i="11"/>
  <c r="C178" i="11"/>
  <c r="H177" i="11"/>
  <c r="E176" i="11"/>
  <c r="F177" i="11" s="1"/>
  <c r="B176" i="11"/>
  <c r="C177" i="11" s="1"/>
  <c r="F175" i="11"/>
  <c r="C175" i="11"/>
  <c r="F174" i="11"/>
  <c r="C174" i="11"/>
  <c r="F173" i="11"/>
  <c r="C173" i="11"/>
  <c r="F172" i="11"/>
  <c r="C172" i="11"/>
  <c r="F171" i="11"/>
  <c r="C171" i="11"/>
  <c r="E169" i="11"/>
  <c r="F169" i="11" s="1"/>
  <c r="B169" i="11"/>
  <c r="C170" i="11" s="1"/>
  <c r="F168" i="11"/>
  <c r="C168" i="11"/>
  <c r="F167" i="11"/>
  <c r="C167" i="11"/>
  <c r="F166" i="11"/>
  <c r="C166" i="11"/>
  <c r="F165" i="11"/>
  <c r="C165" i="11"/>
  <c r="F164" i="11"/>
  <c r="C164" i="11"/>
  <c r="E162" i="11"/>
  <c r="F163" i="11" s="1"/>
  <c r="B162" i="11"/>
  <c r="C163" i="11" s="1"/>
  <c r="F161" i="11"/>
  <c r="C161" i="11"/>
  <c r="F160" i="11"/>
  <c r="C160" i="11"/>
  <c r="F159" i="11"/>
  <c r="C159" i="11"/>
  <c r="F158" i="11"/>
  <c r="C158" i="11"/>
  <c r="E155" i="11"/>
  <c r="E156" i="11" s="1"/>
  <c r="F157" i="11" s="1"/>
  <c r="B155" i="11"/>
  <c r="B156" i="11" s="1"/>
  <c r="C157" i="11" s="1"/>
  <c r="F154" i="11"/>
  <c r="C154" i="11"/>
  <c r="F153" i="11"/>
  <c r="C153" i="11"/>
  <c r="F152" i="11"/>
  <c r="C152" i="11"/>
  <c r="F151" i="11"/>
  <c r="C151" i="11"/>
  <c r="F150" i="11"/>
  <c r="C150" i="11"/>
  <c r="E148" i="11"/>
  <c r="F148" i="11" s="1"/>
  <c r="B148" i="11"/>
  <c r="C149" i="11" s="1"/>
  <c r="F147" i="11"/>
  <c r="C147" i="11"/>
  <c r="F146" i="11"/>
  <c r="C146" i="11"/>
  <c r="F145" i="11"/>
  <c r="C145" i="11"/>
  <c r="F144" i="11"/>
  <c r="C144" i="11"/>
  <c r="F143" i="11"/>
  <c r="C143" i="11"/>
  <c r="E141" i="11"/>
  <c r="F142" i="11" s="1"/>
  <c r="B141" i="11"/>
  <c r="C142" i="11" s="1"/>
  <c r="F140" i="11"/>
  <c r="C140" i="11"/>
  <c r="F139" i="11"/>
  <c r="C139" i="11"/>
  <c r="F138" i="11"/>
  <c r="C138" i="11"/>
  <c r="F137" i="11"/>
  <c r="C137" i="11"/>
  <c r="F136" i="11"/>
  <c r="C136" i="11"/>
  <c r="E134" i="11"/>
  <c r="F134" i="11" s="1"/>
  <c r="B134" i="11"/>
  <c r="C135" i="11" s="1"/>
  <c r="F133" i="11"/>
  <c r="C133" i="11"/>
  <c r="F132" i="11"/>
  <c r="C132" i="11"/>
  <c r="F131" i="11"/>
  <c r="C131" i="11"/>
  <c r="F130" i="11"/>
  <c r="C130" i="11"/>
  <c r="F129" i="11"/>
  <c r="C129" i="11"/>
  <c r="E127" i="11"/>
  <c r="F128" i="11" s="1"/>
  <c r="B127" i="11"/>
  <c r="C128" i="11" s="1"/>
  <c r="F126" i="11"/>
  <c r="C126" i="11"/>
  <c r="F125" i="11"/>
  <c r="C125" i="11"/>
  <c r="F124" i="11"/>
  <c r="C124" i="11"/>
  <c r="F123" i="11"/>
  <c r="C123" i="11"/>
  <c r="F122" i="11"/>
  <c r="C122" i="11"/>
  <c r="E120" i="11"/>
  <c r="F120" i="11" s="1"/>
  <c r="B120" i="11"/>
  <c r="C121" i="11" s="1"/>
  <c r="F119" i="11"/>
  <c r="C119" i="11"/>
  <c r="F118" i="11"/>
  <c r="C118" i="11"/>
  <c r="F117" i="11"/>
  <c r="C117" i="11"/>
  <c r="F116" i="11"/>
  <c r="C116" i="11"/>
  <c r="E113" i="11"/>
  <c r="E114" i="11" s="1"/>
  <c r="F115" i="11" s="1"/>
  <c r="B113" i="11"/>
  <c r="F112" i="11"/>
  <c r="C112" i="11"/>
  <c r="F111" i="11"/>
  <c r="C111" i="11"/>
  <c r="F110" i="11"/>
  <c r="C110" i="11"/>
  <c r="F109" i="11"/>
  <c r="C109" i="11"/>
  <c r="F108" i="11"/>
  <c r="C108" i="11"/>
  <c r="E106" i="11"/>
  <c r="F107" i="11" s="1"/>
  <c r="B106" i="11"/>
  <c r="F105" i="11"/>
  <c r="C105" i="11"/>
  <c r="F104" i="11"/>
  <c r="C104" i="11"/>
  <c r="H103" i="11"/>
  <c r="F103" i="11"/>
  <c r="C103" i="11"/>
  <c r="H102" i="11"/>
  <c r="F102" i="11"/>
  <c r="C102" i="11"/>
  <c r="H101" i="11"/>
  <c r="F101" i="11"/>
  <c r="C101" i="11"/>
  <c r="H100" i="11"/>
  <c r="G99" i="11"/>
  <c r="E99" i="11"/>
  <c r="F100" i="11" s="1"/>
  <c r="B99" i="11"/>
  <c r="C100" i="11" s="1"/>
  <c r="H98" i="11"/>
  <c r="F98" i="11"/>
  <c r="C98" i="11"/>
  <c r="H97" i="11"/>
  <c r="G95" i="11"/>
  <c r="G96" i="11" s="1"/>
  <c r="E95" i="11"/>
  <c r="E96" i="11" s="1"/>
  <c r="B95" i="11"/>
  <c r="B96" i="11" s="1"/>
  <c r="H94" i="11"/>
  <c r="F94" i="11"/>
  <c r="C94" i="11"/>
  <c r="H93" i="11"/>
  <c r="G92" i="11"/>
  <c r="E92" i="11"/>
  <c r="F92" i="11" s="1"/>
  <c r="B92" i="11"/>
  <c r="C93" i="11" s="1"/>
  <c r="H91" i="11"/>
  <c r="F91" i="11"/>
  <c r="C91" i="11"/>
  <c r="H90" i="11"/>
  <c r="F90" i="11"/>
  <c r="C90" i="11"/>
  <c r="H89" i="11"/>
  <c r="F89" i="11"/>
  <c r="C89" i="11"/>
  <c r="H88" i="11"/>
  <c r="F88" i="11"/>
  <c r="C88" i="11"/>
  <c r="H87" i="11"/>
  <c r="F87" i="11"/>
  <c r="C87" i="11"/>
  <c r="H86" i="11"/>
  <c r="G85" i="11"/>
  <c r="E85" i="11"/>
  <c r="F86" i="11" s="1"/>
  <c r="B85" i="11"/>
  <c r="C86" i="11" s="1"/>
  <c r="H84" i="11"/>
  <c r="F84" i="11"/>
  <c r="C84" i="11"/>
  <c r="H83" i="11"/>
  <c r="F83" i="11"/>
  <c r="C83" i="11"/>
  <c r="H82" i="11"/>
  <c r="F82" i="11"/>
  <c r="C82" i="11"/>
  <c r="H81" i="11"/>
  <c r="F81" i="11"/>
  <c r="C81" i="11"/>
  <c r="H80" i="11"/>
  <c r="F80" i="11"/>
  <c r="C80" i="11"/>
  <c r="H79" i="11"/>
  <c r="G78" i="11"/>
  <c r="E78" i="11"/>
  <c r="F78" i="11" s="1"/>
  <c r="B78" i="11"/>
  <c r="C79" i="11" s="1"/>
  <c r="H77" i="11"/>
  <c r="F77" i="11"/>
  <c r="C77" i="11"/>
  <c r="H76" i="11"/>
  <c r="F76" i="11"/>
  <c r="C76" i="11"/>
  <c r="H75" i="11"/>
  <c r="F75" i="11"/>
  <c r="C75" i="11"/>
  <c r="H74" i="11"/>
  <c r="F74" i="11"/>
  <c r="C74" i="11"/>
  <c r="H73" i="11"/>
  <c r="F73" i="11"/>
  <c r="C73" i="11"/>
  <c r="H72" i="11"/>
  <c r="G71" i="11"/>
  <c r="E71" i="11"/>
  <c r="F72" i="11" s="1"/>
  <c r="B71" i="11"/>
  <c r="C72" i="11" s="1"/>
  <c r="H70" i="11"/>
  <c r="F70" i="11"/>
  <c r="C70" i="11"/>
  <c r="H69" i="11"/>
  <c r="E68" i="11"/>
  <c r="F68" i="11" s="1"/>
  <c r="B68" i="11"/>
  <c r="C69" i="11" s="1"/>
  <c r="H67" i="11"/>
  <c r="F67" i="11"/>
  <c r="C67" i="11"/>
  <c r="H66" i="11"/>
  <c r="F66" i="11"/>
  <c r="C66" i="11"/>
  <c r="H65" i="11"/>
  <c r="G64" i="11"/>
  <c r="E64" i="11"/>
  <c r="F65" i="11" s="1"/>
  <c r="B64" i="11"/>
  <c r="C65" i="11" s="1"/>
  <c r="H63" i="11"/>
  <c r="F63" i="11"/>
  <c r="C63" i="11"/>
  <c r="H62" i="11"/>
  <c r="F62" i="11"/>
  <c r="C62" i="11"/>
  <c r="H61" i="11"/>
  <c r="F61" i="11"/>
  <c r="C61" i="11"/>
  <c r="H60" i="11"/>
  <c r="F60" i="11"/>
  <c r="C60" i="11"/>
  <c r="H59" i="11"/>
  <c r="F59" i="11"/>
  <c r="C59" i="11"/>
  <c r="H58" i="11"/>
  <c r="F58" i="11"/>
  <c r="F57" i="11"/>
  <c r="B57" i="11"/>
  <c r="C58" i="11" s="1"/>
  <c r="H56" i="11"/>
  <c r="F56" i="11"/>
  <c r="C56" i="11"/>
  <c r="H55" i="11"/>
  <c r="F55" i="11"/>
  <c r="C55" i="11"/>
  <c r="H54" i="11"/>
  <c r="F54" i="11"/>
  <c r="C54" i="11"/>
  <c r="H53" i="11"/>
  <c r="F53" i="11"/>
  <c r="C53" i="11"/>
  <c r="H52" i="11"/>
  <c r="F52" i="11"/>
  <c r="F51" i="11"/>
  <c r="G50" i="11"/>
  <c r="G51" i="11" s="1"/>
  <c r="F50" i="11"/>
  <c r="B50" i="11"/>
  <c r="B51" i="11" s="1"/>
  <c r="H49" i="11"/>
  <c r="F49" i="11"/>
  <c r="C49" i="11"/>
  <c r="H48" i="11"/>
  <c r="F48" i="11"/>
  <c r="C48" i="11"/>
  <c r="H47" i="11"/>
  <c r="F47" i="11"/>
  <c r="C47" i="11"/>
  <c r="H46" i="11"/>
  <c r="F46" i="11"/>
  <c r="C46" i="11"/>
  <c r="H45" i="11"/>
  <c r="F45" i="11"/>
  <c r="C45" i="11"/>
  <c r="G44" i="11"/>
  <c r="H44" i="11" s="1"/>
  <c r="E43" i="11"/>
  <c r="F43" i="11" s="1"/>
  <c r="B43" i="11"/>
  <c r="C44" i="11" s="1"/>
  <c r="H42" i="11"/>
  <c r="F42" i="11"/>
  <c r="C42" i="11"/>
  <c r="H41" i="11"/>
  <c r="F41" i="11"/>
  <c r="C41" i="11"/>
  <c r="H40" i="11"/>
  <c r="F40" i="11"/>
  <c r="G39" i="11"/>
  <c r="F39" i="11"/>
  <c r="B39" i="11"/>
  <c r="C40" i="11" s="1"/>
  <c r="H38" i="11"/>
  <c r="F38" i="11"/>
  <c r="C38" i="11"/>
  <c r="H37" i="11"/>
  <c r="F37" i="11"/>
  <c r="G36" i="11"/>
  <c r="F36" i="11"/>
  <c r="B36" i="11"/>
  <c r="H36" i="11" s="1"/>
  <c r="F35" i="11"/>
  <c r="C35" i="11"/>
  <c r="H34" i="11"/>
  <c r="F34" i="11"/>
  <c r="C34" i="11"/>
  <c r="H33" i="11"/>
  <c r="F33" i="11"/>
  <c r="C33" i="11"/>
  <c r="H32" i="11"/>
  <c r="F32" i="11"/>
  <c r="C32" i="11"/>
  <c r="H31" i="11"/>
  <c r="F31" i="11"/>
  <c r="C31" i="11"/>
  <c r="H30" i="11"/>
  <c r="G29" i="11"/>
  <c r="E29" i="11"/>
  <c r="F30" i="11" s="1"/>
  <c r="B29" i="11"/>
  <c r="C30" i="11" s="1"/>
  <c r="H28" i="11"/>
  <c r="F28" i="11"/>
  <c r="F27" i="11"/>
  <c r="B27" i="11"/>
  <c r="H27" i="11" s="1"/>
  <c r="H26" i="11"/>
  <c r="F26" i="11"/>
  <c r="C26" i="11"/>
  <c r="H25" i="11"/>
  <c r="F25" i="11"/>
  <c r="C25" i="11"/>
  <c r="H24" i="11"/>
  <c r="F24" i="11"/>
  <c r="C24" i="11"/>
  <c r="H23" i="11"/>
  <c r="G22" i="11"/>
  <c r="E22" i="11"/>
  <c r="F23" i="11" s="1"/>
  <c r="B22" i="11"/>
  <c r="H21" i="11"/>
  <c r="F21" i="11"/>
  <c r="C21" i="11"/>
  <c r="H20" i="11"/>
  <c r="F20" i="11"/>
  <c r="C20" i="11"/>
  <c r="H19" i="11"/>
  <c r="F19" i="11"/>
  <c r="C19" i="11"/>
  <c r="H18" i="11"/>
  <c r="F18" i="11"/>
  <c r="G17" i="11"/>
  <c r="F17" i="11"/>
  <c r="B17" i="11"/>
  <c r="H17" i="11" s="1"/>
  <c r="H16" i="11"/>
  <c r="F16" i="11"/>
  <c r="C16" i="11"/>
  <c r="H15" i="11"/>
  <c r="F15" i="11"/>
  <c r="C15" i="11"/>
  <c r="H14" i="11"/>
  <c r="F14" i="11"/>
  <c r="C14" i="11"/>
  <c r="H13" i="11"/>
  <c r="F13" i="11"/>
  <c r="C13" i="11"/>
  <c r="H12" i="11"/>
  <c r="F12" i="11"/>
  <c r="C12" i="11"/>
  <c r="H11" i="11"/>
  <c r="F11" i="11"/>
  <c r="C11" i="11"/>
  <c r="H10" i="11"/>
  <c r="F10" i="11"/>
  <c r="C10" i="11"/>
  <c r="H9" i="11"/>
  <c r="F9" i="11"/>
  <c r="G8" i="11"/>
  <c r="F8" i="11"/>
  <c r="B8" i="11"/>
  <c r="C9" i="11" s="1"/>
  <c r="G7" i="11"/>
  <c r="F7" i="11"/>
  <c r="B7" i="11"/>
  <c r="H7" i="11" s="1"/>
  <c r="G6" i="11"/>
  <c r="F6" i="11"/>
  <c r="B6" i="11"/>
  <c r="G5" i="11"/>
  <c r="F5" i="11"/>
  <c r="B5" i="11"/>
  <c r="H5" i="11" s="1"/>
  <c r="H4" i="11"/>
  <c r="F4" i="11"/>
  <c r="C4" i="11"/>
  <c r="H3" i="11"/>
  <c r="F3" i="11"/>
  <c r="C3" i="11"/>
  <c r="H2" i="11"/>
  <c r="C2" i="9"/>
  <c r="B3" i="9"/>
  <c r="C3" i="9" s="1"/>
  <c r="A3" i="9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E202" i="7"/>
  <c r="C202" i="7"/>
  <c r="G202" i="7"/>
  <c r="C162" i="11" l="1"/>
  <c r="D165" i="11" s="1"/>
  <c r="F162" i="11"/>
  <c r="C176" i="11"/>
  <c r="D179" i="11" s="1"/>
  <c r="F176" i="11"/>
  <c r="K209" i="11"/>
  <c r="I3" i="11"/>
  <c r="I13" i="11"/>
  <c r="I15" i="11"/>
  <c r="I17" i="11"/>
  <c r="I34" i="11"/>
  <c r="K34" i="11" s="1"/>
  <c r="H35" i="11"/>
  <c r="L215" i="11"/>
  <c r="I12" i="11"/>
  <c r="I14" i="11"/>
  <c r="K14" i="11" s="1"/>
  <c r="I16" i="11"/>
  <c r="I18" i="11"/>
  <c r="K18" i="11" s="1"/>
  <c r="I33" i="11"/>
  <c r="I35" i="11"/>
  <c r="K35" i="11" s="1"/>
  <c r="I206" i="11"/>
  <c r="D12" i="11"/>
  <c r="D3" i="11"/>
  <c r="D13" i="11"/>
  <c r="C64" i="11"/>
  <c r="F64" i="11"/>
  <c r="C85" i="11"/>
  <c r="D88" i="11" s="1"/>
  <c r="F85" i="11"/>
  <c r="H85" i="11"/>
  <c r="D141" i="11"/>
  <c r="D160" i="11"/>
  <c r="D161" i="11"/>
  <c r="D162" i="11"/>
  <c r="D163" i="11"/>
  <c r="D164" i="11"/>
  <c r="D173" i="11"/>
  <c r="D174" i="11"/>
  <c r="D175" i="11"/>
  <c r="D176" i="11"/>
  <c r="D177" i="11"/>
  <c r="D178" i="11"/>
  <c r="I2" i="11"/>
  <c r="H22" i="11"/>
  <c r="C29" i="11"/>
  <c r="D32" i="11" s="1"/>
  <c r="F29" i="11"/>
  <c r="H29" i="11"/>
  <c r="H64" i="11"/>
  <c r="C190" i="11"/>
  <c r="F190" i="11"/>
  <c r="H190" i="11"/>
  <c r="H204" i="11"/>
  <c r="I204" i="11" s="1"/>
  <c r="C71" i="11"/>
  <c r="D74" i="11" s="1"/>
  <c r="F71" i="11"/>
  <c r="H71" i="11"/>
  <c r="I72" i="11" s="1"/>
  <c r="C95" i="11"/>
  <c r="F95" i="11"/>
  <c r="H95" i="11"/>
  <c r="C99" i="11"/>
  <c r="D102" i="11" s="1"/>
  <c r="F99" i="11"/>
  <c r="H99" i="11"/>
  <c r="C127" i="11"/>
  <c r="D130" i="11" s="1"/>
  <c r="F127" i="11"/>
  <c r="C141" i="11"/>
  <c r="D144" i="11" s="1"/>
  <c r="F141" i="11"/>
  <c r="C155" i="11"/>
  <c r="F155" i="11"/>
  <c r="F192" i="11"/>
  <c r="M44" i="11"/>
  <c r="J5" i="11"/>
  <c r="J4" i="11"/>
  <c r="C5" i="11"/>
  <c r="M10" i="11"/>
  <c r="J10" i="11"/>
  <c r="M12" i="11"/>
  <c r="J12" i="11"/>
  <c r="M14" i="11"/>
  <c r="J14" i="11"/>
  <c r="M16" i="11"/>
  <c r="J16" i="11"/>
  <c r="C17" i="11"/>
  <c r="M19" i="11"/>
  <c r="J19" i="11"/>
  <c r="M21" i="11"/>
  <c r="J21" i="11"/>
  <c r="M23" i="11"/>
  <c r="M25" i="11"/>
  <c r="J25" i="11"/>
  <c r="M27" i="11"/>
  <c r="J27" i="11"/>
  <c r="M31" i="11"/>
  <c r="J31" i="11"/>
  <c r="M33" i="11"/>
  <c r="J33" i="11"/>
  <c r="M35" i="11"/>
  <c r="J35" i="11"/>
  <c r="C36" i="11"/>
  <c r="M38" i="11"/>
  <c r="J38" i="11"/>
  <c r="M41" i="11"/>
  <c r="J41" i="11"/>
  <c r="M45" i="11"/>
  <c r="J45" i="11"/>
  <c r="M47" i="11"/>
  <c r="J47" i="11"/>
  <c r="M49" i="11"/>
  <c r="J49" i="11"/>
  <c r="M53" i="11"/>
  <c r="J53" i="11"/>
  <c r="M55" i="11"/>
  <c r="J55" i="11"/>
  <c r="M59" i="11"/>
  <c r="J59" i="11"/>
  <c r="M61" i="11"/>
  <c r="J61" i="11"/>
  <c r="M63" i="11"/>
  <c r="J63" i="11"/>
  <c r="J64" i="11"/>
  <c r="M65" i="11"/>
  <c r="M67" i="11"/>
  <c r="J67" i="11"/>
  <c r="M70" i="11"/>
  <c r="J70" i="11"/>
  <c r="M72" i="11"/>
  <c r="M74" i="11"/>
  <c r="J74" i="11"/>
  <c r="M76" i="11"/>
  <c r="J76" i="11"/>
  <c r="F79" i="11"/>
  <c r="M80" i="11"/>
  <c r="J80" i="11"/>
  <c r="M82" i="11"/>
  <c r="J82" i="11"/>
  <c r="M84" i="11"/>
  <c r="J84" i="11"/>
  <c r="J85" i="11"/>
  <c r="M86" i="11"/>
  <c r="M88" i="11"/>
  <c r="J88" i="11"/>
  <c r="M90" i="11"/>
  <c r="J90" i="11"/>
  <c r="F93" i="11"/>
  <c r="M94" i="11"/>
  <c r="J94" i="11"/>
  <c r="M95" i="11"/>
  <c r="J95" i="11"/>
  <c r="M98" i="11"/>
  <c r="J98" i="11"/>
  <c r="M100" i="11"/>
  <c r="J100" i="11"/>
  <c r="M102" i="11"/>
  <c r="J102" i="11"/>
  <c r="F121" i="11"/>
  <c r="F135" i="11"/>
  <c r="F149" i="11"/>
  <c r="F170" i="11"/>
  <c r="J179" i="11"/>
  <c r="J181" i="11"/>
  <c r="F184" i="11"/>
  <c r="M185" i="11"/>
  <c r="J185" i="11"/>
  <c r="M187" i="11"/>
  <c r="J187" i="11"/>
  <c r="M189" i="11"/>
  <c r="J189" i="11"/>
  <c r="M193" i="11"/>
  <c r="J193" i="11"/>
  <c r="M195" i="11"/>
  <c r="J195" i="11"/>
  <c r="M199" i="11"/>
  <c r="J199" i="11"/>
  <c r="M206" i="11"/>
  <c r="M201" i="11"/>
  <c r="J201" i="11"/>
  <c r="M208" i="11"/>
  <c r="M202" i="11"/>
  <c r="M209" i="11"/>
  <c r="J202" i="11"/>
  <c r="J205" i="11"/>
  <c r="J3" i="11"/>
  <c r="C6" i="11"/>
  <c r="M9" i="11"/>
  <c r="M11" i="11"/>
  <c r="J11" i="11"/>
  <c r="J13" i="11"/>
  <c r="J15" i="11"/>
  <c r="M17" i="11"/>
  <c r="J17" i="11"/>
  <c r="C18" i="11"/>
  <c r="M18" i="11"/>
  <c r="J18" i="11"/>
  <c r="M20" i="11"/>
  <c r="J20" i="11"/>
  <c r="J22" i="11"/>
  <c r="M24" i="11"/>
  <c r="J24" i="11"/>
  <c r="M26" i="11"/>
  <c r="J26" i="11"/>
  <c r="M28" i="11"/>
  <c r="J28" i="11"/>
  <c r="J29" i="11"/>
  <c r="M30" i="11"/>
  <c r="J30" i="11"/>
  <c r="M32" i="11"/>
  <c r="J32" i="11"/>
  <c r="M34" i="11"/>
  <c r="J34" i="11"/>
  <c r="M36" i="11"/>
  <c r="J36" i="11"/>
  <c r="C37" i="11"/>
  <c r="M37" i="11"/>
  <c r="J37" i="11"/>
  <c r="M40" i="11"/>
  <c r="M42" i="11"/>
  <c r="J42" i="11"/>
  <c r="J46" i="11"/>
  <c r="M48" i="11"/>
  <c r="J48" i="11"/>
  <c r="M52" i="11"/>
  <c r="M54" i="11"/>
  <c r="J54" i="11"/>
  <c r="M56" i="11"/>
  <c r="J56" i="11"/>
  <c r="C57" i="11"/>
  <c r="D60" i="11" s="1"/>
  <c r="H57" i="11"/>
  <c r="M60" i="11"/>
  <c r="J60" i="11"/>
  <c r="M62" i="11"/>
  <c r="J62" i="11"/>
  <c r="M66" i="11"/>
  <c r="J66" i="11"/>
  <c r="M69" i="11"/>
  <c r="M73" i="11"/>
  <c r="J73" i="11"/>
  <c r="J75" i="11"/>
  <c r="M77" i="11"/>
  <c r="J77" i="11"/>
  <c r="C78" i="11"/>
  <c r="D81" i="11" s="1"/>
  <c r="H78" i="11"/>
  <c r="M79" i="11"/>
  <c r="M81" i="11"/>
  <c r="J81" i="11"/>
  <c r="M83" i="11"/>
  <c r="J83" i="11"/>
  <c r="M87" i="11"/>
  <c r="J87" i="11"/>
  <c r="M89" i="11"/>
  <c r="J89" i="11"/>
  <c r="M91" i="11"/>
  <c r="J91" i="11"/>
  <c r="C92" i="11"/>
  <c r="D91" i="11" s="1"/>
  <c r="H92" i="11"/>
  <c r="I90" i="11" s="1"/>
  <c r="M93" i="11"/>
  <c r="J93" i="11"/>
  <c r="M97" i="11"/>
  <c r="M101" i="11"/>
  <c r="J101" i="11"/>
  <c r="J103" i="11"/>
  <c r="C120" i="11"/>
  <c r="D123" i="11" s="1"/>
  <c r="C134" i="11"/>
  <c r="D137" i="11" s="1"/>
  <c r="C148" i="11"/>
  <c r="D151" i="11" s="1"/>
  <c r="C169" i="11"/>
  <c r="D172" i="11" s="1"/>
  <c r="J178" i="11"/>
  <c r="J180" i="11"/>
  <c r="J182" i="11"/>
  <c r="C183" i="11"/>
  <c r="D186" i="11" s="1"/>
  <c r="H183" i="11"/>
  <c r="M184" i="11"/>
  <c r="M186" i="11"/>
  <c r="J186" i="11"/>
  <c r="M188" i="11"/>
  <c r="J188" i="11"/>
  <c r="G191" i="11"/>
  <c r="F190" i="12"/>
  <c r="G190" i="12" s="1"/>
  <c r="M192" i="11"/>
  <c r="M194" i="11"/>
  <c r="J194" i="11"/>
  <c r="M196" i="11"/>
  <c r="J196" i="11"/>
  <c r="M200" i="11"/>
  <c r="J200" i="11"/>
  <c r="M207" i="11"/>
  <c r="C204" i="11"/>
  <c r="M203" i="11"/>
  <c r="M210" i="11"/>
  <c r="J203" i="11"/>
  <c r="M205" i="11"/>
  <c r="H51" i="11"/>
  <c r="C52" i="11"/>
  <c r="C51" i="11"/>
  <c r="C97" i="11"/>
  <c r="H96" i="11"/>
  <c r="C96" i="11"/>
  <c r="F97" i="11"/>
  <c r="F96" i="11"/>
  <c r="H104" i="11"/>
  <c r="H6" i="11"/>
  <c r="C7" i="11"/>
  <c r="H8" i="11"/>
  <c r="I11" i="11" s="1"/>
  <c r="C23" i="11"/>
  <c r="C28" i="11"/>
  <c r="D31" i="11" s="1"/>
  <c r="H39" i="11"/>
  <c r="I37" i="11" s="1"/>
  <c r="H43" i="11"/>
  <c r="F44" i="11"/>
  <c r="H50" i="11"/>
  <c r="H68" i="11"/>
  <c r="I69" i="11" s="1"/>
  <c r="F69" i="11"/>
  <c r="C107" i="11"/>
  <c r="B114" i="11"/>
  <c r="F114" i="11"/>
  <c r="F156" i="11"/>
  <c r="H197" i="11"/>
  <c r="I195" i="11" s="1"/>
  <c r="C197" i="11"/>
  <c r="C8" i="11"/>
  <c r="D11" i="11" s="1"/>
  <c r="C22" i="11"/>
  <c r="F22" i="11"/>
  <c r="C27" i="11"/>
  <c r="D30" i="11" s="1"/>
  <c r="C39" i="11"/>
  <c r="C43" i="11"/>
  <c r="D46" i="11" s="1"/>
  <c r="C50" i="11"/>
  <c r="D53" i="11" s="1"/>
  <c r="C68" i="11"/>
  <c r="C106" i="11"/>
  <c r="D109" i="11" s="1"/>
  <c r="F106" i="11"/>
  <c r="C113" i="11"/>
  <c r="F113" i="11"/>
  <c r="C156" i="11"/>
  <c r="D159" i="11" s="1"/>
  <c r="C191" i="11"/>
  <c r="D194" i="11" s="1"/>
  <c r="F198" i="11"/>
  <c r="F197" i="11"/>
  <c r="C198" i="11"/>
  <c r="D201" i="11" s="1"/>
  <c r="B4" i="9"/>
  <c r="G201" i="8"/>
  <c r="E201" i="8"/>
  <c r="C201" i="8"/>
  <c r="E201" i="7"/>
  <c r="G201" i="7"/>
  <c r="C201" i="7"/>
  <c r="D42" i="11" l="1"/>
  <c r="D26" i="11"/>
  <c r="D54" i="11"/>
  <c r="D127" i="11"/>
  <c r="K16" i="11"/>
  <c r="K12" i="11"/>
  <c r="K17" i="11"/>
  <c r="K13" i="11"/>
  <c r="I101" i="11"/>
  <c r="K15" i="11"/>
  <c r="K3" i="11"/>
  <c r="J52" i="11"/>
  <c r="I54" i="11"/>
  <c r="I53" i="11"/>
  <c r="I46" i="11"/>
  <c r="I9" i="11"/>
  <c r="I186" i="11"/>
  <c r="I81" i="11"/>
  <c r="I60" i="11"/>
  <c r="J71" i="11"/>
  <c r="I98" i="11"/>
  <c r="I207" i="11"/>
  <c r="I67" i="11"/>
  <c r="I25" i="11"/>
  <c r="D184" i="11"/>
  <c r="D170" i="11"/>
  <c r="D166" i="11"/>
  <c r="D143" i="11"/>
  <c r="D139" i="11"/>
  <c r="D134" i="11"/>
  <c r="D129" i="11"/>
  <c r="D125" i="11"/>
  <c r="I88" i="11"/>
  <c r="D44" i="11"/>
  <c r="D183" i="11"/>
  <c r="D80" i="11"/>
  <c r="D45" i="11"/>
  <c r="I205" i="11"/>
  <c r="K205" i="11" s="1"/>
  <c r="I202" i="11"/>
  <c r="I198" i="11"/>
  <c r="I196" i="11"/>
  <c r="K196" i="11" s="1"/>
  <c r="I187" i="11"/>
  <c r="K187" i="11" s="1"/>
  <c r="I185" i="11"/>
  <c r="I183" i="11"/>
  <c r="I181" i="11"/>
  <c r="I100" i="11"/>
  <c r="I97" i="11"/>
  <c r="I93" i="11"/>
  <c r="I91" i="11"/>
  <c r="K91" i="11" s="1"/>
  <c r="I89" i="11"/>
  <c r="K89" i="11" s="1"/>
  <c r="I87" i="11"/>
  <c r="I85" i="11"/>
  <c r="I83" i="11"/>
  <c r="I79" i="11"/>
  <c r="I77" i="11"/>
  <c r="I75" i="11"/>
  <c r="I73" i="11"/>
  <c r="K73" i="11" s="1"/>
  <c r="I70" i="11"/>
  <c r="K70" i="11" s="1"/>
  <c r="I68" i="11"/>
  <c r="K68" i="11" s="1"/>
  <c r="I66" i="11"/>
  <c r="I64" i="11"/>
  <c r="I62" i="11"/>
  <c r="I58" i="11"/>
  <c r="I56" i="11"/>
  <c r="I51" i="11"/>
  <c r="I49" i="11"/>
  <c r="I47" i="11"/>
  <c r="K47" i="11" s="1"/>
  <c r="I44" i="11"/>
  <c r="I41" i="11"/>
  <c r="I31" i="11"/>
  <c r="I29" i="11"/>
  <c r="I27" i="11"/>
  <c r="I23" i="11"/>
  <c r="I21" i="11"/>
  <c r="I20" i="11"/>
  <c r="L18" i="11"/>
  <c r="L16" i="11"/>
  <c r="I7" i="11"/>
  <c r="I203" i="11"/>
  <c r="K203" i="11" s="1"/>
  <c r="I201" i="11"/>
  <c r="I199" i="11"/>
  <c r="K199" i="11" s="1"/>
  <c r="I197" i="11"/>
  <c r="K197" i="11" s="1"/>
  <c r="I184" i="11"/>
  <c r="K184" i="11" s="1"/>
  <c r="I182" i="11"/>
  <c r="K182" i="11" s="1"/>
  <c r="I180" i="11"/>
  <c r="I96" i="11"/>
  <c r="I94" i="11"/>
  <c r="I92" i="11"/>
  <c r="I86" i="11"/>
  <c r="I84" i="11"/>
  <c r="I82" i="11"/>
  <c r="I80" i="11"/>
  <c r="I78" i="11"/>
  <c r="K78" i="11" s="1"/>
  <c r="I76" i="11"/>
  <c r="I65" i="11"/>
  <c r="I63" i="11"/>
  <c r="I61" i="11"/>
  <c r="I59" i="11"/>
  <c r="I57" i="11"/>
  <c r="K57" i="11" s="1"/>
  <c r="I55" i="11"/>
  <c r="K55" i="11" s="1"/>
  <c r="I52" i="11"/>
  <c r="K52" i="11" s="1"/>
  <c r="I50" i="11"/>
  <c r="K50" i="11" s="1"/>
  <c r="I38" i="11"/>
  <c r="I5" i="11"/>
  <c r="I200" i="11"/>
  <c r="K200" i="11" s="1"/>
  <c r="I71" i="11"/>
  <c r="I42" i="11"/>
  <c r="I99" i="11"/>
  <c r="I95" i="11"/>
  <c r="I74" i="11"/>
  <c r="J190" i="11"/>
  <c r="D193" i="11"/>
  <c r="I32" i="11"/>
  <c r="D180" i="11"/>
  <c r="D168" i="11"/>
  <c r="D136" i="11"/>
  <c r="D132" i="11"/>
  <c r="D92" i="11"/>
  <c r="D77" i="11"/>
  <c r="D67" i="11"/>
  <c r="D28" i="11"/>
  <c r="D76" i="11"/>
  <c r="D29" i="11"/>
  <c r="L206" i="11"/>
  <c r="L213" i="11"/>
  <c r="L204" i="11"/>
  <c r="L211" i="11"/>
  <c r="I48" i="11"/>
  <c r="I45" i="11"/>
  <c r="I43" i="11"/>
  <c r="I40" i="11"/>
  <c r="I39" i="11"/>
  <c r="I36" i="11"/>
  <c r="L34" i="11"/>
  <c r="I30" i="11"/>
  <c r="I28" i="11"/>
  <c r="I26" i="11"/>
  <c r="K26" i="11" s="1"/>
  <c r="I24" i="11"/>
  <c r="I22" i="11"/>
  <c r="I19" i="11"/>
  <c r="I10" i="11"/>
  <c r="I8" i="11"/>
  <c r="K8" i="11" s="1"/>
  <c r="I6" i="11"/>
  <c r="I4" i="11"/>
  <c r="D110" i="11"/>
  <c r="D10" i="11"/>
  <c r="D207" i="11"/>
  <c r="D206" i="11"/>
  <c r="D21" i="11"/>
  <c r="D39" i="11"/>
  <c r="D20" i="11"/>
  <c r="D8" i="11"/>
  <c r="D199" i="11"/>
  <c r="D192" i="11"/>
  <c r="D188" i="11"/>
  <c r="D157" i="11"/>
  <c r="D155" i="11"/>
  <c r="D153" i="11"/>
  <c r="D150" i="11"/>
  <c r="D148" i="11"/>
  <c r="D146" i="11"/>
  <c r="D122" i="11"/>
  <c r="D120" i="11"/>
  <c r="D107" i="11"/>
  <c r="D101" i="11"/>
  <c r="D85" i="11"/>
  <c r="D82" i="11"/>
  <c r="D70" i="11"/>
  <c r="D64" i="11"/>
  <c r="D61" i="11"/>
  <c r="D56" i="11"/>
  <c r="D49" i="11"/>
  <c r="D38" i="11"/>
  <c r="D34" i="11"/>
  <c r="D22" i="11"/>
  <c r="D17" i="11"/>
  <c r="D4" i="11"/>
  <c r="D204" i="11"/>
  <c r="D198" i="11"/>
  <c r="D195" i="11"/>
  <c r="D189" i="11"/>
  <c r="D106" i="11"/>
  <c r="D103" i="11"/>
  <c r="D96" i="11"/>
  <c r="D86" i="11"/>
  <c r="D72" i="11"/>
  <c r="D68" i="11"/>
  <c r="D63" i="11"/>
  <c r="D57" i="11"/>
  <c r="D50" i="11"/>
  <c r="D37" i="11"/>
  <c r="D23" i="11"/>
  <c r="D14" i="11"/>
  <c r="D7" i="11"/>
  <c r="D71" i="11"/>
  <c r="D25" i="11"/>
  <c r="D200" i="11"/>
  <c r="D99" i="11"/>
  <c r="D100" i="11"/>
  <c r="D55" i="11"/>
  <c r="D95" i="11"/>
  <c r="J79" i="11"/>
  <c r="D40" i="11"/>
  <c r="D9" i="11"/>
  <c r="J99" i="11"/>
  <c r="J86" i="11"/>
  <c r="J72" i="11"/>
  <c r="M71" i="11"/>
  <c r="D158" i="11"/>
  <c r="D98" i="11"/>
  <c r="D203" i="11"/>
  <c r="D197" i="11"/>
  <c r="D190" i="11"/>
  <c r="D187" i="11"/>
  <c r="D182" i="11"/>
  <c r="D171" i="11"/>
  <c r="D169" i="11"/>
  <c r="D167" i="11"/>
  <c r="D156" i="11"/>
  <c r="D154" i="11"/>
  <c r="D152" i="11"/>
  <c r="D149" i="11"/>
  <c r="D147" i="11"/>
  <c r="D145" i="11"/>
  <c r="D142" i="11"/>
  <c r="D140" i="11"/>
  <c r="D138" i="11"/>
  <c r="D135" i="11"/>
  <c r="D133" i="11"/>
  <c r="D131" i="11"/>
  <c r="D128" i="11"/>
  <c r="D126" i="11"/>
  <c r="D124" i="11"/>
  <c r="D121" i="11"/>
  <c r="D119" i="11"/>
  <c r="D108" i="11"/>
  <c r="D105" i="11"/>
  <c r="D94" i="11"/>
  <c r="D90" i="11"/>
  <c r="D87" i="11"/>
  <c r="D83" i="11"/>
  <c r="D79" i="11"/>
  <c r="D73" i="11"/>
  <c r="D66" i="11"/>
  <c r="D62" i="11"/>
  <c r="D58" i="11"/>
  <c r="D51" i="11"/>
  <c r="D47" i="11"/>
  <c r="D41" i="11"/>
  <c r="D36" i="11"/>
  <c r="D33" i="11"/>
  <c r="D24" i="11"/>
  <c r="D19" i="11"/>
  <c r="D15" i="11"/>
  <c r="D6" i="11"/>
  <c r="D5" i="11"/>
  <c r="D205" i="11"/>
  <c r="D202" i="11"/>
  <c r="D196" i="11"/>
  <c r="D191" i="11"/>
  <c r="D185" i="11"/>
  <c r="D181" i="11"/>
  <c r="D104" i="11"/>
  <c r="D97" i="11"/>
  <c r="D93" i="11"/>
  <c r="D89" i="11"/>
  <c r="D84" i="11"/>
  <c r="D78" i="11"/>
  <c r="D75" i="11"/>
  <c r="D69" i="11"/>
  <c r="D65" i="11"/>
  <c r="D59" i="11"/>
  <c r="D52" i="11"/>
  <c r="D48" i="11"/>
  <c r="D43" i="11"/>
  <c r="D35" i="11"/>
  <c r="D27" i="11"/>
  <c r="D16" i="11"/>
  <c r="D18" i="11"/>
  <c r="J184" i="11"/>
  <c r="F191" i="12"/>
  <c r="G191" i="12" s="1"/>
  <c r="H191" i="11"/>
  <c r="J58" i="11"/>
  <c r="J198" i="11"/>
  <c r="J97" i="11"/>
  <c r="J69" i="11"/>
  <c r="J40" i="11"/>
  <c r="M29" i="11"/>
  <c r="M22" i="11"/>
  <c r="J204" i="11"/>
  <c r="M211" i="11"/>
  <c r="J65" i="11"/>
  <c r="J23" i="11"/>
  <c r="M43" i="11"/>
  <c r="J43" i="11"/>
  <c r="J8" i="11"/>
  <c r="M92" i="11"/>
  <c r="J92" i="11"/>
  <c r="M78" i="11"/>
  <c r="J78" i="11"/>
  <c r="M57" i="11"/>
  <c r="J57" i="11"/>
  <c r="J9" i="11"/>
  <c r="J44" i="11"/>
  <c r="M50" i="11"/>
  <c r="J50" i="11"/>
  <c r="J6" i="11"/>
  <c r="J183" i="11"/>
  <c r="M99" i="11"/>
  <c r="M64" i="11"/>
  <c r="M197" i="11"/>
  <c r="J197" i="11"/>
  <c r="M68" i="11"/>
  <c r="J68" i="11"/>
  <c r="M39" i="11"/>
  <c r="J39" i="11"/>
  <c r="M104" i="11"/>
  <c r="J104" i="11"/>
  <c r="M96" i="11"/>
  <c r="J96" i="11"/>
  <c r="M51" i="11"/>
  <c r="J51" i="11"/>
  <c r="M198" i="11"/>
  <c r="M103" i="11"/>
  <c r="M75" i="11"/>
  <c r="M58" i="11"/>
  <c r="M46" i="11"/>
  <c r="M15" i="11"/>
  <c r="M13" i="11"/>
  <c r="M204" i="11"/>
  <c r="M190" i="11"/>
  <c r="M85" i="11"/>
  <c r="J7" i="11"/>
  <c r="H105" i="11"/>
  <c r="C115" i="11"/>
  <c r="D118" i="11" s="1"/>
  <c r="C114" i="11"/>
  <c r="D111" i="11" s="1"/>
  <c r="B5" i="9"/>
  <c r="C4" i="9"/>
  <c r="G200" i="8"/>
  <c r="E200" i="8"/>
  <c r="C200" i="8"/>
  <c r="G199" i="8"/>
  <c r="E199" i="8"/>
  <c r="C199" i="8"/>
  <c r="C200" i="7"/>
  <c r="C199" i="7"/>
  <c r="E200" i="7"/>
  <c r="E199" i="7"/>
  <c r="G200" i="7"/>
  <c r="G199" i="7"/>
  <c r="L11" i="11" l="1"/>
  <c r="K4" i="11"/>
  <c r="L15" i="11"/>
  <c r="L22" i="11"/>
  <c r="K22" i="11"/>
  <c r="L30" i="11"/>
  <c r="K30" i="11"/>
  <c r="L36" i="11"/>
  <c r="K36" i="11"/>
  <c r="L40" i="11"/>
  <c r="K40" i="11"/>
  <c r="L45" i="11"/>
  <c r="K45" i="11"/>
  <c r="L32" i="11"/>
  <c r="K32" i="11"/>
  <c r="L95" i="11"/>
  <c r="K95" i="11"/>
  <c r="L42" i="11"/>
  <c r="K42" i="11"/>
  <c r="L38" i="11"/>
  <c r="K38" i="11"/>
  <c r="L61" i="11"/>
  <c r="K61" i="11"/>
  <c r="L65" i="11"/>
  <c r="K65" i="11"/>
  <c r="L82" i="11"/>
  <c r="K82" i="11"/>
  <c r="L86" i="11"/>
  <c r="K86" i="11"/>
  <c r="L94" i="11"/>
  <c r="K94" i="11"/>
  <c r="L20" i="11"/>
  <c r="K20" i="11"/>
  <c r="L23" i="11"/>
  <c r="K23" i="11"/>
  <c r="K29" i="11"/>
  <c r="L41" i="11"/>
  <c r="K41" i="11"/>
  <c r="K51" i="11"/>
  <c r="K58" i="11"/>
  <c r="K64" i="11"/>
  <c r="K77" i="11"/>
  <c r="K83" i="11"/>
  <c r="K87" i="11"/>
  <c r="L97" i="11"/>
  <c r="K97" i="11"/>
  <c r="K181" i="11"/>
  <c r="K185" i="11"/>
  <c r="K202" i="11"/>
  <c r="L88" i="11"/>
  <c r="K88" i="11"/>
  <c r="L67" i="11"/>
  <c r="K67" i="11"/>
  <c r="K98" i="11"/>
  <c r="L60" i="11"/>
  <c r="K60" i="11"/>
  <c r="K186" i="11"/>
  <c r="K46" i="11"/>
  <c r="K54" i="11"/>
  <c r="K206" i="11"/>
  <c r="K101" i="11"/>
  <c r="K33" i="11"/>
  <c r="K90" i="11"/>
  <c r="K69" i="11"/>
  <c r="L13" i="11"/>
  <c r="K6" i="11"/>
  <c r="L10" i="11"/>
  <c r="K10" i="11"/>
  <c r="L19" i="11"/>
  <c r="K19" i="11"/>
  <c r="L24" i="11"/>
  <c r="K24" i="11"/>
  <c r="L28" i="11"/>
  <c r="K28" i="11"/>
  <c r="L39" i="11"/>
  <c r="K39" i="11"/>
  <c r="L43" i="11"/>
  <c r="K43" i="11"/>
  <c r="L48" i="11"/>
  <c r="K48" i="11"/>
  <c r="L74" i="11"/>
  <c r="K74" i="11"/>
  <c r="L99" i="11"/>
  <c r="K99" i="11"/>
  <c r="L71" i="11"/>
  <c r="K71" i="11"/>
  <c r="L12" i="11"/>
  <c r="K5" i="11"/>
  <c r="L59" i="11"/>
  <c r="K59" i="11"/>
  <c r="L63" i="11"/>
  <c r="K63" i="11"/>
  <c r="L76" i="11"/>
  <c r="K76" i="11"/>
  <c r="L80" i="11"/>
  <c r="K80" i="11"/>
  <c r="L84" i="11"/>
  <c r="K84" i="11"/>
  <c r="L92" i="11"/>
  <c r="K92" i="11"/>
  <c r="L96" i="11"/>
  <c r="K96" i="11"/>
  <c r="K201" i="11"/>
  <c r="L14" i="11"/>
  <c r="K7" i="11"/>
  <c r="L21" i="11"/>
  <c r="K21" i="11"/>
  <c r="L27" i="11"/>
  <c r="K27" i="11"/>
  <c r="K31" i="11"/>
  <c r="L44" i="11"/>
  <c r="K44" i="11"/>
  <c r="K49" i="11"/>
  <c r="K56" i="11"/>
  <c r="K62" i="11"/>
  <c r="K66" i="11"/>
  <c r="L75" i="11"/>
  <c r="K75" i="11"/>
  <c r="L79" i="11"/>
  <c r="K79" i="11"/>
  <c r="K85" i="11"/>
  <c r="K93" i="11"/>
  <c r="K100" i="11"/>
  <c r="K183" i="11"/>
  <c r="K198" i="11"/>
  <c r="L25" i="11"/>
  <c r="K25" i="11"/>
  <c r="K207" i="11"/>
  <c r="K208" i="11"/>
  <c r="K81" i="11"/>
  <c r="L9" i="11"/>
  <c r="K9" i="11"/>
  <c r="K53" i="11"/>
  <c r="K72" i="11"/>
  <c r="K11" i="11"/>
  <c r="K37" i="11"/>
  <c r="K204" i="11"/>
  <c r="I194" i="11"/>
  <c r="L201" i="11" s="1"/>
  <c r="M191" i="11"/>
  <c r="L17" i="11"/>
  <c r="L26" i="11"/>
  <c r="I193" i="11"/>
  <c r="L52" i="11"/>
  <c r="L57" i="11"/>
  <c r="L78" i="11"/>
  <c r="I192" i="11"/>
  <c r="L199" i="11" s="1"/>
  <c r="L203" i="11"/>
  <c r="L210" i="11"/>
  <c r="L29" i="11"/>
  <c r="L33" i="11"/>
  <c r="L47" i="11"/>
  <c r="L51" i="11"/>
  <c r="L58" i="11"/>
  <c r="L64" i="11"/>
  <c r="L68" i="11"/>
  <c r="L73" i="11"/>
  <c r="L77" i="11"/>
  <c r="L83" i="11"/>
  <c r="L87" i="11"/>
  <c r="L91" i="11"/>
  <c r="I189" i="11"/>
  <c r="L202" i="11"/>
  <c r="L209" i="11"/>
  <c r="L81" i="11"/>
  <c r="L46" i="11"/>
  <c r="L53" i="11"/>
  <c r="L54" i="11"/>
  <c r="L72" i="11"/>
  <c r="L37" i="11"/>
  <c r="I102" i="11"/>
  <c r="L200" i="11"/>
  <c r="L50" i="11"/>
  <c r="L55" i="11"/>
  <c r="I190" i="11"/>
  <c r="L197" i="11"/>
  <c r="L208" i="11"/>
  <c r="L31" i="11"/>
  <c r="L35" i="11"/>
  <c r="L49" i="11"/>
  <c r="L56" i="11"/>
  <c r="L62" i="11"/>
  <c r="L66" i="11"/>
  <c r="L70" i="11"/>
  <c r="L85" i="11"/>
  <c r="L89" i="11"/>
  <c r="L93" i="11"/>
  <c r="L100" i="11"/>
  <c r="L187" i="11"/>
  <c r="I191" i="11"/>
  <c r="L198" i="11"/>
  <c r="L205" i="11"/>
  <c r="L212" i="11"/>
  <c r="L207" i="11"/>
  <c r="L214" i="11"/>
  <c r="L98" i="11"/>
  <c r="I188" i="11"/>
  <c r="K188" i="11" s="1"/>
  <c r="L90" i="11"/>
  <c r="L69" i="11"/>
  <c r="L101" i="11"/>
  <c r="D114" i="11"/>
  <c r="D115" i="11"/>
  <c r="D117" i="11"/>
  <c r="J191" i="11"/>
  <c r="D112" i="11"/>
  <c r="D113" i="11"/>
  <c r="D116" i="11"/>
  <c r="J192" i="11"/>
  <c r="M105" i="11"/>
  <c r="J105" i="11"/>
  <c r="H106" i="11"/>
  <c r="B6" i="9"/>
  <c r="C5" i="9"/>
  <c r="G198" i="7"/>
  <c r="E198" i="7"/>
  <c r="G197" i="7"/>
  <c r="F197" i="7"/>
  <c r="E197" i="7"/>
  <c r="D197" i="7"/>
  <c r="C197" i="7"/>
  <c r="B197" i="7"/>
  <c r="C198" i="7" s="1"/>
  <c r="G196" i="7"/>
  <c r="E196" i="7"/>
  <c r="C196" i="7"/>
  <c r="G195" i="7"/>
  <c r="E195" i="7"/>
  <c r="C195" i="7"/>
  <c r="G198" i="8"/>
  <c r="G197" i="8"/>
  <c r="F197" i="8"/>
  <c r="G196" i="8"/>
  <c r="G195" i="8"/>
  <c r="E198" i="8"/>
  <c r="E197" i="8"/>
  <c r="E196" i="8"/>
  <c r="E195" i="8"/>
  <c r="D197" i="8"/>
  <c r="C198" i="8"/>
  <c r="C197" i="8"/>
  <c r="C196" i="8"/>
  <c r="C195" i="8"/>
  <c r="B197" i="8"/>
  <c r="L191" i="11" l="1"/>
  <c r="K191" i="11"/>
  <c r="L190" i="11"/>
  <c r="K190" i="11"/>
  <c r="L102" i="11"/>
  <c r="K102" i="11"/>
  <c r="L189" i="11"/>
  <c r="K189" i="11"/>
  <c r="L192" i="11"/>
  <c r="K192" i="11"/>
  <c r="L193" i="11"/>
  <c r="K193" i="11"/>
  <c r="L194" i="11"/>
  <c r="K194" i="11"/>
  <c r="K195" i="11"/>
  <c r="L188" i="11"/>
  <c r="L195" i="11"/>
  <c r="L196" i="11"/>
  <c r="I103" i="11"/>
  <c r="M106" i="11"/>
  <c r="J106" i="11"/>
  <c r="H107" i="11"/>
  <c r="I104" i="11" s="1"/>
  <c r="B7" i="9"/>
  <c r="C6" i="9"/>
  <c r="G194" i="7"/>
  <c r="E194" i="7"/>
  <c r="C194" i="7"/>
  <c r="G193" i="7"/>
  <c r="E193" i="7"/>
  <c r="C193" i="7"/>
  <c r="G192" i="7"/>
  <c r="F190" i="7"/>
  <c r="F191" i="7" s="1"/>
  <c r="D190" i="7"/>
  <c r="E190" i="7" s="1"/>
  <c r="B190" i="7"/>
  <c r="G190" i="7" s="1"/>
  <c r="G194" i="8"/>
  <c r="G193" i="8"/>
  <c r="G192" i="8"/>
  <c r="G191" i="8"/>
  <c r="G190" i="8"/>
  <c r="E194" i="8"/>
  <c r="E193" i="8"/>
  <c r="E192" i="8"/>
  <c r="E191" i="8"/>
  <c r="E190" i="8"/>
  <c r="F190" i="8"/>
  <c r="F191" i="8" s="1"/>
  <c r="D190" i="8"/>
  <c r="D191" i="8" s="1"/>
  <c r="C191" i="8"/>
  <c r="C192" i="8"/>
  <c r="C193" i="8"/>
  <c r="C194" i="8"/>
  <c r="C190" i="8"/>
  <c r="B190" i="8"/>
  <c r="B191" i="8" s="1"/>
  <c r="L104" i="11" l="1"/>
  <c r="K104" i="11"/>
  <c r="L103" i="11"/>
  <c r="K103" i="11"/>
  <c r="M107" i="11"/>
  <c r="J107" i="11"/>
  <c r="H108" i="11"/>
  <c r="B8" i="9"/>
  <c r="C7" i="9"/>
  <c r="B191" i="7"/>
  <c r="D191" i="7"/>
  <c r="C190" i="7"/>
  <c r="G189" i="7"/>
  <c r="E189" i="7"/>
  <c r="C189" i="7"/>
  <c r="G188" i="7"/>
  <c r="E188" i="7"/>
  <c r="C188" i="7"/>
  <c r="G187" i="7"/>
  <c r="E187" i="7"/>
  <c r="C187" i="7"/>
  <c r="G186" i="7"/>
  <c r="E186" i="7"/>
  <c r="C186" i="7"/>
  <c r="G185" i="7"/>
  <c r="E185" i="7"/>
  <c r="C185" i="7"/>
  <c r="G184" i="7"/>
  <c r="F183" i="7"/>
  <c r="D183" i="7"/>
  <c r="E184" i="7" s="1"/>
  <c r="B183" i="7"/>
  <c r="G183" i="7" s="1"/>
  <c r="G182" i="7"/>
  <c r="E182" i="7"/>
  <c r="C182" i="7"/>
  <c r="G189" i="8"/>
  <c r="G188" i="8"/>
  <c r="G187" i="8"/>
  <c r="G186" i="8"/>
  <c r="G185" i="8"/>
  <c r="G184" i="8"/>
  <c r="G183" i="8"/>
  <c r="F183" i="8"/>
  <c r="G182" i="8"/>
  <c r="E182" i="8"/>
  <c r="E183" i="8"/>
  <c r="E184" i="8"/>
  <c r="E185" i="8"/>
  <c r="E186" i="8"/>
  <c r="E187" i="8"/>
  <c r="E188" i="8"/>
  <c r="E189" i="8"/>
  <c r="D183" i="8"/>
  <c r="C183" i="8"/>
  <c r="C184" i="8"/>
  <c r="C185" i="8"/>
  <c r="C186" i="8"/>
  <c r="C187" i="8"/>
  <c r="C188" i="8"/>
  <c r="C189" i="8"/>
  <c r="B183" i="8"/>
  <c r="C182" i="8"/>
  <c r="I105" i="11" l="1"/>
  <c r="M108" i="11"/>
  <c r="J108" i="11"/>
  <c r="H109" i="11"/>
  <c r="B9" i="9"/>
  <c r="C8" i="9"/>
  <c r="G191" i="7"/>
  <c r="C191" i="7"/>
  <c r="C192" i="7"/>
  <c r="E192" i="7"/>
  <c r="E191" i="7"/>
  <c r="C184" i="7"/>
  <c r="C183" i="7"/>
  <c r="E183" i="7"/>
  <c r="F121" i="8"/>
  <c r="F119" i="8"/>
  <c r="F120" i="8" s="1"/>
  <c r="F118" i="8"/>
  <c r="F106" i="8"/>
  <c r="F107" i="8" s="1"/>
  <c r="F105" i="8"/>
  <c r="F104" i="8"/>
  <c r="J103" i="8"/>
  <c r="H103" i="8"/>
  <c r="I103" i="8"/>
  <c r="G181" i="8"/>
  <c r="E181" i="8"/>
  <c r="C181" i="8"/>
  <c r="G180" i="8"/>
  <c r="E180" i="8"/>
  <c r="C180" i="8"/>
  <c r="G179" i="8"/>
  <c r="E179" i="8"/>
  <c r="C179" i="8"/>
  <c r="G178" i="8"/>
  <c r="E178" i="8"/>
  <c r="C178" i="8"/>
  <c r="G177" i="8"/>
  <c r="E177" i="8"/>
  <c r="E176" i="8"/>
  <c r="D176" i="8"/>
  <c r="C176" i="8"/>
  <c r="B176" i="8"/>
  <c r="C177" i="8" s="1"/>
  <c r="E175" i="8"/>
  <c r="C175" i="8"/>
  <c r="E174" i="8"/>
  <c r="C174" i="8"/>
  <c r="E173" i="8"/>
  <c r="C173" i="8"/>
  <c r="E172" i="8"/>
  <c r="C172" i="8"/>
  <c r="E171" i="8"/>
  <c r="C171" i="8"/>
  <c r="E170" i="8"/>
  <c r="E169" i="8"/>
  <c r="D169" i="8"/>
  <c r="C169" i="8"/>
  <c r="B169" i="8"/>
  <c r="C170" i="8" s="1"/>
  <c r="E168" i="8"/>
  <c r="C168" i="8"/>
  <c r="E167" i="8"/>
  <c r="C167" i="8"/>
  <c r="E166" i="8"/>
  <c r="C166" i="8"/>
  <c r="E165" i="8"/>
  <c r="C165" i="8"/>
  <c r="E164" i="8"/>
  <c r="C164" i="8"/>
  <c r="E163" i="8"/>
  <c r="E162" i="8"/>
  <c r="D162" i="8"/>
  <c r="C162" i="8"/>
  <c r="B162" i="8"/>
  <c r="C163" i="8" s="1"/>
  <c r="E161" i="8"/>
  <c r="C161" i="8"/>
  <c r="E160" i="8"/>
  <c r="C160" i="8"/>
  <c r="E159" i="8"/>
  <c r="C159" i="8"/>
  <c r="E158" i="8"/>
  <c r="C158" i="8"/>
  <c r="D155" i="8"/>
  <c r="E155" i="8" s="1"/>
  <c r="B155" i="8"/>
  <c r="E154" i="8"/>
  <c r="C154" i="8"/>
  <c r="E153" i="8"/>
  <c r="C153" i="8"/>
  <c r="E152" i="8"/>
  <c r="C152" i="8"/>
  <c r="E151" i="8"/>
  <c r="C151" i="8"/>
  <c r="E150" i="8"/>
  <c r="C150" i="8"/>
  <c r="D148" i="8"/>
  <c r="E149" i="8" s="1"/>
  <c r="B148" i="8"/>
  <c r="E147" i="8"/>
  <c r="C147" i="8"/>
  <c r="E146" i="8"/>
  <c r="C146" i="8"/>
  <c r="E145" i="8"/>
  <c r="C145" i="8"/>
  <c r="E144" i="8"/>
  <c r="C144" i="8"/>
  <c r="E143" i="8"/>
  <c r="C143" i="8"/>
  <c r="D141" i="8"/>
  <c r="E142" i="8" s="1"/>
  <c r="B141" i="8"/>
  <c r="E140" i="8"/>
  <c r="C140" i="8"/>
  <c r="E139" i="8"/>
  <c r="C139" i="8"/>
  <c r="E138" i="8"/>
  <c r="C138" i="8"/>
  <c r="E137" i="8"/>
  <c r="C137" i="8"/>
  <c r="E136" i="8"/>
  <c r="C136" i="8"/>
  <c r="D134" i="8"/>
  <c r="E135" i="8" s="1"/>
  <c r="B134" i="8"/>
  <c r="E133" i="8"/>
  <c r="C133" i="8"/>
  <c r="E132" i="8"/>
  <c r="C132" i="8"/>
  <c r="E131" i="8"/>
  <c r="C131" i="8"/>
  <c r="E130" i="8"/>
  <c r="C130" i="8"/>
  <c r="E129" i="8"/>
  <c r="C129" i="8"/>
  <c r="D127" i="8"/>
  <c r="E128" i="8" s="1"/>
  <c r="B127" i="8"/>
  <c r="E126" i="8"/>
  <c r="C126" i="8"/>
  <c r="E125" i="8"/>
  <c r="C125" i="8"/>
  <c r="E124" i="8"/>
  <c r="C124" i="8"/>
  <c r="E123" i="8"/>
  <c r="C123" i="8"/>
  <c r="E122" i="8"/>
  <c r="C122" i="8"/>
  <c r="D120" i="8"/>
  <c r="E121" i="8" s="1"/>
  <c r="B120" i="8"/>
  <c r="G119" i="8"/>
  <c r="E119" i="8"/>
  <c r="C119" i="8"/>
  <c r="G118" i="8"/>
  <c r="E118" i="8"/>
  <c r="C118" i="8"/>
  <c r="E117" i="8"/>
  <c r="C117" i="8"/>
  <c r="E116" i="8"/>
  <c r="C116" i="8"/>
  <c r="E113" i="8"/>
  <c r="D113" i="8"/>
  <c r="D114" i="8" s="1"/>
  <c r="C113" i="8"/>
  <c r="B113" i="8"/>
  <c r="B114" i="8" s="1"/>
  <c r="E112" i="8"/>
  <c r="C112" i="8"/>
  <c r="E111" i="8"/>
  <c r="C111" i="8"/>
  <c r="E110" i="8"/>
  <c r="C110" i="8"/>
  <c r="E109" i="8"/>
  <c r="C109" i="8"/>
  <c r="E108" i="8"/>
  <c r="C108" i="8"/>
  <c r="E107" i="8"/>
  <c r="E106" i="8"/>
  <c r="D106" i="8"/>
  <c r="C106" i="8"/>
  <c r="B106" i="8"/>
  <c r="C107" i="8" s="1"/>
  <c r="G105" i="8"/>
  <c r="E105" i="8"/>
  <c r="C105" i="8"/>
  <c r="G104" i="8"/>
  <c r="E104" i="8"/>
  <c r="C104" i="8"/>
  <c r="G103" i="8"/>
  <c r="E103" i="8"/>
  <c r="C103" i="8"/>
  <c r="G102" i="8"/>
  <c r="E102" i="8"/>
  <c r="C102" i="8"/>
  <c r="G101" i="8"/>
  <c r="E101" i="8"/>
  <c r="C101" i="8"/>
  <c r="G100" i="8"/>
  <c r="E100" i="8"/>
  <c r="G99" i="8"/>
  <c r="F99" i="8"/>
  <c r="E99" i="8"/>
  <c r="D99" i="8"/>
  <c r="C99" i="8"/>
  <c r="B99" i="8"/>
  <c r="C100" i="8" s="1"/>
  <c r="G98" i="8"/>
  <c r="E98" i="8"/>
  <c r="C98" i="8"/>
  <c r="G97" i="8"/>
  <c r="G95" i="8"/>
  <c r="F95" i="8"/>
  <c r="F96" i="8" s="1"/>
  <c r="E95" i="8"/>
  <c r="D95" i="8"/>
  <c r="D96" i="8" s="1"/>
  <c r="E97" i="8" s="1"/>
  <c r="C95" i="8"/>
  <c r="B95" i="8"/>
  <c r="B96" i="8" s="1"/>
  <c r="C97" i="8" s="1"/>
  <c r="G94" i="8"/>
  <c r="E94" i="8"/>
  <c r="C94" i="8"/>
  <c r="G93" i="8"/>
  <c r="E93" i="8"/>
  <c r="G92" i="8"/>
  <c r="F92" i="8"/>
  <c r="E92" i="8"/>
  <c r="D92" i="8"/>
  <c r="C92" i="8"/>
  <c r="B92" i="8"/>
  <c r="C93" i="8" s="1"/>
  <c r="G91" i="8"/>
  <c r="E91" i="8"/>
  <c r="C91" i="8"/>
  <c r="G90" i="8"/>
  <c r="E90" i="8"/>
  <c r="C90" i="8"/>
  <c r="G89" i="8"/>
  <c r="E89" i="8"/>
  <c r="C89" i="8"/>
  <c r="G88" i="8"/>
  <c r="E88" i="8"/>
  <c r="C88" i="8"/>
  <c r="G87" i="8"/>
  <c r="E87" i="8"/>
  <c r="C87" i="8"/>
  <c r="G86" i="8"/>
  <c r="E86" i="8"/>
  <c r="G85" i="8"/>
  <c r="F85" i="8"/>
  <c r="E85" i="8"/>
  <c r="D85" i="8"/>
  <c r="C85" i="8"/>
  <c r="B85" i="8"/>
  <c r="C86" i="8" s="1"/>
  <c r="G84" i="8"/>
  <c r="E84" i="8"/>
  <c r="C84" i="8"/>
  <c r="G83" i="8"/>
  <c r="E83" i="8"/>
  <c r="C83" i="8"/>
  <c r="G82" i="8"/>
  <c r="E82" i="8"/>
  <c r="C82" i="8"/>
  <c r="G81" i="8"/>
  <c r="E81" i="8"/>
  <c r="C81" i="8"/>
  <c r="G80" i="8"/>
  <c r="E80" i="8"/>
  <c r="C80" i="8"/>
  <c r="G79" i="8"/>
  <c r="F78" i="8"/>
  <c r="D78" i="8"/>
  <c r="E78" i="8" s="1"/>
  <c r="B78" i="8"/>
  <c r="G77" i="8"/>
  <c r="E77" i="8"/>
  <c r="C77" i="8"/>
  <c r="G76" i="8"/>
  <c r="E76" i="8"/>
  <c r="C76" i="8"/>
  <c r="G75" i="8"/>
  <c r="E75" i="8"/>
  <c r="C75" i="8"/>
  <c r="G74" i="8"/>
  <c r="E74" i="8"/>
  <c r="C74" i="8"/>
  <c r="G73" i="8"/>
  <c r="E73" i="8"/>
  <c r="C73" i="8"/>
  <c r="G72" i="8"/>
  <c r="C72" i="8"/>
  <c r="G71" i="8"/>
  <c r="F71" i="8"/>
  <c r="E71" i="8"/>
  <c r="D71" i="8"/>
  <c r="E72" i="8" s="1"/>
  <c r="C71" i="8"/>
  <c r="B71" i="8"/>
  <c r="G70" i="8"/>
  <c r="E70" i="8"/>
  <c r="C70" i="8"/>
  <c r="G69" i="8"/>
  <c r="E69" i="8"/>
  <c r="E68" i="8"/>
  <c r="D68" i="8"/>
  <c r="C68" i="8"/>
  <c r="B68" i="8"/>
  <c r="C69" i="8" s="1"/>
  <c r="G67" i="8"/>
  <c r="E67" i="8"/>
  <c r="C67" i="8"/>
  <c r="G66" i="8"/>
  <c r="E66" i="8"/>
  <c r="C66" i="8"/>
  <c r="G65" i="8"/>
  <c r="F64" i="8"/>
  <c r="D64" i="8"/>
  <c r="E64" i="8" s="1"/>
  <c r="B64" i="8"/>
  <c r="G63" i="8"/>
  <c r="E63" i="8"/>
  <c r="C63" i="8"/>
  <c r="G62" i="8"/>
  <c r="E62" i="8"/>
  <c r="C62" i="8"/>
  <c r="G61" i="8"/>
  <c r="E61" i="8"/>
  <c r="C61" i="8"/>
  <c r="G60" i="8"/>
  <c r="E60" i="8"/>
  <c r="C60" i="8"/>
  <c r="G59" i="8"/>
  <c r="E59" i="8"/>
  <c r="C59" i="8"/>
  <c r="G58" i="8"/>
  <c r="E58" i="8"/>
  <c r="C58" i="8"/>
  <c r="G57" i="8"/>
  <c r="E57" i="8"/>
  <c r="C57" i="8"/>
  <c r="B57" i="8"/>
  <c r="G56" i="8"/>
  <c r="E56" i="8"/>
  <c r="C56" i="8"/>
  <c r="G55" i="8"/>
  <c r="E55" i="8"/>
  <c r="C55" i="8"/>
  <c r="G54" i="8"/>
  <c r="E54" i="8"/>
  <c r="C54" i="8"/>
  <c r="G53" i="8"/>
  <c r="E53" i="8"/>
  <c r="C53" i="8"/>
  <c r="G52" i="8"/>
  <c r="E52" i="8"/>
  <c r="E51" i="8"/>
  <c r="F50" i="8"/>
  <c r="F51" i="8" s="1"/>
  <c r="E50" i="8"/>
  <c r="C50" i="8"/>
  <c r="B50" i="8"/>
  <c r="B51" i="8" s="1"/>
  <c r="G49" i="8"/>
  <c r="E49" i="8"/>
  <c r="C49" i="8"/>
  <c r="G48" i="8"/>
  <c r="E48" i="8"/>
  <c r="C48" i="8"/>
  <c r="G47" i="8"/>
  <c r="E47" i="8"/>
  <c r="C47" i="8"/>
  <c r="G46" i="8"/>
  <c r="E46" i="8"/>
  <c r="C46" i="8"/>
  <c r="G45" i="8"/>
  <c r="E45" i="8"/>
  <c r="C45" i="8"/>
  <c r="F44" i="8"/>
  <c r="D43" i="8"/>
  <c r="E44" i="8" s="1"/>
  <c r="B43" i="8"/>
  <c r="C43" i="8" s="1"/>
  <c r="G42" i="8"/>
  <c r="E42" i="8"/>
  <c r="C42" i="8"/>
  <c r="G41" i="8"/>
  <c r="E41" i="8"/>
  <c r="C41" i="8"/>
  <c r="G40" i="8"/>
  <c r="E40" i="8"/>
  <c r="F39" i="8"/>
  <c r="E39" i="8"/>
  <c r="B39" i="8"/>
  <c r="C39" i="8" s="1"/>
  <c r="G38" i="8"/>
  <c r="E38" i="8"/>
  <c r="C38" i="8"/>
  <c r="G37" i="8"/>
  <c r="E37" i="8"/>
  <c r="F36" i="8"/>
  <c r="E36" i="8"/>
  <c r="C36" i="8"/>
  <c r="B36" i="8"/>
  <c r="C37" i="8" s="1"/>
  <c r="G35" i="8"/>
  <c r="E35" i="8"/>
  <c r="C35" i="8"/>
  <c r="G34" i="8"/>
  <c r="E34" i="8"/>
  <c r="C34" i="8"/>
  <c r="G33" i="8"/>
  <c r="E33" i="8"/>
  <c r="C33" i="8"/>
  <c r="G32" i="8"/>
  <c r="E32" i="8"/>
  <c r="C32" i="8"/>
  <c r="G31" i="8"/>
  <c r="E31" i="8"/>
  <c r="C31" i="8"/>
  <c r="G30" i="8"/>
  <c r="C30" i="8"/>
  <c r="G29" i="8"/>
  <c r="F29" i="8"/>
  <c r="E29" i="8"/>
  <c r="D29" i="8"/>
  <c r="E30" i="8" s="1"/>
  <c r="C29" i="8"/>
  <c r="B29" i="8"/>
  <c r="G28" i="8"/>
  <c r="E28" i="8"/>
  <c r="E27" i="8"/>
  <c r="B27" i="8"/>
  <c r="C28" i="8" s="1"/>
  <c r="G26" i="8"/>
  <c r="E26" i="8"/>
  <c r="C26" i="8"/>
  <c r="G25" i="8"/>
  <c r="E25" i="8"/>
  <c r="C25" i="8"/>
  <c r="G24" i="8"/>
  <c r="E24" i="8"/>
  <c r="C24" i="8"/>
  <c r="G23" i="8"/>
  <c r="C23" i="8"/>
  <c r="G22" i="8"/>
  <c r="F22" i="8"/>
  <c r="E22" i="8"/>
  <c r="D22" i="8"/>
  <c r="E23" i="8" s="1"/>
  <c r="C22" i="8"/>
  <c r="B22" i="8"/>
  <c r="G21" i="8"/>
  <c r="E21" i="8"/>
  <c r="C21" i="8"/>
  <c r="G20" i="8"/>
  <c r="E20" i="8"/>
  <c r="C20" i="8"/>
  <c r="G19" i="8"/>
  <c r="E19" i="8"/>
  <c r="C19" i="8"/>
  <c r="G18" i="8"/>
  <c r="E18" i="8"/>
  <c r="F17" i="8"/>
  <c r="E17" i="8"/>
  <c r="C17" i="8"/>
  <c r="B17" i="8"/>
  <c r="C18" i="8" s="1"/>
  <c r="G16" i="8"/>
  <c r="E16" i="8"/>
  <c r="C16" i="8"/>
  <c r="G15" i="8"/>
  <c r="E15" i="8"/>
  <c r="C15" i="8"/>
  <c r="G14" i="8"/>
  <c r="E14" i="8"/>
  <c r="C14" i="8"/>
  <c r="G13" i="8"/>
  <c r="E13" i="8"/>
  <c r="C13" i="8"/>
  <c r="G12" i="8"/>
  <c r="E12" i="8"/>
  <c r="C12" i="8"/>
  <c r="G11" i="8"/>
  <c r="E11" i="8"/>
  <c r="C11" i="8"/>
  <c r="G10" i="8"/>
  <c r="E10" i="8"/>
  <c r="C10" i="8"/>
  <c r="G9" i="8"/>
  <c r="E9" i="8"/>
  <c r="F8" i="8"/>
  <c r="E8" i="8"/>
  <c r="C8" i="8"/>
  <c r="B8" i="8"/>
  <c r="C9" i="8" s="1"/>
  <c r="F7" i="8"/>
  <c r="E7" i="8"/>
  <c r="C7" i="8"/>
  <c r="B7" i="8"/>
  <c r="G7" i="8" s="1"/>
  <c r="F6" i="8"/>
  <c r="E6" i="8"/>
  <c r="C6" i="8"/>
  <c r="B6" i="8"/>
  <c r="G6" i="8" s="1"/>
  <c r="F5" i="8"/>
  <c r="E5" i="8"/>
  <c r="C5" i="8"/>
  <c r="B5" i="8"/>
  <c r="G5" i="8" s="1"/>
  <c r="G4" i="8"/>
  <c r="E4" i="8"/>
  <c r="C4" i="8"/>
  <c r="G3" i="8"/>
  <c r="E3" i="8"/>
  <c r="C3" i="8"/>
  <c r="G2" i="8"/>
  <c r="G181" i="7"/>
  <c r="G180" i="7"/>
  <c r="G179" i="7"/>
  <c r="G178" i="7"/>
  <c r="G177" i="7"/>
  <c r="G176" i="7"/>
  <c r="F176" i="7"/>
  <c r="G175" i="7"/>
  <c r="G174" i="7"/>
  <c r="G173" i="7"/>
  <c r="G172" i="7"/>
  <c r="G171" i="7"/>
  <c r="G170" i="7"/>
  <c r="G169" i="7"/>
  <c r="F169" i="7"/>
  <c r="G168" i="7"/>
  <c r="G167" i="7"/>
  <c r="G166" i="7"/>
  <c r="G165" i="7"/>
  <c r="G164" i="7"/>
  <c r="G163" i="7"/>
  <c r="G162" i="7"/>
  <c r="F162" i="7"/>
  <c r="G161" i="7"/>
  <c r="G160" i="7"/>
  <c r="G159" i="7"/>
  <c r="G158" i="7"/>
  <c r="G157" i="7"/>
  <c r="G156" i="7"/>
  <c r="G155" i="7"/>
  <c r="F155" i="7"/>
  <c r="F156" i="7" s="1"/>
  <c r="G154" i="7"/>
  <c r="G153" i="7"/>
  <c r="G152" i="7"/>
  <c r="G151" i="7"/>
  <c r="F148" i="7"/>
  <c r="G150" i="7"/>
  <c r="G149" i="7"/>
  <c r="G148" i="7"/>
  <c r="G147" i="7"/>
  <c r="G146" i="7"/>
  <c r="G145" i="7"/>
  <c r="G144" i="7"/>
  <c r="G143" i="7"/>
  <c r="G142" i="7"/>
  <c r="G141" i="7"/>
  <c r="F141" i="7"/>
  <c r="G140" i="7"/>
  <c r="G139" i="7"/>
  <c r="G138" i="7"/>
  <c r="G137" i="7"/>
  <c r="G136" i="7"/>
  <c r="G135" i="7"/>
  <c r="G134" i="7"/>
  <c r="F134" i="7"/>
  <c r="G133" i="7"/>
  <c r="G132" i="7"/>
  <c r="G131" i="7"/>
  <c r="G130" i="7"/>
  <c r="G129" i="7"/>
  <c r="G128" i="7"/>
  <c r="G127" i="7"/>
  <c r="F127" i="7"/>
  <c r="G126" i="7"/>
  <c r="G125" i="7"/>
  <c r="G124" i="7"/>
  <c r="G123" i="7"/>
  <c r="G122" i="7"/>
  <c r="G121" i="7"/>
  <c r="G120" i="7"/>
  <c r="F120" i="7"/>
  <c r="G119" i="7"/>
  <c r="G118" i="7"/>
  <c r="G117" i="7"/>
  <c r="G116" i="7"/>
  <c r="G113" i="7"/>
  <c r="G114" i="7"/>
  <c r="G115" i="7"/>
  <c r="F113" i="7"/>
  <c r="F114" i="7" s="1"/>
  <c r="G112" i="7"/>
  <c r="G111" i="7"/>
  <c r="G110" i="7"/>
  <c r="G109" i="7"/>
  <c r="G108" i="7"/>
  <c r="G107" i="7"/>
  <c r="G106" i="7"/>
  <c r="F106" i="7"/>
  <c r="G105" i="7"/>
  <c r="G104" i="7"/>
  <c r="G103" i="7"/>
  <c r="G102" i="7"/>
  <c r="G101" i="7"/>
  <c r="G100" i="7"/>
  <c r="F99" i="7"/>
  <c r="G98" i="7"/>
  <c r="G97" i="7"/>
  <c r="F95" i="7"/>
  <c r="F96" i="7" s="1"/>
  <c r="G94" i="7"/>
  <c r="G93" i="7"/>
  <c r="F92" i="7"/>
  <c r="G91" i="7"/>
  <c r="G90" i="7"/>
  <c r="G89" i="7"/>
  <c r="G88" i="7"/>
  <c r="G87" i="7"/>
  <c r="G86" i="7"/>
  <c r="F85" i="7"/>
  <c r="G84" i="7"/>
  <c r="G83" i="7"/>
  <c r="G82" i="7"/>
  <c r="E181" i="7"/>
  <c r="E180" i="7"/>
  <c r="E179" i="7"/>
  <c r="E178" i="7"/>
  <c r="E175" i="7"/>
  <c r="E174" i="7"/>
  <c r="E173" i="7"/>
  <c r="E172" i="7"/>
  <c r="E171" i="7"/>
  <c r="D176" i="7"/>
  <c r="E176" i="7" s="1"/>
  <c r="E168" i="7"/>
  <c r="E167" i="7"/>
  <c r="E166" i="7"/>
  <c r="E165" i="7"/>
  <c r="E164" i="7"/>
  <c r="D169" i="7"/>
  <c r="E169" i="7" s="1"/>
  <c r="E161" i="7"/>
  <c r="E160" i="7"/>
  <c r="E159" i="7"/>
  <c r="E158" i="7"/>
  <c r="D162" i="7"/>
  <c r="E162" i="7" s="1"/>
  <c r="E150" i="7"/>
  <c r="E151" i="7"/>
  <c r="E152" i="7"/>
  <c r="E153" i="7"/>
  <c r="E154" i="7"/>
  <c r="E157" i="7"/>
  <c r="D155" i="7"/>
  <c r="D156" i="7" s="1"/>
  <c r="E156" i="7" s="1"/>
  <c r="E143" i="7"/>
  <c r="E144" i="7"/>
  <c r="E145" i="7"/>
  <c r="E146" i="7"/>
  <c r="E147" i="7"/>
  <c r="D148" i="7"/>
  <c r="E148" i="7" s="1"/>
  <c r="E136" i="7"/>
  <c r="E137" i="7"/>
  <c r="E138" i="7"/>
  <c r="E139" i="7"/>
  <c r="E140" i="7"/>
  <c r="E142" i="7"/>
  <c r="D141" i="7"/>
  <c r="E141" i="7" s="1"/>
  <c r="E133" i="7"/>
  <c r="E132" i="7"/>
  <c r="E131" i="7"/>
  <c r="E130" i="7"/>
  <c r="E129" i="7"/>
  <c r="D134" i="7"/>
  <c r="E134" i="7" s="1"/>
  <c r="E126" i="7"/>
  <c r="E125" i="7"/>
  <c r="E124" i="7"/>
  <c r="E123" i="7"/>
  <c r="E122" i="7"/>
  <c r="D127" i="7"/>
  <c r="E127" i="7" s="1"/>
  <c r="E116" i="7"/>
  <c r="E117" i="7"/>
  <c r="E118" i="7"/>
  <c r="E119" i="7"/>
  <c r="D120" i="7"/>
  <c r="E121" i="7" s="1"/>
  <c r="E112" i="7"/>
  <c r="D113" i="7"/>
  <c r="D114" i="7" s="1"/>
  <c r="E114" i="7" s="1"/>
  <c r="E111" i="7"/>
  <c r="E110" i="7"/>
  <c r="E109" i="7"/>
  <c r="E108" i="7"/>
  <c r="E105" i="7"/>
  <c r="E104" i="7"/>
  <c r="E103" i="7"/>
  <c r="E102" i="7"/>
  <c r="E101" i="7"/>
  <c r="E99" i="7"/>
  <c r="E98" i="7"/>
  <c r="E94" i="7"/>
  <c r="E91" i="7"/>
  <c r="E90" i="7"/>
  <c r="E89" i="7"/>
  <c r="E88" i="7"/>
  <c r="E87" i="7"/>
  <c r="E84" i="7"/>
  <c r="E83" i="7"/>
  <c r="E82" i="7"/>
  <c r="D106" i="7"/>
  <c r="E106" i="7" s="1"/>
  <c r="D99" i="7"/>
  <c r="E100" i="7" s="1"/>
  <c r="D95" i="7"/>
  <c r="D96" i="7" s="1"/>
  <c r="E96" i="7" s="1"/>
  <c r="D92" i="7"/>
  <c r="E92" i="7" s="1"/>
  <c r="D85" i="7"/>
  <c r="E86" i="7" s="1"/>
  <c r="C82" i="7"/>
  <c r="C83" i="7"/>
  <c r="C84" i="7"/>
  <c r="C87" i="7"/>
  <c r="C88" i="7"/>
  <c r="C89" i="7"/>
  <c r="C90" i="7"/>
  <c r="C91" i="7"/>
  <c r="C94" i="7"/>
  <c r="C98" i="7"/>
  <c r="C101" i="7"/>
  <c r="C102" i="7"/>
  <c r="C103" i="7"/>
  <c r="C104" i="7"/>
  <c r="C105" i="7"/>
  <c r="C106" i="7"/>
  <c r="C108" i="7"/>
  <c r="C109" i="7"/>
  <c r="C110" i="7"/>
  <c r="C111" i="7"/>
  <c r="C112" i="7"/>
  <c r="C116" i="7"/>
  <c r="C117" i="7"/>
  <c r="C118" i="7"/>
  <c r="C119" i="7"/>
  <c r="C122" i="7"/>
  <c r="C123" i="7"/>
  <c r="C124" i="7"/>
  <c r="C125" i="7"/>
  <c r="C126" i="7"/>
  <c r="C129" i="7"/>
  <c r="C130" i="7"/>
  <c r="C131" i="7"/>
  <c r="C132" i="7"/>
  <c r="C133" i="7"/>
  <c r="C136" i="7"/>
  <c r="C137" i="7"/>
  <c r="C138" i="7"/>
  <c r="C139" i="7"/>
  <c r="C140" i="7"/>
  <c r="C143" i="7"/>
  <c r="C144" i="7"/>
  <c r="C145" i="7"/>
  <c r="C146" i="7"/>
  <c r="C147" i="7"/>
  <c r="C150" i="7"/>
  <c r="C151" i="7"/>
  <c r="C152" i="7"/>
  <c r="C153" i="7"/>
  <c r="C154" i="7"/>
  <c r="C158" i="7"/>
  <c r="C159" i="7"/>
  <c r="C160" i="7"/>
  <c r="C161" i="7"/>
  <c r="C164" i="7"/>
  <c r="C165" i="7"/>
  <c r="C166" i="7"/>
  <c r="C167" i="7"/>
  <c r="C168" i="7"/>
  <c r="C171" i="7"/>
  <c r="C172" i="7"/>
  <c r="C173" i="7"/>
  <c r="C174" i="7"/>
  <c r="C175" i="7"/>
  <c r="C178" i="7"/>
  <c r="C179" i="7"/>
  <c r="C180" i="7"/>
  <c r="C181" i="7"/>
  <c r="B176" i="7"/>
  <c r="C177" i="7" s="1"/>
  <c r="B169" i="7"/>
  <c r="C169" i="7" s="1"/>
  <c r="B162" i="7"/>
  <c r="C163" i="7" s="1"/>
  <c r="B155" i="7"/>
  <c r="B156" i="7" s="1"/>
  <c r="C157" i="7" s="1"/>
  <c r="B148" i="7"/>
  <c r="C149" i="7" s="1"/>
  <c r="B141" i="7"/>
  <c r="C141" i="7" s="1"/>
  <c r="B134" i="7"/>
  <c r="C135" i="7" s="1"/>
  <c r="B127" i="7"/>
  <c r="C127" i="7" s="1"/>
  <c r="B120" i="7"/>
  <c r="C121" i="7" s="1"/>
  <c r="B113" i="7"/>
  <c r="C113" i="7" s="1"/>
  <c r="B106" i="7"/>
  <c r="C107" i="7" s="1"/>
  <c r="B99" i="7"/>
  <c r="C99" i="7" s="1"/>
  <c r="B95" i="7"/>
  <c r="C95" i="7" s="1"/>
  <c r="B92" i="7"/>
  <c r="G92" i="7" s="1"/>
  <c r="B85" i="7"/>
  <c r="C85" i="7" s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C176" i="1"/>
  <c r="C169" i="1"/>
  <c r="C162" i="1"/>
  <c r="C156" i="1"/>
  <c r="C155" i="1"/>
  <c r="C148" i="1"/>
  <c r="C141" i="1"/>
  <c r="C134" i="1"/>
  <c r="C127" i="1"/>
  <c r="C120" i="1"/>
  <c r="C113" i="1"/>
  <c r="C114" i="1" s="1"/>
  <c r="C106" i="1"/>
  <c r="C99" i="1"/>
  <c r="C95" i="1"/>
  <c r="C96" i="1" s="1"/>
  <c r="C92" i="1"/>
  <c r="C85" i="1"/>
  <c r="C182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50" i="1"/>
  <c r="B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B176" i="1"/>
  <c r="B169" i="1"/>
  <c r="B162" i="1"/>
  <c r="B155" i="1"/>
  <c r="B156" i="1" s="1"/>
  <c r="B148" i="1"/>
  <c r="B141" i="1"/>
  <c r="B134" i="1"/>
  <c r="B127" i="1"/>
  <c r="B120" i="1"/>
  <c r="B113" i="1"/>
  <c r="B114" i="1" s="1"/>
  <c r="B106" i="1"/>
  <c r="B99" i="1"/>
  <c r="B96" i="1"/>
  <c r="B95" i="1"/>
  <c r="B92" i="1"/>
  <c r="B85" i="1"/>
  <c r="L105" i="11" l="1"/>
  <c r="K105" i="11"/>
  <c r="I106" i="11"/>
  <c r="M109" i="11"/>
  <c r="J109" i="11"/>
  <c r="H110" i="11"/>
  <c r="B10" i="9"/>
  <c r="C9" i="9"/>
  <c r="F122" i="8"/>
  <c r="G121" i="8"/>
  <c r="G120" i="8"/>
  <c r="G107" i="8"/>
  <c r="F108" i="8"/>
  <c r="G106" i="8"/>
  <c r="C52" i="8"/>
  <c r="G51" i="8"/>
  <c r="C51" i="8"/>
  <c r="G39" i="8"/>
  <c r="C40" i="8"/>
  <c r="G43" i="8"/>
  <c r="C44" i="8"/>
  <c r="C65" i="8"/>
  <c r="G64" i="8"/>
  <c r="C64" i="8"/>
  <c r="C79" i="8"/>
  <c r="G78" i="8"/>
  <c r="C78" i="8"/>
  <c r="C96" i="8"/>
  <c r="G96" i="8"/>
  <c r="C115" i="8"/>
  <c r="C114" i="8"/>
  <c r="E115" i="8"/>
  <c r="E114" i="8"/>
  <c r="G8" i="8"/>
  <c r="G17" i="8"/>
  <c r="C27" i="8"/>
  <c r="G27" i="8"/>
  <c r="G36" i="8"/>
  <c r="E43" i="8"/>
  <c r="G44" i="8"/>
  <c r="G50" i="8"/>
  <c r="E65" i="8"/>
  <c r="E79" i="8"/>
  <c r="E96" i="8"/>
  <c r="C121" i="8"/>
  <c r="C128" i="8"/>
  <c r="C135" i="8"/>
  <c r="C142" i="8"/>
  <c r="C149" i="8"/>
  <c r="B156" i="8"/>
  <c r="D156" i="8"/>
  <c r="G68" i="8"/>
  <c r="C120" i="8"/>
  <c r="E120" i="8"/>
  <c r="C127" i="8"/>
  <c r="E127" i="8"/>
  <c r="C134" i="8"/>
  <c r="E134" i="8"/>
  <c r="C141" i="8"/>
  <c r="E141" i="8"/>
  <c r="C148" i="8"/>
  <c r="E148" i="8"/>
  <c r="C155" i="8"/>
  <c r="C142" i="7"/>
  <c r="C92" i="7"/>
  <c r="E113" i="7"/>
  <c r="E135" i="7"/>
  <c r="E170" i="7"/>
  <c r="G99" i="7"/>
  <c r="C170" i="7"/>
  <c r="C156" i="7"/>
  <c r="C128" i="7"/>
  <c r="E93" i="7"/>
  <c r="E115" i="7"/>
  <c r="E128" i="7"/>
  <c r="E149" i="7"/>
  <c r="E155" i="7"/>
  <c r="E177" i="7"/>
  <c r="G95" i="7"/>
  <c r="C176" i="7"/>
  <c r="C162" i="7"/>
  <c r="C148" i="7"/>
  <c r="C134" i="7"/>
  <c r="C120" i="7"/>
  <c r="C100" i="7"/>
  <c r="C86" i="7"/>
  <c r="E85" i="7"/>
  <c r="E95" i="7"/>
  <c r="E97" i="7"/>
  <c r="E107" i="7"/>
  <c r="E120" i="7"/>
  <c r="E163" i="7"/>
  <c r="G85" i="7"/>
  <c r="B96" i="7"/>
  <c r="G96" i="7" s="1"/>
  <c r="B114" i="7"/>
  <c r="C155" i="7"/>
  <c r="C93" i="7"/>
  <c r="F83" i="2"/>
  <c r="B83" i="2"/>
  <c r="F82" i="2"/>
  <c r="F81" i="2"/>
  <c r="F80" i="2"/>
  <c r="F79" i="2"/>
  <c r="F78" i="2"/>
  <c r="E82" i="2"/>
  <c r="E81" i="2"/>
  <c r="E80" i="2"/>
  <c r="E79" i="2"/>
  <c r="E78" i="2"/>
  <c r="B79" i="2"/>
  <c r="C79" i="2"/>
  <c r="J81" i="1"/>
  <c r="J80" i="1"/>
  <c r="J79" i="1"/>
  <c r="J78" i="1"/>
  <c r="J77" i="1"/>
  <c r="G81" i="1"/>
  <c r="G80" i="1"/>
  <c r="G79" i="1"/>
  <c r="G78" i="1"/>
  <c r="G77" i="1"/>
  <c r="G76" i="1"/>
  <c r="C78" i="1"/>
  <c r="B78" i="1"/>
  <c r="G81" i="7"/>
  <c r="G80" i="7"/>
  <c r="G79" i="7"/>
  <c r="F78" i="7"/>
  <c r="G77" i="7"/>
  <c r="E81" i="7"/>
  <c r="E80" i="7"/>
  <c r="E77" i="7"/>
  <c r="D78" i="7"/>
  <c r="E79" i="7" s="1"/>
  <c r="C77" i="7"/>
  <c r="C80" i="7"/>
  <c r="C81" i="7"/>
  <c r="B78" i="7"/>
  <c r="C78" i="7" s="1"/>
  <c r="B71" i="7"/>
  <c r="L106" i="11" l="1"/>
  <c r="K106" i="11"/>
  <c r="I107" i="11"/>
  <c r="M110" i="11"/>
  <c r="J110" i="11"/>
  <c r="H111" i="11"/>
  <c r="B11" i="9"/>
  <c r="C10" i="9"/>
  <c r="F123" i="8"/>
  <c r="G122" i="8"/>
  <c r="F109" i="8"/>
  <c r="G108" i="8"/>
  <c r="C156" i="8"/>
  <c r="C157" i="8"/>
  <c r="E157" i="8"/>
  <c r="E156" i="8"/>
  <c r="C115" i="7"/>
  <c r="C114" i="7"/>
  <c r="C79" i="7"/>
  <c r="G78" i="7"/>
  <c r="C97" i="7"/>
  <c r="C96" i="7"/>
  <c r="E78" i="7"/>
  <c r="F77" i="2"/>
  <c r="F76" i="2"/>
  <c r="E77" i="2"/>
  <c r="E76" i="2"/>
  <c r="E75" i="2"/>
  <c r="G76" i="7"/>
  <c r="G75" i="7"/>
  <c r="E76" i="7"/>
  <c r="E75" i="7"/>
  <c r="C76" i="7"/>
  <c r="C75" i="7"/>
  <c r="J76" i="1"/>
  <c r="J75" i="1"/>
  <c r="G75" i="1"/>
  <c r="G74" i="1"/>
  <c r="L107" i="11" l="1"/>
  <c r="K107" i="11"/>
  <c r="I108" i="11"/>
  <c r="M111" i="11"/>
  <c r="J111" i="11"/>
  <c r="H112" i="11"/>
  <c r="I109" i="11" s="1"/>
  <c r="B12" i="9"/>
  <c r="C11" i="9"/>
  <c r="F124" i="8"/>
  <c r="G123" i="8"/>
  <c r="G109" i="8"/>
  <c r="F110" i="8"/>
  <c r="J74" i="1"/>
  <c r="J73" i="1"/>
  <c r="J72" i="1"/>
  <c r="F75" i="2"/>
  <c r="F74" i="2"/>
  <c r="F73" i="2"/>
  <c r="F72" i="2"/>
  <c r="F71" i="2"/>
  <c r="F70" i="2"/>
  <c r="F69" i="2"/>
  <c r="E74" i="7"/>
  <c r="G74" i="7"/>
  <c r="C74" i="7"/>
  <c r="L109" i="11" l="1"/>
  <c r="K109" i="11"/>
  <c r="L108" i="11"/>
  <c r="K108" i="11"/>
  <c r="M112" i="11"/>
  <c r="J112" i="11"/>
  <c r="H113" i="11"/>
  <c r="B13" i="9"/>
  <c r="C12" i="9"/>
  <c r="F125" i="8"/>
  <c r="G124" i="8"/>
  <c r="F111" i="8"/>
  <c r="G110" i="8"/>
  <c r="E74" i="2"/>
  <c r="E73" i="2"/>
  <c r="E72" i="2"/>
  <c r="E71" i="2"/>
  <c r="E70" i="2"/>
  <c r="E69" i="2"/>
  <c r="C72" i="2"/>
  <c r="C69" i="2"/>
  <c r="B72" i="2"/>
  <c r="B69" i="2"/>
  <c r="G73" i="1"/>
  <c r="E73" i="7"/>
  <c r="C73" i="7"/>
  <c r="G73" i="7"/>
  <c r="I110" i="11" l="1"/>
  <c r="M113" i="11"/>
  <c r="J113" i="11"/>
  <c r="H114" i="11"/>
  <c r="B14" i="9"/>
  <c r="C13" i="9"/>
  <c r="F126" i="8"/>
  <c r="G125" i="8"/>
  <c r="G111" i="8"/>
  <c r="F112" i="8"/>
  <c r="J71" i="1"/>
  <c r="J70" i="1"/>
  <c r="J69" i="1"/>
  <c r="J68" i="1"/>
  <c r="G72" i="1"/>
  <c r="G71" i="1"/>
  <c r="G70" i="1"/>
  <c r="G69" i="1"/>
  <c r="G68" i="1"/>
  <c r="C71" i="1"/>
  <c r="C68" i="1"/>
  <c r="B71" i="1"/>
  <c r="B68" i="1"/>
  <c r="G72" i="7"/>
  <c r="G70" i="7"/>
  <c r="G69" i="7"/>
  <c r="F71" i="7"/>
  <c r="F64" i="7"/>
  <c r="E71" i="7"/>
  <c r="E70" i="7"/>
  <c r="E67" i="7"/>
  <c r="D71" i="7"/>
  <c r="D68" i="7"/>
  <c r="C72" i="7"/>
  <c r="C71" i="7"/>
  <c r="C70" i="7"/>
  <c r="B68" i="7"/>
  <c r="C68" i="7" s="1"/>
  <c r="L110" i="11" l="1"/>
  <c r="K110" i="11"/>
  <c r="I111" i="11"/>
  <c r="M114" i="11"/>
  <c r="J114" i="11"/>
  <c r="H115" i="11"/>
  <c r="B15" i="9"/>
  <c r="C14" i="9"/>
  <c r="F127" i="8"/>
  <c r="G126" i="8"/>
  <c r="F113" i="8"/>
  <c r="G112" i="8"/>
  <c r="G71" i="7"/>
  <c r="C69" i="7"/>
  <c r="E69" i="7"/>
  <c r="G68" i="7"/>
  <c r="E68" i="7"/>
  <c r="E72" i="7"/>
  <c r="K68" i="1"/>
  <c r="J66" i="1"/>
  <c r="K67" i="1"/>
  <c r="K63" i="1"/>
  <c r="K62" i="1"/>
  <c r="K61" i="1"/>
  <c r="K56" i="1"/>
  <c r="K55" i="1"/>
  <c r="K54" i="1"/>
  <c r="K49" i="1"/>
  <c r="K42" i="1"/>
  <c r="K33" i="1"/>
  <c r="K32" i="1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F68" i="2"/>
  <c r="F67" i="2"/>
  <c r="F66" i="2"/>
  <c r="F64" i="2"/>
  <c r="F63" i="2"/>
  <c r="F62" i="2"/>
  <c r="F61" i="2"/>
  <c r="F60" i="2"/>
  <c r="F59" i="2"/>
  <c r="F57" i="2"/>
  <c r="C65" i="2"/>
  <c r="B65" i="2"/>
  <c r="J67" i="1"/>
  <c r="J65" i="1"/>
  <c r="J63" i="1"/>
  <c r="J62" i="1"/>
  <c r="J61" i="1"/>
  <c r="G66" i="1"/>
  <c r="G65" i="1"/>
  <c r="C67" i="7"/>
  <c r="C66" i="7"/>
  <c r="E66" i="7"/>
  <c r="G67" i="7"/>
  <c r="G66" i="7"/>
  <c r="L111" i="11" l="1"/>
  <c r="K111" i="11"/>
  <c r="I112" i="11"/>
  <c r="M115" i="11"/>
  <c r="J115" i="11"/>
  <c r="H116" i="11"/>
  <c r="B16" i="9"/>
  <c r="C15" i="9"/>
  <c r="F128" i="8"/>
  <c r="G127" i="8"/>
  <c r="G113" i="8"/>
  <c r="F114" i="8"/>
  <c r="K69" i="1"/>
  <c r="K70" i="1" s="1"/>
  <c r="K71" i="1" s="1"/>
  <c r="J16" i="1"/>
  <c r="J23" i="1"/>
  <c r="J21" i="1"/>
  <c r="J20" i="1"/>
  <c r="J19" i="1"/>
  <c r="J31" i="1"/>
  <c r="J30" i="1"/>
  <c r="J28" i="1"/>
  <c r="J26" i="1"/>
  <c r="J38" i="1"/>
  <c r="J37" i="1"/>
  <c r="J35" i="1"/>
  <c r="J33" i="1"/>
  <c r="J45" i="1"/>
  <c r="J44" i="1"/>
  <c r="J42" i="1"/>
  <c r="J41" i="1"/>
  <c r="J40" i="1"/>
  <c r="J52" i="1"/>
  <c r="J49" i="1"/>
  <c r="J48" i="1"/>
  <c r="J47" i="1"/>
  <c r="J59" i="1"/>
  <c r="J56" i="1"/>
  <c r="J55" i="1"/>
  <c r="J54" i="1"/>
  <c r="J11" i="1"/>
  <c r="J18" i="1"/>
  <c r="J25" i="1"/>
  <c r="J32" i="1"/>
  <c r="J53" i="1"/>
  <c r="J60" i="1"/>
  <c r="G63" i="1"/>
  <c r="G62" i="1"/>
  <c r="C64" i="1"/>
  <c r="B64" i="1"/>
  <c r="G65" i="7"/>
  <c r="G63" i="7"/>
  <c r="E63" i="7"/>
  <c r="D64" i="7"/>
  <c r="B64" i="7"/>
  <c r="C63" i="7"/>
  <c r="L112" i="11" l="1"/>
  <c r="K112" i="11"/>
  <c r="I113" i="11"/>
  <c r="M116" i="11"/>
  <c r="J116" i="11"/>
  <c r="H117" i="11"/>
  <c r="B17" i="9"/>
  <c r="C16" i="9"/>
  <c r="G128" i="8"/>
  <c r="F129" i="8"/>
  <c r="F115" i="8"/>
  <c r="G114" i="8"/>
  <c r="G64" i="7"/>
  <c r="C65" i="7"/>
  <c r="E64" i="7"/>
  <c r="C64" i="7"/>
  <c r="E65" i="7"/>
  <c r="K72" i="1"/>
  <c r="K73" i="1" s="1"/>
  <c r="F65" i="2"/>
  <c r="G64" i="1"/>
  <c r="E62" i="7"/>
  <c r="C62" i="7"/>
  <c r="G62" i="7"/>
  <c r="L113" i="11" l="1"/>
  <c r="K113" i="11"/>
  <c r="I114" i="11"/>
  <c r="M117" i="11"/>
  <c r="J117" i="11"/>
  <c r="H118" i="11"/>
  <c r="B18" i="9"/>
  <c r="C17" i="9"/>
  <c r="F130" i="8"/>
  <c r="G129" i="8"/>
  <c r="F116" i="8"/>
  <c r="G115" i="8"/>
  <c r="F84" i="2"/>
  <c r="F85" i="2" s="1"/>
  <c r="F86" i="2" s="1"/>
  <c r="K74" i="1"/>
  <c r="K75" i="1" s="1"/>
  <c r="G59" i="1"/>
  <c r="G58" i="1"/>
  <c r="G56" i="1"/>
  <c r="E58" i="1"/>
  <c r="C57" i="1"/>
  <c r="B57" i="1"/>
  <c r="G56" i="7"/>
  <c r="G58" i="7"/>
  <c r="G59" i="7"/>
  <c r="G60" i="7"/>
  <c r="G61" i="7"/>
  <c r="E61" i="7"/>
  <c r="E60" i="7"/>
  <c r="E59" i="7"/>
  <c r="E58" i="7"/>
  <c r="E57" i="7"/>
  <c r="E56" i="7"/>
  <c r="C61" i="7"/>
  <c r="C60" i="7"/>
  <c r="C59" i="7"/>
  <c r="C56" i="7"/>
  <c r="B57" i="7"/>
  <c r="G57" i="7" s="1"/>
  <c r="L114" i="11" l="1"/>
  <c r="K114" i="11"/>
  <c r="I115" i="11"/>
  <c r="M118" i="11"/>
  <c r="J118" i="11"/>
  <c r="H119" i="11"/>
  <c r="B19" i="9"/>
  <c r="C18" i="9"/>
  <c r="G130" i="8"/>
  <c r="F131" i="8"/>
  <c r="F117" i="8"/>
  <c r="G117" i="8" s="1"/>
  <c r="G116" i="8"/>
  <c r="F87" i="2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K76" i="1"/>
  <c r="K77" i="1" s="1"/>
  <c r="F58" i="2"/>
  <c r="G67" i="1"/>
  <c r="K66" i="1"/>
  <c r="J64" i="1"/>
  <c r="K65" i="1"/>
  <c r="K64" i="1"/>
  <c r="G57" i="1"/>
  <c r="C57" i="7"/>
  <c r="C58" i="7"/>
  <c r="G48" i="7"/>
  <c r="C55" i="7"/>
  <c r="C54" i="7"/>
  <c r="C53" i="7"/>
  <c r="G26" i="7"/>
  <c r="G55" i="7"/>
  <c r="G54" i="7"/>
  <c r="G53" i="7"/>
  <c r="E55" i="7"/>
  <c r="E54" i="7"/>
  <c r="E53" i="7"/>
  <c r="D51" i="2"/>
  <c r="F56" i="2"/>
  <c r="F55" i="2"/>
  <c r="F54" i="2"/>
  <c r="F53" i="2"/>
  <c r="G55" i="1"/>
  <c r="G54" i="1"/>
  <c r="G52" i="1"/>
  <c r="G48" i="1"/>
  <c r="G47" i="1"/>
  <c r="D52" i="1"/>
  <c r="D53" i="1"/>
  <c r="D54" i="1"/>
  <c r="D55" i="1"/>
  <c r="L115" i="11" l="1"/>
  <c r="K115" i="11"/>
  <c r="I116" i="11"/>
  <c r="M119" i="11"/>
  <c r="J119" i="11"/>
  <c r="H120" i="11"/>
  <c r="B20" i="9"/>
  <c r="C19" i="9"/>
  <c r="F132" i="8"/>
  <c r="G131" i="8"/>
  <c r="K78" i="1"/>
  <c r="F50" i="2"/>
  <c r="F49" i="2"/>
  <c r="F48" i="2"/>
  <c r="F47" i="2"/>
  <c r="D48" i="1"/>
  <c r="D49" i="1"/>
  <c r="C50" i="1"/>
  <c r="C51" i="1" s="1"/>
  <c r="B50" i="1"/>
  <c r="G52" i="7"/>
  <c r="F50" i="7"/>
  <c r="F51" i="7" s="1"/>
  <c r="B50" i="7"/>
  <c r="C50" i="7" s="1"/>
  <c r="E52" i="7"/>
  <c r="E51" i="7"/>
  <c r="E50" i="7"/>
  <c r="E49" i="7"/>
  <c r="G49" i="7"/>
  <c r="C49" i="7"/>
  <c r="L116" i="11" l="1"/>
  <c r="K116" i="11"/>
  <c r="I117" i="11"/>
  <c r="M120" i="11"/>
  <c r="J120" i="11"/>
  <c r="H121" i="11"/>
  <c r="B21" i="9"/>
  <c r="C20" i="9"/>
  <c r="G132" i="8"/>
  <c r="F133" i="8"/>
  <c r="K80" i="1"/>
  <c r="K79" i="1"/>
  <c r="G60" i="1"/>
  <c r="G50" i="1"/>
  <c r="K57" i="1"/>
  <c r="J57" i="1"/>
  <c r="B51" i="1"/>
  <c r="F51" i="2"/>
  <c r="B51" i="7"/>
  <c r="G50" i="7"/>
  <c r="D50" i="1"/>
  <c r="E47" i="2"/>
  <c r="C43" i="1"/>
  <c r="L117" i="11" l="1"/>
  <c r="K117" i="11"/>
  <c r="I118" i="11"/>
  <c r="M121" i="11"/>
  <c r="J121" i="11"/>
  <c r="H122" i="11"/>
  <c r="B22" i="9"/>
  <c r="C21" i="9"/>
  <c r="F134" i="8"/>
  <c r="G133" i="8"/>
  <c r="K81" i="1"/>
  <c r="K82" i="1" s="1"/>
  <c r="K53" i="1"/>
  <c r="K60" i="1"/>
  <c r="J51" i="1"/>
  <c r="J58" i="1"/>
  <c r="G61" i="1"/>
  <c r="K59" i="1"/>
  <c r="K58" i="1"/>
  <c r="G51" i="1"/>
  <c r="E51" i="1"/>
  <c r="F52" i="2"/>
  <c r="D51" i="1"/>
  <c r="G51" i="7"/>
  <c r="C52" i="7"/>
  <c r="C51" i="7"/>
  <c r="C4" i="7"/>
  <c r="C10" i="7"/>
  <c r="C11" i="7"/>
  <c r="C12" i="7"/>
  <c r="C13" i="7"/>
  <c r="C14" i="7"/>
  <c r="C15" i="7"/>
  <c r="C16" i="7"/>
  <c r="C19" i="7"/>
  <c r="C20" i="7"/>
  <c r="C21" i="7"/>
  <c r="C24" i="7"/>
  <c r="C25" i="7"/>
  <c r="C26" i="7"/>
  <c r="C31" i="7"/>
  <c r="C32" i="7"/>
  <c r="C33" i="7"/>
  <c r="C34" i="7"/>
  <c r="C35" i="7"/>
  <c r="C38" i="7"/>
  <c r="C41" i="7"/>
  <c r="C42" i="7"/>
  <c r="C45" i="7"/>
  <c r="C46" i="7"/>
  <c r="C47" i="7"/>
  <c r="C48" i="7"/>
  <c r="C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4" i="7"/>
  <c r="E25" i="7"/>
  <c r="E26" i="7"/>
  <c r="E27" i="7"/>
  <c r="E28" i="7"/>
  <c r="E31" i="7"/>
  <c r="E32" i="7"/>
  <c r="E33" i="7"/>
  <c r="E34" i="7"/>
  <c r="E35" i="7"/>
  <c r="E36" i="7"/>
  <c r="E37" i="7"/>
  <c r="E38" i="7"/>
  <c r="E39" i="7"/>
  <c r="E40" i="7"/>
  <c r="E41" i="7"/>
  <c r="E42" i="7"/>
  <c r="E45" i="7"/>
  <c r="E46" i="7"/>
  <c r="E47" i="7"/>
  <c r="E48" i="7"/>
  <c r="E3" i="7"/>
  <c r="G3" i="7"/>
  <c r="G4" i="7"/>
  <c r="G9" i="7"/>
  <c r="G10" i="7"/>
  <c r="G11" i="7"/>
  <c r="G12" i="7"/>
  <c r="G13" i="7"/>
  <c r="G14" i="7"/>
  <c r="G15" i="7"/>
  <c r="G16" i="7"/>
  <c r="G18" i="7"/>
  <c r="G19" i="7"/>
  <c r="G20" i="7"/>
  <c r="G21" i="7"/>
  <c r="G23" i="7"/>
  <c r="G24" i="7"/>
  <c r="G25" i="7"/>
  <c r="G28" i="7"/>
  <c r="G30" i="7"/>
  <c r="G31" i="7"/>
  <c r="G32" i="7"/>
  <c r="G33" i="7"/>
  <c r="G34" i="7"/>
  <c r="G37" i="7"/>
  <c r="G38" i="7"/>
  <c r="G40" i="7"/>
  <c r="G41" i="7"/>
  <c r="G42" i="7"/>
  <c r="G45" i="7"/>
  <c r="G46" i="7"/>
  <c r="G47" i="7"/>
  <c r="G35" i="7" s="1"/>
  <c r="G2" i="7"/>
  <c r="F44" i="7"/>
  <c r="F39" i="7"/>
  <c r="F36" i="7"/>
  <c r="F29" i="7"/>
  <c r="F22" i="7"/>
  <c r="F17" i="7"/>
  <c r="F8" i="7"/>
  <c r="F7" i="7"/>
  <c r="F6" i="7"/>
  <c r="F5" i="7"/>
  <c r="D43" i="7"/>
  <c r="D29" i="7"/>
  <c r="D22" i="7"/>
  <c r="B43" i="7"/>
  <c r="C43" i="7" s="1"/>
  <c r="B39" i="7"/>
  <c r="C39" i="7" s="1"/>
  <c r="B36" i="7"/>
  <c r="C37" i="7" s="1"/>
  <c r="B29" i="7"/>
  <c r="C29" i="7" s="1"/>
  <c r="B27" i="7"/>
  <c r="C27" i="7" s="1"/>
  <c r="B22" i="7"/>
  <c r="C23" i="7" s="1"/>
  <c r="B17" i="7"/>
  <c r="C17" i="7" s="1"/>
  <c r="B8" i="7"/>
  <c r="C9" i="7" s="1"/>
  <c r="B7" i="7"/>
  <c r="B6" i="7"/>
  <c r="G6" i="7" s="1"/>
  <c r="B5" i="7"/>
  <c r="C5" i="7" s="1"/>
  <c r="L118" i="11" l="1"/>
  <c r="K118" i="11"/>
  <c r="I119" i="11"/>
  <c r="M122" i="11"/>
  <c r="J122" i="11"/>
  <c r="H123" i="11"/>
  <c r="B23" i="9"/>
  <c r="C22" i="9"/>
  <c r="F135" i="8"/>
  <c r="G134" i="8"/>
  <c r="C7" i="7"/>
  <c r="G44" i="7"/>
  <c r="K83" i="1"/>
  <c r="K84" i="1"/>
  <c r="G43" i="7"/>
  <c r="G39" i="7"/>
  <c r="G17" i="7"/>
  <c r="G7" i="7"/>
  <c r="G5" i="7"/>
  <c r="E44" i="7"/>
  <c r="E30" i="7"/>
  <c r="E22" i="7"/>
  <c r="C44" i="7"/>
  <c r="C40" i="7"/>
  <c r="C36" i="7"/>
  <c r="C30" i="7"/>
  <c r="C28" i="7"/>
  <c r="C22" i="7"/>
  <c r="C18" i="7"/>
  <c r="C8" i="7"/>
  <c r="C6" i="7"/>
  <c r="G36" i="7"/>
  <c r="G29" i="7"/>
  <c r="G27" i="7"/>
  <c r="G22" i="7"/>
  <c r="G8" i="7"/>
  <c r="E43" i="7"/>
  <c r="E29" i="7"/>
  <c r="E23" i="7"/>
  <c r="E46" i="2"/>
  <c r="E45" i="2"/>
  <c r="E44" i="2"/>
  <c r="E43" i="2"/>
  <c r="E42" i="2"/>
  <c r="E41" i="2"/>
  <c r="E40" i="2"/>
  <c r="E39" i="2"/>
  <c r="E38" i="2"/>
  <c r="E37" i="2"/>
  <c r="E36" i="2"/>
  <c r="E35" i="2"/>
  <c r="G45" i="1"/>
  <c r="F46" i="2"/>
  <c r="F45" i="2"/>
  <c r="F36" i="2"/>
  <c r="C44" i="2"/>
  <c r="B44" i="2"/>
  <c r="G44" i="1"/>
  <c r="L119" i="11" l="1"/>
  <c r="K119" i="11"/>
  <c r="I120" i="11"/>
  <c r="M123" i="11"/>
  <c r="J123" i="11"/>
  <c r="H124" i="11"/>
  <c r="B24" i="9"/>
  <c r="C23" i="9"/>
  <c r="F136" i="8"/>
  <c r="G135" i="8"/>
  <c r="K85" i="1"/>
  <c r="K86" i="1"/>
  <c r="B43" i="1"/>
  <c r="L120" i="11" l="1"/>
  <c r="K120" i="11"/>
  <c r="I121" i="11"/>
  <c r="M124" i="11"/>
  <c r="J124" i="11"/>
  <c r="H125" i="11"/>
  <c r="B25" i="9"/>
  <c r="C24" i="9"/>
  <c r="F137" i="8"/>
  <c r="G136" i="8"/>
  <c r="K87" i="1"/>
  <c r="E43" i="1"/>
  <c r="G53" i="1"/>
  <c r="K50" i="1"/>
  <c r="J50" i="1"/>
  <c r="K51" i="1"/>
  <c r="K52" i="1"/>
  <c r="F44" i="2"/>
  <c r="G43" i="1"/>
  <c r="G13" i="1"/>
  <c r="H42" i="1"/>
  <c r="I3" i="1" s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L121" i="11" l="1"/>
  <c r="K121" i="11"/>
  <c r="I122" i="11"/>
  <c r="M125" i="11"/>
  <c r="J125" i="11"/>
  <c r="H126" i="11"/>
  <c r="B26" i="9"/>
  <c r="C25" i="9"/>
  <c r="F138" i="8"/>
  <c r="G137" i="8"/>
  <c r="K88" i="1"/>
  <c r="C39" i="1"/>
  <c r="C36" i="1"/>
  <c r="B36" i="1"/>
  <c r="G42" i="1"/>
  <c r="G41" i="1"/>
  <c r="G40" i="1"/>
  <c r="G38" i="1"/>
  <c r="G35" i="1"/>
  <c r="G34" i="1"/>
  <c r="G33" i="1"/>
  <c r="G31" i="1"/>
  <c r="G30" i="1"/>
  <c r="G28" i="1"/>
  <c r="G26" i="1"/>
  <c r="G25" i="1"/>
  <c r="G24" i="1"/>
  <c r="G23" i="1"/>
  <c r="G21" i="1"/>
  <c r="G20" i="1"/>
  <c r="G19" i="1"/>
  <c r="G14" i="1"/>
  <c r="G12" i="1"/>
  <c r="G11" i="1"/>
  <c r="G4" i="1"/>
  <c r="G10" i="1"/>
  <c r="G3" i="1"/>
  <c r="C30" i="2"/>
  <c r="C23" i="2"/>
  <c r="E42" i="1"/>
  <c r="B8" i="1"/>
  <c r="J15" i="1" s="1"/>
  <c r="B7" i="1"/>
  <c r="J14" i="1" s="1"/>
  <c r="B6" i="1"/>
  <c r="J13" i="1" s="1"/>
  <c r="B5" i="1"/>
  <c r="J12" i="1" s="1"/>
  <c r="F43" i="2"/>
  <c r="F42" i="2"/>
  <c r="F41" i="2"/>
  <c r="F39" i="2"/>
  <c r="F38" i="2"/>
  <c r="F37" i="2"/>
  <c r="B39" i="1"/>
  <c r="L122" i="11" l="1"/>
  <c r="K122" i="11"/>
  <c r="I123" i="11"/>
  <c r="M126" i="11"/>
  <c r="J126" i="11"/>
  <c r="H127" i="11"/>
  <c r="B27" i="9"/>
  <c r="C26" i="9"/>
  <c r="F139" i="8"/>
  <c r="G138" i="8"/>
  <c r="K89" i="1"/>
  <c r="G6" i="1"/>
  <c r="G8" i="1"/>
  <c r="G16" i="1"/>
  <c r="G18" i="1"/>
  <c r="G36" i="1"/>
  <c r="G46" i="1"/>
  <c r="K43" i="1"/>
  <c r="J43" i="1"/>
  <c r="K45" i="1"/>
  <c r="K44" i="1"/>
  <c r="K47" i="1"/>
  <c r="K41" i="1"/>
  <c r="K39" i="1"/>
  <c r="K48" i="1"/>
  <c r="K46" i="1"/>
  <c r="K40" i="1"/>
  <c r="J46" i="1"/>
  <c r="J39" i="1"/>
  <c r="G49" i="1"/>
  <c r="F40" i="2"/>
  <c r="G5" i="1"/>
  <c r="G7" i="1"/>
  <c r="G9" i="1"/>
  <c r="G15" i="1"/>
  <c r="E31" i="1"/>
  <c r="E32" i="1"/>
  <c r="E33" i="1"/>
  <c r="E34" i="1"/>
  <c r="E35" i="1"/>
  <c r="E36" i="1"/>
  <c r="E37" i="1"/>
  <c r="E38" i="1"/>
  <c r="L123" i="11" l="1"/>
  <c r="K123" i="11"/>
  <c r="I124" i="11"/>
  <c r="M127" i="11"/>
  <c r="J127" i="11"/>
  <c r="H128" i="11"/>
  <c r="B28" i="9"/>
  <c r="C27" i="9"/>
  <c r="F140" i="8"/>
  <c r="G139" i="8"/>
  <c r="K90" i="1"/>
  <c r="K91" i="1" s="1"/>
  <c r="D36" i="2"/>
  <c r="D35" i="1"/>
  <c r="F35" i="2"/>
  <c r="D3" i="1"/>
  <c r="D11" i="1"/>
  <c r="D13" i="1"/>
  <c r="D15" i="1"/>
  <c r="D19" i="1"/>
  <c r="D21" i="1"/>
  <c r="D23" i="1"/>
  <c r="D25" i="1"/>
  <c r="D31" i="1"/>
  <c r="D33" i="1"/>
  <c r="D2" i="1"/>
  <c r="C3" i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C12" i="1"/>
  <c r="D12" i="1" s="1"/>
  <c r="C13" i="1"/>
  <c r="C14" i="1"/>
  <c r="D14" i="1" s="1"/>
  <c r="C15" i="1"/>
  <c r="C16" i="1"/>
  <c r="D16" i="1" s="1"/>
  <c r="C18" i="1"/>
  <c r="D18" i="1" s="1"/>
  <c r="C19" i="1"/>
  <c r="C20" i="1"/>
  <c r="D20" i="1" s="1"/>
  <c r="C21" i="1"/>
  <c r="C23" i="1"/>
  <c r="C24" i="1"/>
  <c r="D24" i="1" s="1"/>
  <c r="C25" i="1"/>
  <c r="C26" i="1"/>
  <c r="D26" i="1" s="1"/>
  <c r="C28" i="1"/>
  <c r="D28" i="1" s="1"/>
  <c r="C30" i="1"/>
  <c r="D30" i="1" s="1"/>
  <c r="C31" i="1"/>
  <c r="C32" i="1"/>
  <c r="D32" i="1" s="1"/>
  <c r="C33" i="1"/>
  <c r="C34" i="1"/>
  <c r="D34" i="1" s="1"/>
  <c r="C2" i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4" i="2"/>
  <c r="D25" i="2"/>
  <c r="D26" i="2"/>
  <c r="D27" i="2"/>
  <c r="D28" i="2"/>
  <c r="D29" i="2"/>
  <c r="D31" i="2"/>
  <c r="D32" i="2"/>
  <c r="D33" i="2"/>
  <c r="D34" i="2"/>
  <c r="D35" i="2"/>
  <c r="D2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9" i="2"/>
  <c r="F20" i="2"/>
  <c r="F21" i="2"/>
  <c r="F22" i="2"/>
  <c r="F24" i="2"/>
  <c r="F25" i="2"/>
  <c r="F26" i="2"/>
  <c r="F27" i="2"/>
  <c r="F29" i="2"/>
  <c r="F31" i="2"/>
  <c r="F32" i="2"/>
  <c r="F33" i="2"/>
  <c r="F34" i="2"/>
  <c r="F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5" i="2"/>
  <c r="E26" i="2"/>
  <c r="E27" i="2"/>
  <c r="E28" i="2"/>
  <c r="E29" i="2"/>
  <c r="E32" i="2"/>
  <c r="E33" i="2"/>
  <c r="E34" i="2"/>
  <c r="E3" i="2"/>
  <c r="B30" i="2"/>
  <c r="D30" i="2" s="1"/>
  <c r="B23" i="2"/>
  <c r="L124" i="11" l="1"/>
  <c r="K124" i="11"/>
  <c r="I125" i="11"/>
  <c r="M128" i="11"/>
  <c r="J128" i="11"/>
  <c r="H129" i="11"/>
  <c r="B29" i="9"/>
  <c r="C28" i="9"/>
  <c r="F141" i="8"/>
  <c r="G140" i="8"/>
  <c r="K92" i="1"/>
  <c r="K93" i="1"/>
  <c r="E39" i="1"/>
  <c r="D38" i="2"/>
  <c r="D23" i="2"/>
  <c r="E23" i="2"/>
  <c r="E31" i="2"/>
  <c r="E30" i="2"/>
  <c r="E24" i="2"/>
  <c r="B29" i="1"/>
  <c r="B27" i="1"/>
  <c r="B22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B17" i="1"/>
  <c r="L125" i="11" l="1"/>
  <c r="K125" i="11"/>
  <c r="I126" i="11"/>
  <c r="M129" i="11"/>
  <c r="J129" i="11"/>
  <c r="H130" i="11"/>
  <c r="B30" i="9"/>
  <c r="C29" i="9"/>
  <c r="F142" i="8"/>
  <c r="G141" i="8"/>
  <c r="K94" i="1"/>
  <c r="J22" i="1"/>
  <c r="G32" i="1"/>
  <c r="G22" i="1"/>
  <c r="C22" i="1"/>
  <c r="D22" i="1" s="1"/>
  <c r="K31" i="1"/>
  <c r="K29" i="1"/>
  <c r="K30" i="1"/>
  <c r="J29" i="1"/>
  <c r="G29" i="1"/>
  <c r="G39" i="1"/>
  <c r="K38" i="1"/>
  <c r="J36" i="1"/>
  <c r="E30" i="1"/>
  <c r="K37" i="1"/>
  <c r="K36" i="1"/>
  <c r="C29" i="1"/>
  <c r="D29" i="1" s="1"/>
  <c r="J17" i="1"/>
  <c r="J24" i="1"/>
  <c r="G17" i="1"/>
  <c r="C17" i="1"/>
  <c r="D17" i="1" s="1"/>
  <c r="F18" i="2"/>
  <c r="E18" i="1"/>
  <c r="F36" i="1" s="1"/>
  <c r="K35" i="1"/>
  <c r="K27" i="1"/>
  <c r="K34" i="1"/>
  <c r="K28" i="1"/>
  <c r="J27" i="1"/>
  <c r="J34" i="1"/>
  <c r="G27" i="1"/>
  <c r="G37" i="1"/>
  <c r="C27" i="1"/>
  <c r="D27" i="1" s="1"/>
  <c r="F28" i="2"/>
  <c r="F30" i="2"/>
  <c r="F23" i="2"/>
  <c r="E40" i="1"/>
  <c r="D40" i="2"/>
  <c r="E29" i="1"/>
  <c r="E28" i="1"/>
  <c r="E27" i="1"/>
  <c r="E26" i="1"/>
  <c r="E25" i="1"/>
  <c r="E24" i="1"/>
  <c r="E23" i="1"/>
  <c r="E22" i="1"/>
  <c r="E21" i="1"/>
  <c r="E20" i="1"/>
  <c r="E19" i="1"/>
  <c r="L126" i="11" l="1"/>
  <c r="K126" i="11"/>
  <c r="I127" i="11"/>
  <c r="M130" i="11"/>
  <c r="J130" i="11"/>
  <c r="H131" i="11"/>
  <c r="B31" i="9"/>
  <c r="C30" i="9"/>
  <c r="G142" i="8"/>
  <c r="F143" i="8"/>
  <c r="K95" i="1"/>
  <c r="F39" i="1"/>
  <c r="F38" i="1"/>
  <c r="F35" i="1"/>
  <c r="D36" i="1" s="1"/>
  <c r="F40" i="1"/>
  <c r="F37" i="1"/>
  <c r="C76" i="2"/>
  <c r="C77" i="2" s="1"/>
  <c r="D37" i="2"/>
  <c r="F41" i="1"/>
  <c r="D41" i="2"/>
  <c r="D37" i="1"/>
  <c r="L127" i="11" l="1"/>
  <c r="K127" i="11"/>
  <c r="I128" i="11"/>
  <c r="M131" i="11"/>
  <c r="J131" i="11"/>
  <c r="H132" i="11"/>
  <c r="B32" i="9"/>
  <c r="C31" i="9"/>
  <c r="F144" i="8"/>
  <c r="G143" i="8"/>
  <c r="K96" i="1"/>
  <c r="K97" i="1" s="1"/>
  <c r="D39" i="2"/>
  <c r="E41" i="1"/>
  <c r="F42" i="1" s="1"/>
  <c r="D42" i="2"/>
  <c r="D38" i="1"/>
  <c r="L128" i="11" l="1"/>
  <c r="K128" i="11"/>
  <c r="I129" i="11"/>
  <c r="M132" i="11"/>
  <c r="J132" i="11"/>
  <c r="H133" i="11"/>
  <c r="B33" i="9"/>
  <c r="C32" i="9"/>
  <c r="G144" i="8"/>
  <c r="F145" i="8"/>
  <c r="K98" i="1"/>
  <c r="K99" i="1" s="1"/>
  <c r="K100" i="1" s="1"/>
  <c r="E83" i="2"/>
  <c r="D43" i="2"/>
  <c r="D39" i="1"/>
  <c r="L129" i="11" l="1"/>
  <c r="K129" i="11"/>
  <c r="I130" i="11"/>
  <c r="M133" i="11"/>
  <c r="J133" i="11"/>
  <c r="H134" i="11"/>
  <c r="B34" i="9"/>
  <c r="C33" i="9"/>
  <c r="F146" i="8"/>
  <c r="G145" i="8"/>
  <c r="C83" i="2"/>
  <c r="K101" i="1"/>
  <c r="K102" i="1" s="1"/>
  <c r="E84" i="2"/>
  <c r="C84" i="2" s="1"/>
  <c r="F43" i="1"/>
  <c r="D44" i="2"/>
  <c r="D40" i="1"/>
  <c r="L130" i="11" l="1"/>
  <c r="K130" i="11"/>
  <c r="I131" i="11"/>
  <c r="M134" i="11"/>
  <c r="J134" i="11"/>
  <c r="H135" i="11"/>
  <c r="B35" i="9"/>
  <c r="C34" i="9"/>
  <c r="G146" i="8"/>
  <c r="F147" i="8"/>
  <c r="E85" i="2"/>
  <c r="C85" i="2" s="1"/>
  <c r="D45" i="2"/>
  <c r="D41" i="1"/>
  <c r="L131" i="11" l="1"/>
  <c r="K131" i="11"/>
  <c r="I132" i="11"/>
  <c r="M135" i="11"/>
  <c r="J135" i="11"/>
  <c r="H136" i="11"/>
  <c r="B36" i="9"/>
  <c r="C35" i="9"/>
  <c r="F148" i="8"/>
  <c r="G147" i="8"/>
  <c r="E86" i="2"/>
  <c r="C86" i="2" s="1"/>
  <c r="D46" i="2"/>
  <c r="D42" i="1"/>
  <c r="L132" i="11" l="1"/>
  <c r="K132" i="11"/>
  <c r="I133" i="11"/>
  <c r="M136" i="11"/>
  <c r="J136" i="11"/>
  <c r="H137" i="11"/>
  <c r="B37" i="9"/>
  <c r="C36" i="9"/>
  <c r="F149" i="8"/>
  <c r="G148" i="8"/>
  <c r="E87" i="2"/>
  <c r="C87" i="2" s="1"/>
  <c r="F44" i="1"/>
  <c r="E44" i="1"/>
  <c r="D47" i="2"/>
  <c r="D43" i="1"/>
  <c r="L133" i="11" l="1"/>
  <c r="K133" i="11"/>
  <c r="I134" i="11"/>
  <c r="M137" i="11"/>
  <c r="J137" i="11"/>
  <c r="H138" i="11"/>
  <c r="B38" i="9"/>
  <c r="C37" i="9"/>
  <c r="F150" i="8"/>
  <c r="G149" i="8"/>
  <c r="E88" i="2"/>
  <c r="C88" i="2" s="1"/>
  <c r="E45" i="1"/>
  <c r="D48" i="2"/>
  <c r="D44" i="1"/>
  <c r="L134" i="11" l="1"/>
  <c r="K134" i="11"/>
  <c r="I135" i="11"/>
  <c r="M138" i="11"/>
  <c r="J138" i="11"/>
  <c r="H139" i="11"/>
  <c r="B39" i="9"/>
  <c r="C38" i="9"/>
  <c r="F151" i="8"/>
  <c r="G150" i="8"/>
  <c r="E89" i="2"/>
  <c r="C89" i="2" s="1"/>
  <c r="F46" i="1"/>
  <c r="F45" i="1"/>
  <c r="D49" i="2"/>
  <c r="D45" i="1"/>
  <c r="L135" i="11" l="1"/>
  <c r="K135" i="11"/>
  <c r="I136" i="11"/>
  <c r="M139" i="11"/>
  <c r="J139" i="11"/>
  <c r="H140" i="11"/>
  <c r="B40" i="9"/>
  <c r="C39" i="9"/>
  <c r="F152" i="8"/>
  <c r="G151" i="8"/>
  <c r="E90" i="2"/>
  <c r="C90" i="2" s="1"/>
  <c r="E46" i="1"/>
  <c r="D50" i="2"/>
  <c r="L136" i="11" l="1"/>
  <c r="K136" i="11"/>
  <c r="I137" i="11"/>
  <c r="M140" i="11"/>
  <c r="J140" i="11"/>
  <c r="H141" i="11"/>
  <c r="B41" i="9"/>
  <c r="C40" i="9"/>
  <c r="F153" i="8"/>
  <c r="G152" i="8"/>
  <c r="E91" i="2"/>
  <c r="C91" i="2" s="1"/>
  <c r="D46" i="1"/>
  <c r="E47" i="1"/>
  <c r="L137" i="11" l="1"/>
  <c r="K137" i="11"/>
  <c r="I138" i="11"/>
  <c r="M141" i="11"/>
  <c r="J141" i="11"/>
  <c r="H142" i="11"/>
  <c r="B42" i="9"/>
  <c r="C41" i="9"/>
  <c r="F154" i="8"/>
  <c r="G153" i="8"/>
  <c r="E92" i="2"/>
  <c r="C92" i="2" s="1"/>
  <c r="D47" i="1"/>
  <c r="E48" i="1"/>
  <c r="F47" i="1"/>
  <c r="F48" i="1"/>
  <c r="D52" i="2"/>
  <c r="L138" i="11" l="1"/>
  <c r="K138" i="11"/>
  <c r="I139" i="11"/>
  <c r="M142" i="11"/>
  <c r="J142" i="11"/>
  <c r="H143" i="11"/>
  <c r="B43" i="9"/>
  <c r="C42" i="9"/>
  <c r="F155" i="8"/>
  <c r="G154" i="8"/>
  <c r="E93" i="2"/>
  <c r="C93" i="2" s="1"/>
  <c r="D53" i="2"/>
  <c r="L139" i="11" l="1"/>
  <c r="K139" i="11"/>
  <c r="I140" i="11"/>
  <c r="M143" i="11"/>
  <c r="J143" i="11"/>
  <c r="H144" i="11"/>
  <c r="B44" i="9"/>
  <c r="C43" i="9"/>
  <c r="F156" i="8"/>
  <c r="G155" i="8"/>
  <c r="E94" i="2"/>
  <c r="C94" i="2" s="1"/>
  <c r="F49" i="1"/>
  <c r="D54" i="2"/>
  <c r="L140" i="11" l="1"/>
  <c r="K140" i="11"/>
  <c r="I141" i="11"/>
  <c r="M144" i="11"/>
  <c r="J144" i="11"/>
  <c r="H145" i="11"/>
  <c r="B45" i="9"/>
  <c r="C44" i="9"/>
  <c r="F157" i="8"/>
  <c r="G156" i="8"/>
  <c r="E95" i="2"/>
  <c r="C95" i="2" s="1"/>
  <c r="D55" i="2"/>
  <c r="L141" i="11" l="1"/>
  <c r="K141" i="11"/>
  <c r="I142" i="11"/>
  <c r="M145" i="11"/>
  <c r="J145" i="11"/>
  <c r="H146" i="11"/>
  <c r="B46" i="9"/>
  <c r="C45" i="9"/>
  <c r="F158" i="8"/>
  <c r="G157" i="8"/>
  <c r="E96" i="2"/>
  <c r="C96" i="2" s="1"/>
  <c r="D56" i="2"/>
  <c r="L142" i="11" l="1"/>
  <c r="K142" i="11"/>
  <c r="I143" i="11"/>
  <c r="M146" i="11"/>
  <c r="J146" i="11"/>
  <c r="H147" i="11"/>
  <c r="B47" i="9"/>
  <c r="C46" i="9"/>
  <c r="F159" i="8"/>
  <c r="G158" i="8"/>
  <c r="E97" i="2"/>
  <c r="C97" i="2" s="1"/>
  <c r="D57" i="2"/>
  <c r="L143" i="11" l="1"/>
  <c r="K143" i="11"/>
  <c r="I144" i="11"/>
  <c r="M147" i="11"/>
  <c r="J147" i="11"/>
  <c r="H148" i="11"/>
  <c r="B48" i="9"/>
  <c r="C47" i="9"/>
  <c r="F160" i="8"/>
  <c r="G159" i="8"/>
  <c r="E98" i="2"/>
  <c r="C98" i="2" s="1"/>
  <c r="D58" i="2"/>
  <c r="L144" i="11" l="1"/>
  <c r="K144" i="11"/>
  <c r="I145" i="11"/>
  <c r="M148" i="11"/>
  <c r="J148" i="11"/>
  <c r="H149" i="11"/>
  <c r="B49" i="9"/>
  <c r="C48" i="9"/>
  <c r="F161" i="8"/>
  <c r="G160" i="8"/>
  <c r="E99" i="2"/>
  <c r="C99" i="2" s="1"/>
  <c r="D59" i="2"/>
  <c r="L145" i="11" l="1"/>
  <c r="K145" i="11"/>
  <c r="I146" i="11"/>
  <c r="M149" i="11"/>
  <c r="J149" i="11"/>
  <c r="H150" i="11"/>
  <c r="B50" i="9"/>
  <c r="C49" i="9"/>
  <c r="F162" i="8"/>
  <c r="G161" i="8"/>
  <c r="E100" i="2"/>
  <c r="C100" i="2" s="1"/>
  <c r="E52" i="1"/>
  <c r="D60" i="2"/>
  <c r="L146" i="11" l="1"/>
  <c r="K146" i="11"/>
  <c r="I147" i="11"/>
  <c r="M150" i="11"/>
  <c r="J150" i="11"/>
  <c r="H151" i="11"/>
  <c r="B51" i="9"/>
  <c r="C50" i="9"/>
  <c r="F163" i="8"/>
  <c r="G162" i="8"/>
  <c r="E101" i="2"/>
  <c r="C101" i="2" s="1"/>
  <c r="D61" i="2"/>
  <c r="L147" i="11" l="1"/>
  <c r="K147" i="11"/>
  <c r="I148" i="11"/>
  <c r="M151" i="11"/>
  <c r="J151" i="11"/>
  <c r="H152" i="11"/>
  <c r="I149" i="11" s="1"/>
  <c r="B52" i="9"/>
  <c r="C51" i="9"/>
  <c r="F164" i="8"/>
  <c r="G163" i="8"/>
  <c r="E102" i="2"/>
  <c r="C102" i="2" s="1"/>
  <c r="E53" i="1"/>
  <c r="D62" i="2"/>
  <c r="L149" i="11" l="1"/>
  <c r="K149" i="11"/>
  <c r="L148" i="11"/>
  <c r="K148" i="11"/>
  <c r="I150" i="11"/>
  <c r="M152" i="11"/>
  <c r="J152" i="11"/>
  <c r="H153" i="11"/>
  <c r="B53" i="9"/>
  <c r="C52" i="9"/>
  <c r="G164" i="8"/>
  <c r="F165" i="8"/>
  <c r="E103" i="2"/>
  <c r="C103" i="2" s="1"/>
  <c r="D63" i="2"/>
  <c r="L150" i="11" l="1"/>
  <c r="K150" i="11"/>
  <c r="M153" i="11"/>
  <c r="J153" i="11"/>
  <c r="H154" i="11"/>
  <c r="B54" i="9"/>
  <c r="C53" i="9"/>
  <c r="F166" i="8"/>
  <c r="G165" i="8"/>
  <c r="E104" i="2"/>
  <c r="C104" i="2" s="1"/>
  <c r="E54" i="1"/>
  <c r="D64" i="2"/>
  <c r="I151" i="11" l="1"/>
  <c r="M154" i="11"/>
  <c r="J154" i="11"/>
  <c r="H155" i="11"/>
  <c r="B55" i="9"/>
  <c r="C54" i="9"/>
  <c r="G166" i="8"/>
  <c r="F167" i="8"/>
  <c r="E105" i="2"/>
  <c r="C105" i="2" s="1"/>
  <c r="E55" i="1"/>
  <c r="D65" i="2"/>
  <c r="L151" i="11" l="1"/>
  <c r="K151" i="11"/>
  <c r="I152" i="11"/>
  <c r="M155" i="11"/>
  <c r="J155" i="11"/>
  <c r="H156" i="11"/>
  <c r="B56" i="9"/>
  <c r="C55" i="9"/>
  <c r="F168" i="8"/>
  <c r="G167" i="8"/>
  <c r="E106" i="2"/>
  <c r="C106" i="2" s="1"/>
  <c r="D66" i="2"/>
  <c r="L152" i="11" l="1"/>
  <c r="K152" i="11"/>
  <c r="I153" i="11"/>
  <c r="M156" i="11"/>
  <c r="J156" i="11"/>
  <c r="H157" i="11"/>
  <c r="B57" i="9"/>
  <c r="C56" i="9"/>
  <c r="G168" i="8"/>
  <c r="F169" i="8"/>
  <c r="E107" i="2"/>
  <c r="C107" i="2" s="1"/>
  <c r="D67" i="2"/>
  <c r="L153" i="11" l="1"/>
  <c r="K153" i="11"/>
  <c r="I154" i="11"/>
  <c r="M157" i="11"/>
  <c r="J157" i="11"/>
  <c r="H158" i="11"/>
  <c r="I155" i="11" s="1"/>
  <c r="B58" i="9"/>
  <c r="C57" i="9"/>
  <c r="F170" i="8"/>
  <c r="G169" i="8"/>
  <c r="E108" i="2"/>
  <c r="C108" i="2" s="1"/>
  <c r="D68" i="2"/>
  <c r="L155" i="11" l="1"/>
  <c r="K155" i="11"/>
  <c r="L154" i="11"/>
  <c r="K154" i="11"/>
  <c r="M158" i="11"/>
  <c r="J158" i="11"/>
  <c r="H159" i="11"/>
  <c r="B59" i="9"/>
  <c r="C58" i="9"/>
  <c r="F171" i="8"/>
  <c r="G170" i="8"/>
  <c r="E109" i="2"/>
  <c r="C109" i="2" s="1"/>
  <c r="D69" i="2"/>
  <c r="I156" i="11" l="1"/>
  <c r="M159" i="11"/>
  <c r="J159" i="11"/>
  <c r="H160" i="11"/>
  <c r="B60" i="9"/>
  <c r="C59" i="9"/>
  <c r="F172" i="8"/>
  <c r="G171" i="8"/>
  <c r="E110" i="2"/>
  <c r="C110" i="2" s="1"/>
  <c r="D70" i="2"/>
  <c r="L156" i="11" l="1"/>
  <c r="K156" i="11"/>
  <c r="I157" i="11"/>
  <c r="M160" i="11"/>
  <c r="J160" i="11"/>
  <c r="H161" i="11"/>
  <c r="B61" i="9"/>
  <c r="C60" i="9"/>
  <c r="F173" i="8"/>
  <c r="G172" i="8"/>
  <c r="E111" i="2"/>
  <c r="C111" i="2" s="1"/>
  <c r="D71" i="2"/>
  <c r="L157" i="11" l="1"/>
  <c r="K157" i="11"/>
  <c r="I158" i="11"/>
  <c r="M161" i="11"/>
  <c r="J161" i="11"/>
  <c r="H162" i="11"/>
  <c r="B62" i="9"/>
  <c r="C61" i="9"/>
  <c r="F174" i="8"/>
  <c r="G173" i="8"/>
  <c r="E112" i="2"/>
  <c r="C112" i="2" s="1"/>
  <c r="D72" i="2"/>
  <c r="L158" i="11" l="1"/>
  <c r="K158" i="11"/>
  <c r="I159" i="11"/>
  <c r="M162" i="11"/>
  <c r="J162" i="11"/>
  <c r="H163" i="11"/>
  <c r="B63" i="9"/>
  <c r="C62" i="9"/>
  <c r="F175" i="8"/>
  <c r="G174" i="8"/>
  <c r="E113" i="2"/>
  <c r="C113" i="2" s="1"/>
  <c r="D73" i="2"/>
  <c r="L159" i="11" l="1"/>
  <c r="K159" i="11"/>
  <c r="I160" i="11"/>
  <c r="M163" i="11"/>
  <c r="J163" i="11"/>
  <c r="H164" i="11"/>
  <c r="B64" i="9"/>
  <c r="C63" i="9"/>
  <c r="F176" i="8"/>
  <c r="G176" i="8" s="1"/>
  <c r="G175" i="8"/>
  <c r="E114" i="2"/>
  <c r="C114" i="2" s="1"/>
  <c r="D74" i="2"/>
  <c r="L160" i="11" l="1"/>
  <c r="K160" i="11"/>
  <c r="I161" i="11"/>
  <c r="M164" i="11"/>
  <c r="J164" i="11"/>
  <c r="H165" i="11"/>
  <c r="B65" i="9"/>
  <c r="C64" i="9"/>
  <c r="E115" i="2"/>
  <c r="C115" i="2" s="1"/>
  <c r="D75" i="2"/>
  <c r="L161" i="11" l="1"/>
  <c r="K161" i="11"/>
  <c r="I162" i="11"/>
  <c r="M165" i="11"/>
  <c r="J165" i="11"/>
  <c r="H166" i="11"/>
  <c r="B66" i="9"/>
  <c r="C65" i="9"/>
  <c r="E116" i="2"/>
  <c r="C116" i="2" s="1"/>
  <c r="D76" i="2"/>
  <c r="L162" i="11" l="1"/>
  <c r="K162" i="11"/>
  <c r="I163" i="11"/>
  <c r="M166" i="11"/>
  <c r="J166" i="11"/>
  <c r="H167" i="11"/>
  <c r="B67" i="9"/>
  <c r="C66" i="9"/>
  <c r="E117" i="2"/>
  <c r="C117" i="2" s="1"/>
  <c r="D77" i="2"/>
  <c r="L163" i="11" l="1"/>
  <c r="K163" i="11"/>
  <c r="I164" i="11"/>
  <c r="M167" i="11"/>
  <c r="J167" i="11"/>
  <c r="H168" i="11"/>
  <c r="B68" i="9"/>
  <c r="C67" i="9"/>
  <c r="E118" i="2"/>
  <c r="C118" i="2" s="1"/>
  <c r="D78" i="2"/>
  <c r="L164" i="11" l="1"/>
  <c r="K164" i="11"/>
  <c r="I165" i="11"/>
  <c r="M168" i="11"/>
  <c r="J168" i="11"/>
  <c r="H169" i="11"/>
  <c r="I166" i="11" s="1"/>
  <c r="B69" i="9"/>
  <c r="C68" i="9"/>
  <c r="E119" i="2"/>
  <c r="C119" i="2" s="1"/>
  <c r="D79" i="2"/>
  <c r="L166" i="11" l="1"/>
  <c r="K166" i="11"/>
  <c r="L165" i="11"/>
  <c r="K165" i="11"/>
  <c r="M169" i="11"/>
  <c r="J169" i="11"/>
  <c r="H170" i="11"/>
  <c r="B70" i="9"/>
  <c r="C69" i="9"/>
  <c r="E120" i="2"/>
  <c r="C120" i="2" s="1"/>
  <c r="D80" i="2"/>
  <c r="I167" i="11" l="1"/>
  <c r="M170" i="11"/>
  <c r="J170" i="11"/>
  <c r="M177" i="11"/>
  <c r="H171" i="11"/>
  <c r="B71" i="9"/>
  <c r="C70" i="9"/>
  <c r="E121" i="2"/>
  <c r="C121" i="2" s="1"/>
  <c r="D81" i="2"/>
  <c r="L167" i="11" l="1"/>
  <c r="K167" i="11"/>
  <c r="I168" i="11"/>
  <c r="M171" i="11"/>
  <c r="J171" i="11"/>
  <c r="M178" i="11"/>
  <c r="H172" i="11"/>
  <c r="B72" i="9"/>
  <c r="C71" i="9"/>
  <c r="E122" i="2"/>
  <c r="C122" i="2" s="1"/>
  <c r="D82" i="2"/>
  <c r="L168" i="11" l="1"/>
  <c r="K168" i="11"/>
  <c r="I169" i="11"/>
  <c r="M172" i="11"/>
  <c r="J172" i="11"/>
  <c r="M179" i="11"/>
  <c r="H173" i="11"/>
  <c r="B73" i="9"/>
  <c r="C72" i="9"/>
  <c r="E123" i="2"/>
  <c r="C123" i="2" s="1"/>
  <c r="B84" i="2"/>
  <c r="D83" i="2"/>
  <c r="L169" i="11" l="1"/>
  <c r="K169" i="11"/>
  <c r="I170" i="11"/>
  <c r="M173" i="11"/>
  <c r="J173" i="11"/>
  <c r="M180" i="11"/>
  <c r="H174" i="11"/>
  <c r="B74" i="9"/>
  <c r="C73" i="9"/>
  <c r="E124" i="2"/>
  <c r="C124" i="2" s="1"/>
  <c r="B85" i="2"/>
  <c r="D84" i="2"/>
  <c r="L170" i="11" l="1"/>
  <c r="K170" i="11"/>
  <c r="I171" i="11"/>
  <c r="M174" i="11"/>
  <c r="J174" i="11"/>
  <c r="M181" i="11"/>
  <c r="H176" i="11"/>
  <c r="H175" i="11"/>
  <c r="B75" i="9"/>
  <c r="C74" i="9"/>
  <c r="E125" i="2"/>
  <c r="C125" i="2" s="1"/>
  <c r="B86" i="2"/>
  <c r="D85" i="2"/>
  <c r="I177" i="11" l="1"/>
  <c r="L177" i="11" s="1"/>
  <c r="L171" i="11"/>
  <c r="K171" i="11"/>
  <c r="L184" i="11"/>
  <c r="I179" i="11"/>
  <c r="I176" i="11"/>
  <c r="I173" i="11"/>
  <c r="I178" i="11"/>
  <c r="K178" i="11" s="1"/>
  <c r="I172" i="11"/>
  <c r="I175" i="11"/>
  <c r="K175" i="11" s="1"/>
  <c r="I174" i="11"/>
  <c r="K174" i="11" s="1"/>
  <c r="M175" i="11"/>
  <c r="J175" i="11"/>
  <c r="M182" i="11"/>
  <c r="M176" i="11"/>
  <c r="J176" i="11"/>
  <c r="J177" i="11"/>
  <c r="M183" i="11"/>
  <c r="B76" i="9"/>
  <c r="C76" i="9" s="1"/>
  <c r="C75" i="9"/>
  <c r="E126" i="2"/>
  <c r="C126" i="2" s="1"/>
  <c r="B87" i="2"/>
  <c r="D86" i="2"/>
  <c r="L172" i="11" l="1"/>
  <c r="K172" i="11"/>
  <c r="K173" i="11"/>
  <c r="K179" i="11"/>
  <c r="K180" i="11"/>
  <c r="K176" i="11"/>
  <c r="K177" i="11"/>
  <c r="L175" i="11"/>
  <c r="L182" i="11"/>
  <c r="L176" i="11"/>
  <c r="L183" i="11"/>
  <c r="L179" i="11"/>
  <c r="L186" i="11"/>
  <c r="L174" i="11"/>
  <c r="L181" i="11"/>
  <c r="L178" i="11"/>
  <c r="L185" i="11"/>
  <c r="L173" i="11"/>
  <c r="L180" i="11"/>
  <c r="E127" i="2"/>
  <c r="C127" i="2" s="1"/>
  <c r="B88" i="2"/>
  <c r="D87" i="2"/>
  <c r="E128" i="2" l="1"/>
  <c r="C128" i="2" s="1"/>
  <c r="D88" i="2"/>
  <c r="B89" i="2"/>
  <c r="D89" i="2" s="1"/>
  <c r="E129" i="2" l="1"/>
  <c r="C129" i="2" s="1"/>
  <c r="B90" i="2"/>
  <c r="D90" i="2" s="1"/>
  <c r="E130" i="2" l="1"/>
  <c r="C130" i="2" s="1"/>
  <c r="B91" i="2"/>
  <c r="D91" i="2" s="1"/>
  <c r="E131" i="2" l="1"/>
  <c r="C131" i="2" s="1"/>
  <c r="B92" i="2"/>
  <c r="D92" i="2" s="1"/>
  <c r="E132" i="2" l="1"/>
  <c r="C132" i="2" s="1"/>
  <c r="B93" i="2"/>
  <c r="D93" i="2" s="1"/>
  <c r="E133" i="2" l="1"/>
  <c r="C133" i="2" s="1"/>
  <c r="B94" i="2"/>
  <c r="D94" i="2" s="1"/>
  <c r="E134" i="2" l="1"/>
  <c r="C134" i="2" s="1"/>
  <c r="B95" i="2"/>
  <c r="D95" i="2" s="1"/>
  <c r="E135" i="2" l="1"/>
  <c r="C135" i="2" s="1"/>
  <c r="B96" i="2"/>
  <c r="D96" i="2" s="1"/>
  <c r="E136" i="2" l="1"/>
  <c r="C136" i="2" s="1"/>
  <c r="B97" i="2"/>
  <c r="D97" i="2" s="1"/>
  <c r="E137" i="2" l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B98" i="2"/>
  <c r="D98" i="2" s="1"/>
  <c r="C137" i="2" l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E150" i="2"/>
  <c r="B99" i="2"/>
  <c r="D99" i="2" s="1"/>
  <c r="C150" i="2" l="1"/>
  <c r="B100" i="2"/>
  <c r="D100" i="2" s="1"/>
  <c r="B101" i="2" l="1"/>
  <c r="D101" i="2" s="1"/>
  <c r="B102" i="2" l="1"/>
  <c r="D102" i="2" s="1"/>
  <c r="B103" i="2" l="1"/>
  <c r="D103" i="2" s="1"/>
  <c r="B104" i="2" l="1"/>
  <c r="D104" i="2" s="1"/>
  <c r="B105" i="2" l="1"/>
  <c r="D105" i="2" s="1"/>
  <c r="B106" i="2" l="1"/>
  <c r="D106" i="2" s="1"/>
  <c r="B107" i="2" l="1"/>
  <c r="D107" i="2" s="1"/>
  <c r="B108" i="2" l="1"/>
  <c r="D108" i="2" s="1"/>
  <c r="B109" i="2" l="1"/>
  <c r="D109" i="2" s="1"/>
  <c r="B110" i="2" l="1"/>
  <c r="D110" i="2" s="1"/>
  <c r="B111" i="2" l="1"/>
  <c r="D111" i="2" s="1"/>
  <c r="B112" i="2" l="1"/>
  <c r="D112" i="2" s="1"/>
  <c r="B113" i="2" l="1"/>
  <c r="D113" i="2" s="1"/>
  <c r="B114" i="2" l="1"/>
  <c r="D114" i="2" s="1"/>
  <c r="B115" i="2" l="1"/>
  <c r="D115" i="2" s="1"/>
  <c r="B116" i="2" l="1"/>
  <c r="D116" i="2" s="1"/>
  <c r="B117" i="2" l="1"/>
  <c r="D117" i="2" s="1"/>
  <c r="B118" i="2" l="1"/>
  <c r="D118" i="2" s="1"/>
  <c r="B119" i="2" l="1"/>
  <c r="D119" i="2" s="1"/>
  <c r="B120" i="2" l="1"/>
  <c r="D120" i="2" s="1"/>
  <c r="B121" i="2" l="1"/>
  <c r="D121" i="2" s="1"/>
  <c r="B122" i="2" l="1"/>
  <c r="D122" i="2" s="1"/>
  <c r="B123" i="2" l="1"/>
  <c r="D123" i="2" s="1"/>
  <c r="B124" i="2" l="1"/>
  <c r="D124" i="2" s="1"/>
  <c r="B125" i="2" l="1"/>
  <c r="D125" i="2" s="1"/>
  <c r="B126" i="2" l="1"/>
  <c r="D126" i="2" s="1"/>
  <c r="B127" i="2" l="1"/>
  <c r="D127" i="2" s="1"/>
  <c r="B128" i="2" l="1"/>
  <c r="D128" i="2" s="1"/>
  <c r="B129" i="2" l="1"/>
  <c r="D129" i="2" s="1"/>
  <c r="B130" i="2" l="1"/>
  <c r="D130" i="2" s="1"/>
  <c r="B131" i="2" l="1"/>
  <c r="D131" i="2" s="1"/>
  <c r="B132" i="2" l="1"/>
  <c r="D132" i="2" s="1"/>
  <c r="B133" i="2" l="1"/>
  <c r="D133" i="2" s="1"/>
  <c r="B134" i="2" l="1"/>
  <c r="D134" i="2" s="1"/>
  <c r="B135" i="2" l="1"/>
  <c r="D135" i="2" s="1"/>
  <c r="B136" i="2" l="1"/>
  <c r="D136" i="2" s="1"/>
  <c r="B137" i="2" l="1"/>
  <c r="D137" i="2" s="1"/>
  <c r="B138" i="2" l="1"/>
  <c r="D138" i="2" s="1"/>
  <c r="B139" i="2" l="1"/>
  <c r="D139" i="2" s="1"/>
  <c r="B140" i="2" l="1"/>
  <c r="D140" i="2" s="1"/>
  <c r="B141" i="2" l="1"/>
  <c r="D141" i="2" s="1"/>
  <c r="B142" i="2" l="1"/>
  <c r="D142" i="2" s="1"/>
  <c r="B143" i="2" l="1"/>
  <c r="D143" i="2" s="1"/>
  <c r="B144" i="2" l="1"/>
  <c r="D144" i="2" s="1"/>
  <c r="B145" i="2" l="1"/>
  <c r="D145" i="2" s="1"/>
  <c r="B146" i="2" l="1"/>
  <c r="D146" i="2" s="1"/>
  <c r="B147" i="2" l="1"/>
  <c r="D147" i="2" s="1"/>
  <c r="B148" i="2" l="1"/>
  <c r="D148" i="2" s="1"/>
  <c r="B149" i="2" l="1"/>
  <c r="D149" i="2" s="1"/>
  <c r="E49" i="1" l="1"/>
  <c r="B150" i="2" l="1"/>
  <c r="D150" i="2" s="1"/>
  <c r="F50" i="1"/>
  <c r="E50" i="1"/>
  <c r="F51" i="1" l="1"/>
  <c r="F56" i="1" l="1"/>
  <c r="F54" i="1"/>
  <c r="F53" i="1"/>
  <c r="F55" i="1"/>
  <c r="F52" i="1"/>
  <c r="E56" i="1"/>
  <c r="F57" i="1" l="1"/>
  <c r="D56" i="1"/>
  <c r="D57" i="1" l="1"/>
  <c r="E57" i="1"/>
  <c r="D58" i="1" l="1"/>
  <c r="F58" i="1"/>
  <c r="F59" i="1"/>
  <c r="D59" i="1" l="1"/>
  <c r="E59" i="1"/>
  <c r="F60" i="1" l="1"/>
  <c r="E60" i="1"/>
  <c r="D60" i="1"/>
  <c r="E61" i="1" l="1"/>
  <c r="F62" i="1" s="1"/>
  <c r="D61" i="1"/>
  <c r="F61" i="1"/>
  <c r="E62" i="1" l="1"/>
  <c r="D62" i="1"/>
  <c r="G82" i="1" l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D63" i="1"/>
  <c r="E63" i="1"/>
  <c r="F64" i="1" s="1"/>
  <c r="F63" i="1"/>
  <c r="D64" i="1" l="1"/>
  <c r="E64" i="1"/>
  <c r="F65" i="1" s="1"/>
  <c r="D65" i="1" l="1"/>
  <c r="E65" i="1"/>
  <c r="F66" i="1" s="1"/>
  <c r="D66" i="1" l="1"/>
  <c r="E66" i="1"/>
  <c r="F67" i="1" s="1"/>
  <c r="E67" i="1" l="1"/>
  <c r="F68" i="1" s="1"/>
  <c r="D67" i="1"/>
  <c r="D68" i="1" l="1"/>
  <c r="E68" i="1"/>
  <c r="F69" i="1" s="1"/>
  <c r="D69" i="1" l="1"/>
  <c r="E69" i="1"/>
  <c r="F70" i="1" s="1"/>
  <c r="E70" i="1" l="1"/>
  <c r="F71" i="1" s="1"/>
  <c r="D70" i="1"/>
  <c r="D71" i="1" l="1"/>
  <c r="E71" i="1"/>
  <c r="F72" i="1" s="1"/>
  <c r="D72" i="1" l="1"/>
  <c r="E72" i="1"/>
  <c r="F73" i="1" s="1"/>
  <c r="D73" i="1" l="1"/>
  <c r="E73" i="1"/>
  <c r="F74" i="1" s="1"/>
  <c r="D74" i="1" l="1"/>
  <c r="E74" i="1"/>
  <c r="F75" i="1" s="1"/>
  <c r="D75" i="1" l="1"/>
  <c r="E75" i="1"/>
  <c r="F76" i="1" s="1"/>
  <c r="D76" i="1" l="1"/>
  <c r="E76" i="1"/>
  <c r="F77" i="1" s="1"/>
  <c r="D77" i="1" l="1"/>
  <c r="E77" i="1"/>
  <c r="F78" i="1" s="1"/>
  <c r="D78" i="1" l="1"/>
  <c r="E78" i="1"/>
  <c r="F79" i="1" s="1"/>
  <c r="D79" i="1" l="1"/>
  <c r="E79" i="1"/>
  <c r="F80" i="1" s="1"/>
  <c r="D80" i="1" l="1"/>
  <c r="E80" i="1"/>
  <c r="F81" i="1" s="1"/>
  <c r="D81" i="1" l="1"/>
  <c r="E81" i="1"/>
  <c r="F82" i="1" s="1"/>
  <c r="D82" i="1" l="1"/>
  <c r="E82" i="1"/>
  <c r="F83" i="1" s="1"/>
  <c r="D83" i="1" l="1"/>
  <c r="E83" i="1"/>
  <c r="F84" i="1" s="1"/>
  <c r="D84" i="1" l="1"/>
  <c r="E84" i="1"/>
  <c r="F85" i="1" s="1"/>
  <c r="D85" i="1" l="1"/>
  <c r="E85" i="1"/>
  <c r="F86" i="1" s="1"/>
  <c r="D86" i="1" l="1"/>
  <c r="E86" i="1"/>
  <c r="F87" i="1" s="1"/>
  <c r="D87" i="1" l="1"/>
  <c r="E87" i="1"/>
  <c r="F88" i="1" s="1"/>
  <c r="D88" i="1" l="1"/>
  <c r="E88" i="1"/>
  <c r="F89" i="1" s="1"/>
  <c r="D89" i="1" l="1"/>
  <c r="E89" i="1"/>
  <c r="F90" i="1" s="1"/>
  <c r="D90" i="1" l="1"/>
  <c r="E90" i="1"/>
  <c r="F91" i="1" s="1"/>
  <c r="E91" i="1" l="1"/>
  <c r="F92" i="1" s="1"/>
  <c r="D91" i="1"/>
  <c r="D92" i="1" l="1"/>
  <c r="E92" i="1"/>
  <c r="F93" i="1" s="1"/>
  <c r="D93" i="1" l="1"/>
  <c r="E93" i="1"/>
  <c r="F94" i="1" s="1"/>
  <c r="D94" i="1" l="1"/>
  <c r="E94" i="1"/>
  <c r="F95" i="1" s="1"/>
  <c r="E95" i="1" l="1"/>
  <c r="F96" i="1" s="1"/>
  <c r="D95" i="1"/>
  <c r="D96" i="1" l="1"/>
  <c r="E96" i="1"/>
  <c r="F97" i="1" s="1"/>
  <c r="D97" i="1" l="1"/>
  <c r="E97" i="1"/>
  <c r="F98" i="1" s="1"/>
  <c r="D98" i="1" l="1"/>
  <c r="E98" i="1"/>
  <c r="F99" i="1" s="1"/>
  <c r="E99" i="1" l="1"/>
  <c r="F100" i="1" s="1"/>
  <c r="D99" i="1"/>
  <c r="D100" i="1" l="1"/>
  <c r="E100" i="1"/>
  <c r="F101" i="1" s="1"/>
  <c r="D101" i="1" l="1"/>
  <c r="E101" i="1"/>
  <c r="F102" i="1" s="1"/>
  <c r="D102" i="1" l="1"/>
  <c r="E102" i="1"/>
  <c r="F103" i="1" s="1"/>
  <c r="D103" i="1" l="1"/>
  <c r="E103" i="1"/>
  <c r="F104" i="1" s="1"/>
  <c r="D104" i="1" l="1"/>
  <c r="E104" i="1"/>
  <c r="F105" i="1" s="1"/>
  <c r="D105" i="1" l="1"/>
  <c r="E105" i="1"/>
  <c r="F106" i="1" s="1"/>
  <c r="D106" i="1" l="1"/>
  <c r="E106" i="1"/>
  <c r="F107" i="1" s="1"/>
  <c r="D107" i="1" l="1"/>
  <c r="E107" i="1"/>
  <c r="F108" i="1" s="1"/>
  <c r="D108" i="1" l="1"/>
  <c r="E108" i="1"/>
  <c r="F109" i="1" s="1"/>
  <c r="D109" i="1" l="1"/>
  <c r="E109" i="1"/>
  <c r="F110" i="1" s="1"/>
  <c r="D110" i="1" l="1"/>
  <c r="E110" i="1"/>
  <c r="F111" i="1" s="1"/>
  <c r="D111" i="1" l="1"/>
  <c r="E111" i="1"/>
  <c r="F112" i="1" s="1"/>
  <c r="D112" i="1" l="1"/>
  <c r="E112" i="1"/>
  <c r="F113" i="1" s="1"/>
  <c r="D113" i="1" l="1"/>
  <c r="E113" i="1"/>
  <c r="F114" i="1" s="1"/>
  <c r="D114" i="1" l="1"/>
  <c r="E114" i="1"/>
  <c r="F115" i="1" s="1"/>
  <c r="D115" i="1" l="1"/>
  <c r="E115" i="1"/>
  <c r="F116" i="1" s="1"/>
  <c r="D116" i="1" l="1"/>
  <c r="E116" i="1"/>
  <c r="F117" i="1" s="1"/>
  <c r="D117" i="1" l="1"/>
  <c r="E117" i="1"/>
  <c r="F118" i="1" s="1"/>
  <c r="D118" i="1" l="1"/>
  <c r="E118" i="1"/>
  <c r="F119" i="1" s="1"/>
  <c r="D119" i="1" l="1"/>
  <c r="E119" i="1"/>
  <c r="F120" i="1" s="1"/>
  <c r="D120" i="1" l="1"/>
  <c r="E120" i="1"/>
  <c r="F121" i="1" s="1"/>
  <c r="D121" i="1" l="1"/>
  <c r="E121" i="1"/>
  <c r="F122" i="1" s="1"/>
  <c r="D122" i="1" l="1"/>
  <c r="E122" i="1"/>
  <c r="F123" i="1" s="1"/>
  <c r="D123" i="1" l="1"/>
  <c r="E123" i="1"/>
  <c r="F124" i="1" s="1"/>
  <c r="D124" i="1" l="1"/>
  <c r="E124" i="1"/>
  <c r="F125" i="1" s="1"/>
  <c r="D125" i="1" l="1"/>
  <c r="E125" i="1"/>
  <c r="F126" i="1" s="1"/>
  <c r="D126" i="1" l="1"/>
  <c r="E126" i="1"/>
  <c r="F127" i="1" s="1"/>
  <c r="D127" i="1" l="1"/>
  <c r="E127" i="1"/>
  <c r="F128" i="1" s="1"/>
  <c r="D128" i="1" l="1"/>
  <c r="E128" i="1"/>
  <c r="F129" i="1" s="1"/>
  <c r="D129" i="1" l="1"/>
  <c r="E129" i="1"/>
  <c r="F130" i="1" s="1"/>
  <c r="D130" i="1" l="1"/>
  <c r="E130" i="1"/>
  <c r="F131" i="1" s="1"/>
  <c r="D131" i="1" l="1"/>
  <c r="E131" i="1"/>
  <c r="F132" i="1" s="1"/>
  <c r="D132" i="1" l="1"/>
  <c r="E132" i="1"/>
  <c r="F133" i="1" s="1"/>
  <c r="D133" i="1" l="1"/>
  <c r="E133" i="1"/>
  <c r="F134" i="1" s="1"/>
  <c r="D134" i="1" l="1"/>
  <c r="E134" i="1"/>
  <c r="F135" i="1" s="1"/>
  <c r="D135" i="1" l="1"/>
  <c r="E135" i="1"/>
  <c r="F136" i="1" s="1"/>
  <c r="E136" i="1" l="1"/>
  <c r="F137" i="1" s="1"/>
  <c r="D136" i="1"/>
  <c r="D137" i="1" l="1"/>
  <c r="E137" i="1"/>
  <c r="F138" i="1" s="1"/>
  <c r="E138" i="1" l="1"/>
  <c r="F139" i="1" s="1"/>
  <c r="D138" i="1"/>
  <c r="D139" i="1" l="1"/>
  <c r="E139" i="1"/>
  <c r="F140" i="1" s="1"/>
  <c r="D140" i="1" l="1"/>
  <c r="E140" i="1"/>
  <c r="F141" i="1" s="1"/>
  <c r="D141" i="1" l="1"/>
  <c r="E141" i="1"/>
  <c r="F142" i="1" s="1"/>
  <c r="D142" i="1" l="1"/>
  <c r="E142" i="1"/>
  <c r="F143" i="1" s="1"/>
  <c r="D143" i="1" l="1"/>
  <c r="E143" i="1"/>
  <c r="F144" i="1" s="1"/>
  <c r="D144" i="1" l="1"/>
  <c r="E144" i="1"/>
  <c r="F145" i="1" s="1"/>
  <c r="D145" i="1" l="1"/>
  <c r="E145" i="1"/>
  <c r="F146" i="1" s="1"/>
  <c r="D146" i="1" l="1"/>
  <c r="E146" i="1"/>
  <c r="F147" i="1" s="1"/>
  <c r="D147" i="1" l="1"/>
  <c r="E147" i="1"/>
  <c r="F148" i="1" s="1"/>
  <c r="D148" i="1" l="1"/>
  <c r="E148" i="1"/>
  <c r="F149" i="1" s="1"/>
  <c r="D149" i="1" l="1"/>
  <c r="E149" i="1"/>
</calcChain>
</file>

<file path=xl/sharedStrings.xml><?xml version="1.0" encoding="utf-8"?>
<sst xmlns="http://schemas.openxmlformats.org/spreadsheetml/2006/main" count="53" uniqueCount="29">
  <si>
    <t>Data</t>
  </si>
  <si>
    <t>Óbitos (pessimista)</t>
  </si>
  <si>
    <t>Óbitos (otimista)</t>
  </si>
  <si>
    <t>Óbitos (média)</t>
  </si>
  <si>
    <t>Casos (Otimista)</t>
  </si>
  <si>
    <t>Casos (Pessimista)</t>
  </si>
  <si>
    <t>Casos (Média)</t>
  </si>
  <si>
    <t>Recuperados</t>
  </si>
  <si>
    <t>Casos ativos</t>
  </si>
  <si>
    <t>Casos (Total)</t>
  </si>
  <si>
    <t>Óbitos</t>
  </si>
  <si>
    <t>Novos Óbitos</t>
  </si>
  <si>
    <t>Novos Casos</t>
  </si>
  <si>
    <t>R10</t>
  </si>
  <si>
    <t>i0</t>
  </si>
  <si>
    <t>K</t>
  </si>
  <si>
    <t>p0</t>
  </si>
  <si>
    <t>dt</t>
  </si>
  <si>
    <t>t</t>
  </si>
  <si>
    <t>p</t>
  </si>
  <si>
    <t>R semanal</t>
  </si>
  <si>
    <t>R média semanal</t>
  </si>
  <si>
    <t>Média Móvel</t>
  </si>
  <si>
    <t>Média Móvel Centrada</t>
  </si>
  <si>
    <t>Média Móvel Casos ativos</t>
  </si>
  <si>
    <t>Média Móvel Novos casos</t>
  </si>
  <si>
    <t>Óbitos diários</t>
  </si>
  <si>
    <t>R diário</t>
  </si>
  <si>
    <t>R diário (média móvel)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</si>
</sst>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" fontId="0" fillId="0" borderId="0" xfId="0" applyNumberFormat="1"/>
    <xf numFmtId="0" fontId="0" fillId="2" borderId="0" xfId="0" applyFill="1"/>
    <xf numFmtId="0" fontId="0" fillId="3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Número de casos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6.7337266667871029E-2"/>
          <c:y val="7.0447754700535797E-2"/>
          <c:w val="0.73886053734415125"/>
          <c:h val="0.82332268040780987"/>
        </c:manualLayout>
      </c:layout>
      <c:lineChart>
        <c:grouping val="standard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Casos (Otimista)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Planilha1!$B$2:$B$182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17917.575329617302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EB-47B1-9AC8-4A0EBF7DEB32}"/>
            </c:ext>
          </c:extLst>
        </c:ser>
        <c:ser>
          <c:idx val="1"/>
          <c:order val="1"/>
          <c:tx>
            <c:strRef>
              <c:f>Planilha1!$C$1</c:f>
              <c:strCache>
                <c:ptCount val="1"/>
                <c:pt idx="0">
                  <c:v>Casos (Pessimista)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Planilha1!$C$2:$C$182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18775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90-4C7B-9621-5AAEB3341171}"/>
            </c:ext>
          </c:extLst>
        </c:ser>
        <c:ser>
          <c:idx val="2"/>
          <c:order val="2"/>
          <c:tx>
            <c:strRef>
              <c:f>Planilha1!$D$1</c:f>
              <c:strCache>
                <c:ptCount val="1"/>
                <c:pt idx="0">
                  <c:v>Casos (Média)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Planilha1!$D$2:$D$182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365</c:v>
                </c:pt>
                <c:pt idx="35">
                  <c:v>367</c:v>
                </c:pt>
                <c:pt idx="36">
                  <c:v>391</c:v>
                </c:pt>
                <c:pt idx="37">
                  <c:v>400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445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639</c:v>
                </c:pt>
                <c:pt idx="49">
                  <c:v>662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878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1171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1429</c:v>
                </c:pt>
                <c:pt idx="67">
                  <c:v>1461</c:v>
                </c:pt>
                <c:pt idx="68">
                  <c:v>1493</c:v>
                </c:pt>
                <c:pt idx="69">
                  <c:v>1514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2871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</c:v>
                </c:pt>
                <c:pt idx="91">
                  <c:v>3690</c:v>
                </c:pt>
                <c:pt idx="92">
                  <c:v>3776</c:v>
                </c:pt>
                <c:pt idx="93">
                  <c:v>3869</c:v>
                </c:pt>
                <c:pt idx="94">
                  <c:v>3964</c:v>
                </c:pt>
                <c:pt idx="95">
                  <c:v>4061</c:v>
                </c:pt>
                <c:pt idx="96">
                  <c:v>4064</c:v>
                </c:pt>
                <c:pt idx="97">
                  <c:v>4186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4832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6127</c:v>
                </c:pt>
                <c:pt idx="112">
                  <c:v>6274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14328</c:v>
                </c:pt>
                <c:pt idx="154">
                  <c:v>14431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16649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18341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90-4C7B-9621-5AAEB3341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1764799"/>
        <c:axId val="1371573375"/>
      </c:lineChart>
      <c:dateAx>
        <c:axId val="1371764799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71573375"/>
        <c:crosses val="autoZero"/>
        <c:auto val="1"/>
        <c:lblOffset val="100"/>
        <c:baseTimeUnit val="days"/>
      </c:dateAx>
      <c:valAx>
        <c:axId val="1371573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71764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log'!$B$1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  <c:pt idx="233">
                  <c:v>44160</c:v>
                </c:pt>
                <c:pt idx="234">
                  <c:v>44161</c:v>
                </c:pt>
                <c:pt idx="235">
                  <c:v>44162</c:v>
                </c:pt>
                <c:pt idx="236">
                  <c:v>44163</c:v>
                </c:pt>
                <c:pt idx="237">
                  <c:v>44164</c:v>
                </c:pt>
                <c:pt idx="238">
                  <c:v>44165</c:v>
                </c:pt>
                <c:pt idx="239">
                  <c:v>44166</c:v>
                </c:pt>
                <c:pt idx="240">
                  <c:v>44167</c:v>
                </c:pt>
                <c:pt idx="241">
                  <c:v>44168</c:v>
                </c:pt>
                <c:pt idx="242">
                  <c:v>44169</c:v>
                </c:pt>
                <c:pt idx="243">
                  <c:v>44170</c:v>
                </c:pt>
                <c:pt idx="244">
                  <c:v>44171</c:v>
                </c:pt>
                <c:pt idx="245">
                  <c:v>44172</c:v>
                </c:pt>
                <c:pt idx="246">
                  <c:v>44173</c:v>
                </c:pt>
                <c:pt idx="247">
                  <c:v>44174</c:v>
                </c:pt>
                <c:pt idx="248">
                  <c:v>44175</c:v>
                </c:pt>
                <c:pt idx="249">
                  <c:v>44176</c:v>
                </c:pt>
                <c:pt idx="250">
                  <c:v>44177</c:v>
                </c:pt>
                <c:pt idx="251">
                  <c:v>44178</c:v>
                </c:pt>
                <c:pt idx="252">
                  <c:v>44179</c:v>
                </c:pt>
                <c:pt idx="253">
                  <c:v>44180</c:v>
                </c:pt>
                <c:pt idx="254">
                  <c:v>44181</c:v>
                </c:pt>
                <c:pt idx="255">
                  <c:v>44182</c:v>
                </c:pt>
                <c:pt idx="256">
                  <c:v>44183</c:v>
                </c:pt>
                <c:pt idx="257">
                  <c:v>44184</c:v>
                </c:pt>
                <c:pt idx="258">
                  <c:v>44185</c:v>
                </c:pt>
                <c:pt idx="259">
                  <c:v>44186</c:v>
                </c:pt>
                <c:pt idx="260">
                  <c:v>44187</c:v>
                </c:pt>
                <c:pt idx="261">
                  <c:v>44188</c:v>
                </c:pt>
                <c:pt idx="262">
                  <c:v>44189</c:v>
                </c:pt>
                <c:pt idx="263">
                  <c:v>44190</c:v>
                </c:pt>
                <c:pt idx="264">
                  <c:v>44191</c:v>
                </c:pt>
                <c:pt idx="265">
                  <c:v>44192</c:v>
                </c:pt>
                <c:pt idx="266">
                  <c:v>44193</c:v>
                </c:pt>
                <c:pt idx="267">
                  <c:v>44194</c:v>
                </c:pt>
                <c:pt idx="268">
                  <c:v>44195</c:v>
                </c:pt>
                <c:pt idx="269">
                  <c:v>44196</c:v>
                </c:pt>
                <c:pt idx="270">
                  <c:v>44197</c:v>
                </c:pt>
                <c:pt idx="271">
                  <c:v>44198</c:v>
                </c:pt>
                <c:pt idx="272">
                  <c:v>44199</c:v>
                </c:pt>
                <c:pt idx="273">
                  <c:v>44200</c:v>
                </c:pt>
                <c:pt idx="274">
                  <c:v>44201</c:v>
                </c:pt>
                <c:pt idx="275">
                  <c:v>44202</c:v>
                </c:pt>
                <c:pt idx="276">
                  <c:v>44203</c:v>
                </c:pt>
                <c:pt idx="277">
                  <c:v>44204</c:v>
                </c:pt>
                <c:pt idx="278">
                  <c:v>44205</c:v>
                </c:pt>
                <c:pt idx="279">
                  <c:v>44206</c:v>
                </c:pt>
                <c:pt idx="280">
                  <c:v>44207</c:v>
                </c:pt>
                <c:pt idx="281">
                  <c:v>44208</c:v>
                </c:pt>
                <c:pt idx="282">
                  <c:v>44209</c:v>
                </c:pt>
                <c:pt idx="283">
                  <c:v>44210</c:v>
                </c:pt>
                <c:pt idx="284">
                  <c:v>44211</c:v>
                </c:pt>
                <c:pt idx="285">
                  <c:v>44212</c:v>
                </c:pt>
                <c:pt idx="286">
                  <c:v>44213</c:v>
                </c:pt>
                <c:pt idx="287">
                  <c:v>44214</c:v>
                </c:pt>
                <c:pt idx="288">
                  <c:v>44215</c:v>
                </c:pt>
                <c:pt idx="289">
                  <c:v>44216</c:v>
                </c:pt>
                <c:pt idx="290">
                  <c:v>44217</c:v>
                </c:pt>
                <c:pt idx="291">
                  <c:v>44218</c:v>
                </c:pt>
                <c:pt idx="292">
                  <c:v>44219</c:v>
                </c:pt>
                <c:pt idx="293">
                  <c:v>44220</c:v>
                </c:pt>
                <c:pt idx="294">
                  <c:v>44221</c:v>
                </c:pt>
                <c:pt idx="295">
                  <c:v>44222</c:v>
                </c:pt>
                <c:pt idx="296">
                  <c:v>44223</c:v>
                </c:pt>
                <c:pt idx="297">
                  <c:v>44224</c:v>
                </c:pt>
                <c:pt idx="298">
                  <c:v>44225</c:v>
                </c:pt>
                <c:pt idx="299">
                  <c:v>44226</c:v>
                </c:pt>
                <c:pt idx="300">
                  <c:v>44227</c:v>
                </c:pt>
                <c:pt idx="301">
                  <c:v>44228</c:v>
                </c:pt>
                <c:pt idx="302">
                  <c:v>44229</c:v>
                </c:pt>
                <c:pt idx="303">
                  <c:v>44230</c:v>
                </c:pt>
                <c:pt idx="304">
                  <c:v>44231</c:v>
                </c:pt>
                <c:pt idx="305">
                  <c:v>44232</c:v>
                </c:pt>
                <c:pt idx="306">
                  <c:v>44233</c:v>
                </c:pt>
                <c:pt idx="307">
                  <c:v>44234</c:v>
                </c:pt>
                <c:pt idx="308">
                  <c:v>44235</c:v>
                </c:pt>
                <c:pt idx="309">
                  <c:v>44236</c:v>
                </c:pt>
                <c:pt idx="310">
                  <c:v>44237</c:v>
                </c:pt>
                <c:pt idx="311">
                  <c:v>44238</c:v>
                </c:pt>
                <c:pt idx="312">
                  <c:v>44239</c:v>
                </c:pt>
                <c:pt idx="313">
                  <c:v>44240</c:v>
                </c:pt>
                <c:pt idx="314">
                  <c:v>44241</c:v>
                </c:pt>
                <c:pt idx="315">
                  <c:v>44242</c:v>
                </c:pt>
                <c:pt idx="316">
                  <c:v>44243</c:v>
                </c:pt>
                <c:pt idx="317">
                  <c:v>44244</c:v>
                </c:pt>
                <c:pt idx="318">
                  <c:v>44245</c:v>
                </c:pt>
                <c:pt idx="319">
                  <c:v>44246</c:v>
                </c:pt>
                <c:pt idx="320">
                  <c:v>44247</c:v>
                </c:pt>
                <c:pt idx="321">
                  <c:v>44248</c:v>
                </c:pt>
                <c:pt idx="322">
                  <c:v>44249</c:v>
                </c:pt>
                <c:pt idx="323">
                  <c:v>44250</c:v>
                </c:pt>
                <c:pt idx="324">
                  <c:v>44251</c:v>
                </c:pt>
                <c:pt idx="325">
                  <c:v>44252</c:v>
                </c:pt>
                <c:pt idx="326">
                  <c:v>44253</c:v>
                </c:pt>
              </c:numCache>
            </c:numRef>
          </c:cat>
          <c:val>
            <c:numRef>
              <c:f>'Dados sim recup log'!$B$2:$B$600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  <c:pt idx="233">
                  <c:v>20837</c:v>
                </c:pt>
                <c:pt idx="234">
                  <c:v>20915</c:v>
                </c:pt>
                <c:pt idx="235">
                  <c:v>21018</c:v>
                </c:pt>
                <c:pt idx="236">
                  <c:v>21049</c:v>
                </c:pt>
                <c:pt idx="237">
                  <c:v>21095.94764403818</c:v>
                </c:pt>
                <c:pt idx="238">
                  <c:v>21143</c:v>
                </c:pt>
                <c:pt idx="239">
                  <c:v>21287</c:v>
                </c:pt>
                <c:pt idx="240">
                  <c:v>21383</c:v>
                </c:pt>
                <c:pt idx="241">
                  <c:v>21541</c:v>
                </c:pt>
                <c:pt idx="242">
                  <c:v>21640</c:v>
                </c:pt>
                <c:pt idx="243">
                  <c:v>21666</c:v>
                </c:pt>
                <c:pt idx="244">
                  <c:v>21749.837792498591</c:v>
                </c:pt>
                <c:pt idx="245">
                  <c:v>21834</c:v>
                </c:pt>
                <c:pt idx="246">
                  <c:v>22058</c:v>
                </c:pt>
                <c:pt idx="247">
                  <c:v>22213</c:v>
                </c:pt>
                <c:pt idx="248">
                  <c:v>22348</c:v>
                </c:pt>
                <c:pt idx="249">
                  <c:v>22435</c:v>
                </c:pt>
                <c:pt idx="250">
                  <c:v>22456</c:v>
                </c:pt>
                <c:pt idx="251">
                  <c:v>22562.248646799369</c:v>
                </c:pt>
                <c:pt idx="252">
                  <c:v>22669</c:v>
                </c:pt>
                <c:pt idx="253">
                  <c:v>22781</c:v>
                </c:pt>
                <c:pt idx="254">
                  <c:v>23036</c:v>
                </c:pt>
                <c:pt idx="255">
                  <c:v>23412</c:v>
                </c:pt>
                <c:pt idx="256">
                  <c:v>23676</c:v>
                </c:pt>
                <c:pt idx="257">
                  <c:v>23690</c:v>
                </c:pt>
                <c:pt idx="258">
                  <c:v>23690</c:v>
                </c:pt>
                <c:pt idx="259">
                  <c:v>23690</c:v>
                </c:pt>
                <c:pt idx="260">
                  <c:v>24048</c:v>
                </c:pt>
                <c:pt idx="261">
                  <c:v>24635</c:v>
                </c:pt>
                <c:pt idx="262">
                  <c:v>24775</c:v>
                </c:pt>
                <c:pt idx="263">
                  <c:v>24851.880713539569</c:v>
                </c:pt>
                <c:pt idx="264">
                  <c:v>24929</c:v>
                </c:pt>
                <c:pt idx="265">
                  <c:v>25001.893428298587</c:v>
                </c:pt>
                <c:pt idx="266">
                  <c:v>25075</c:v>
                </c:pt>
                <c:pt idx="267">
                  <c:v>25413</c:v>
                </c:pt>
                <c:pt idx="268">
                  <c:v>25657</c:v>
                </c:pt>
                <c:pt idx="269">
                  <c:v>26044</c:v>
                </c:pt>
                <c:pt idx="270">
                  <c:v>26188.101343930986</c:v>
                </c:pt>
                <c:pt idx="271">
                  <c:v>26333</c:v>
                </c:pt>
                <c:pt idx="272">
                  <c:v>26409.887750613405</c:v>
                </c:pt>
                <c:pt idx="273">
                  <c:v>26487</c:v>
                </c:pt>
                <c:pt idx="274">
                  <c:v>26950</c:v>
                </c:pt>
                <c:pt idx="275">
                  <c:v>27400</c:v>
                </c:pt>
                <c:pt idx="276">
                  <c:v>28144</c:v>
                </c:pt>
                <c:pt idx="277">
                  <c:v>28721</c:v>
                </c:pt>
                <c:pt idx="278">
                  <c:v>28868</c:v>
                </c:pt>
                <c:pt idx="279">
                  <c:v>29301.248915361954</c:v>
                </c:pt>
                <c:pt idx="280">
                  <c:v>29741</c:v>
                </c:pt>
                <c:pt idx="281">
                  <c:v>30406</c:v>
                </c:pt>
                <c:pt idx="282">
                  <c:v>30998</c:v>
                </c:pt>
                <c:pt idx="283">
                  <c:v>31370</c:v>
                </c:pt>
                <c:pt idx="284">
                  <c:v>31950</c:v>
                </c:pt>
                <c:pt idx="285">
                  <c:v>31985</c:v>
                </c:pt>
                <c:pt idx="286">
                  <c:v>32418.068187355027</c:v>
                </c:pt>
                <c:pt idx="287">
                  <c:v>32857</c:v>
                </c:pt>
                <c:pt idx="288">
                  <c:v>33399</c:v>
                </c:pt>
                <c:pt idx="289">
                  <c:v>33892</c:v>
                </c:pt>
                <c:pt idx="290">
                  <c:v>34365</c:v>
                </c:pt>
                <c:pt idx="291">
                  <c:v>35034</c:v>
                </c:pt>
                <c:pt idx="292">
                  <c:v>35127</c:v>
                </c:pt>
                <c:pt idx="293">
                  <c:v>35410.85312443065</c:v>
                </c:pt>
                <c:pt idx="294">
                  <c:v>35697</c:v>
                </c:pt>
                <c:pt idx="295">
                  <c:v>36519</c:v>
                </c:pt>
                <c:pt idx="296">
                  <c:v>37171</c:v>
                </c:pt>
                <c:pt idx="297">
                  <c:v>37483</c:v>
                </c:pt>
                <c:pt idx="298">
                  <c:v>38066</c:v>
                </c:pt>
                <c:pt idx="299">
                  <c:v>38421</c:v>
                </c:pt>
                <c:pt idx="300">
                  <c:v>38516.381605753159</c:v>
                </c:pt>
                <c:pt idx="301">
                  <c:v>38612</c:v>
                </c:pt>
                <c:pt idx="302">
                  <c:v>39191</c:v>
                </c:pt>
                <c:pt idx="303">
                  <c:v>40069</c:v>
                </c:pt>
                <c:pt idx="304">
                  <c:v>41207</c:v>
                </c:pt>
                <c:pt idx="305">
                  <c:v>42133</c:v>
                </c:pt>
                <c:pt idx="306">
                  <c:v>42468</c:v>
                </c:pt>
                <c:pt idx="307">
                  <c:v>42679.970993429692</c:v>
                </c:pt>
                <c:pt idx="308">
                  <c:v>42893</c:v>
                </c:pt>
                <c:pt idx="309">
                  <c:v>43310</c:v>
                </c:pt>
                <c:pt idx="310">
                  <c:v>43554</c:v>
                </c:pt>
                <c:pt idx="311">
                  <c:v>43801</c:v>
                </c:pt>
                <c:pt idx="312">
                  <c:v>44058</c:v>
                </c:pt>
                <c:pt idx="313">
                  <c:v>44180</c:v>
                </c:pt>
                <c:pt idx="314">
                  <c:v>44286.870740660823</c:v>
                </c:pt>
                <c:pt idx="315">
                  <c:v>44394</c:v>
                </c:pt>
                <c:pt idx="316">
                  <c:v>44641</c:v>
                </c:pt>
                <c:pt idx="317">
                  <c:v>44800</c:v>
                </c:pt>
                <c:pt idx="318">
                  <c:v>44995</c:v>
                </c:pt>
                <c:pt idx="319">
                  <c:v>45147</c:v>
                </c:pt>
                <c:pt idx="320">
                  <c:v>45288</c:v>
                </c:pt>
                <c:pt idx="321">
                  <c:v>45418.31251819028</c:v>
                </c:pt>
                <c:pt idx="322">
                  <c:v>45549</c:v>
                </c:pt>
                <c:pt idx="323">
                  <c:v>45815</c:v>
                </c:pt>
                <c:pt idx="324">
                  <c:v>46064</c:v>
                </c:pt>
                <c:pt idx="325">
                  <c:v>46241</c:v>
                </c:pt>
                <c:pt idx="326">
                  <c:v>46424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DE-481E-8471-A430526885A7}"/>
            </c:ext>
          </c:extLst>
        </c:ser>
        <c:ser>
          <c:idx val="1"/>
          <c:order val="1"/>
          <c:tx>
            <c:strRef>
              <c:f>'Dados sim recup log'!$E$1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  <c:pt idx="233">
                  <c:v>44160</c:v>
                </c:pt>
                <c:pt idx="234">
                  <c:v>44161</c:v>
                </c:pt>
                <c:pt idx="235">
                  <c:v>44162</c:v>
                </c:pt>
                <c:pt idx="236">
                  <c:v>44163</c:v>
                </c:pt>
                <c:pt idx="237">
                  <c:v>44164</c:v>
                </c:pt>
                <c:pt idx="238">
                  <c:v>44165</c:v>
                </c:pt>
                <c:pt idx="239">
                  <c:v>44166</c:v>
                </c:pt>
                <c:pt idx="240">
                  <c:v>44167</c:v>
                </c:pt>
                <c:pt idx="241">
                  <c:v>44168</c:v>
                </c:pt>
                <c:pt idx="242">
                  <c:v>44169</c:v>
                </c:pt>
                <c:pt idx="243">
                  <c:v>44170</c:v>
                </c:pt>
                <c:pt idx="244">
                  <c:v>44171</c:v>
                </c:pt>
                <c:pt idx="245">
                  <c:v>44172</c:v>
                </c:pt>
                <c:pt idx="246">
                  <c:v>44173</c:v>
                </c:pt>
                <c:pt idx="247">
                  <c:v>44174</c:v>
                </c:pt>
                <c:pt idx="248">
                  <c:v>44175</c:v>
                </c:pt>
                <c:pt idx="249">
                  <c:v>44176</c:v>
                </c:pt>
                <c:pt idx="250">
                  <c:v>44177</c:v>
                </c:pt>
                <c:pt idx="251">
                  <c:v>44178</c:v>
                </c:pt>
                <c:pt idx="252">
                  <c:v>44179</c:v>
                </c:pt>
                <c:pt idx="253">
                  <c:v>44180</c:v>
                </c:pt>
                <c:pt idx="254">
                  <c:v>44181</c:v>
                </c:pt>
                <c:pt idx="255">
                  <c:v>44182</c:v>
                </c:pt>
                <c:pt idx="256">
                  <c:v>44183</c:v>
                </c:pt>
                <c:pt idx="257">
                  <c:v>44184</c:v>
                </c:pt>
                <c:pt idx="258">
                  <c:v>44185</c:v>
                </c:pt>
                <c:pt idx="259">
                  <c:v>44186</c:v>
                </c:pt>
                <c:pt idx="260">
                  <c:v>44187</c:v>
                </c:pt>
                <c:pt idx="261">
                  <c:v>44188</c:v>
                </c:pt>
                <c:pt idx="262">
                  <c:v>44189</c:v>
                </c:pt>
                <c:pt idx="263">
                  <c:v>44190</c:v>
                </c:pt>
                <c:pt idx="264">
                  <c:v>44191</c:v>
                </c:pt>
                <c:pt idx="265">
                  <c:v>44192</c:v>
                </c:pt>
                <c:pt idx="266">
                  <c:v>44193</c:v>
                </c:pt>
                <c:pt idx="267">
                  <c:v>44194</c:v>
                </c:pt>
                <c:pt idx="268">
                  <c:v>44195</c:v>
                </c:pt>
                <c:pt idx="269">
                  <c:v>44196</c:v>
                </c:pt>
                <c:pt idx="270">
                  <c:v>44197</c:v>
                </c:pt>
                <c:pt idx="271">
                  <c:v>44198</c:v>
                </c:pt>
                <c:pt idx="272">
                  <c:v>44199</c:v>
                </c:pt>
                <c:pt idx="273">
                  <c:v>44200</c:v>
                </c:pt>
                <c:pt idx="274">
                  <c:v>44201</c:v>
                </c:pt>
                <c:pt idx="275">
                  <c:v>44202</c:v>
                </c:pt>
                <c:pt idx="276">
                  <c:v>44203</c:v>
                </c:pt>
                <c:pt idx="277">
                  <c:v>44204</c:v>
                </c:pt>
                <c:pt idx="278">
                  <c:v>44205</c:v>
                </c:pt>
                <c:pt idx="279">
                  <c:v>44206</c:v>
                </c:pt>
                <c:pt idx="280">
                  <c:v>44207</c:v>
                </c:pt>
                <c:pt idx="281">
                  <c:v>44208</c:v>
                </c:pt>
                <c:pt idx="282">
                  <c:v>44209</c:v>
                </c:pt>
                <c:pt idx="283">
                  <c:v>44210</c:v>
                </c:pt>
                <c:pt idx="284">
                  <c:v>44211</c:v>
                </c:pt>
                <c:pt idx="285">
                  <c:v>44212</c:v>
                </c:pt>
                <c:pt idx="286">
                  <c:v>44213</c:v>
                </c:pt>
                <c:pt idx="287">
                  <c:v>44214</c:v>
                </c:pt>
                <c:pt idx="288">
                  <c:v>44215</c:v>
                </c:pt>
                <c:pt idx="289">
                  <c:v>44216</c:v>
                </c:pt>
                <c:pt idx="290">
                  <c:v>44217</c:v>
                </c:pt>
                <c:pt idx="291">
                  <c:v>44218</c:v>
                </c:pt>
                <c:pt idx="292">
                  <c:v>44219</c:v>
                </c:pt>
                <c:pt idx="293">
                  <c:v>44220</c:v>
                </c:pt>
                <c:pt idx="294">
                  <c:v>44221</c:v>
                </c:pt>
                <c:pt idx="295">
                  <c:v>44222</c:v>
                </c:pt>
                <c:pt idx="296">
                  <c:v>44223</c:v>
                </c:pt>
                <c:pt idx="297">
                  <c:v>44224</c:v>
                </c:pt>
                <c:pt idx="298">
                  <c:v>44225</c:v>
                </c:pt>
                <c:pt idx="299">
                  <c:v>44226</c:v>
                </c:pt>
                <c:pt idx="300">
                  <c:v>44227</c:v>
                </c:pt>
                <c:pt idx="301">
                  <c:v>44228</c:v>
                </c:pt>
                <c:pt idx="302">
                  <c:v>44229</c:v>
                </c:pt>
                <c:pt idx="303">
                  <c:v>44230</c:v>
                </c:pt>
                <c:pt idx="304">
                  <c:v>44231</c:v>
                </c:pt>
                <c:pt idx="305">
                  <c:v>44232</c:v>
                </c:pt>
                <c:pt idx="306">
                  <c:v>44233</c:v>
                </c:pt>
                <c:pt idx="307">
                  <c:v>44234</c:v>
                </c:pt>
                <c:pt idx="308">
                  <c:v>44235</c:v>
                </c:pt>
                <c:pt idx="309">
                  <c:v>44236</c:v>
                </c:pt>
                <c:pt idx="310">
                  <c:v>44237</c:v>
                </c:pt>
                <c:pt idx="311">
                  <c:v>44238</c:v>
                </c:pt>
                <c:pt idx="312">
                  <c:v>44239</c:v>
                </c:pt>
                <c:pt idx="313">
                  <c:v>44240</c:v>
                </c:pt>
                <c:pt idx="314">
                  <c:v>44241</c:v>
                </c:pt>
                <c:pt idx="315">
                  <c:v>44242</c:v>
                </c:pt>
                <c:pt idx="316">
                  <c:v>44243</c:v>
                </c:pt>
                <c:pt idx="317">
                  <c:v>44244</c:v>
                </c:pt>
                <c:pt idx="318">
                  <c:v>44245</c:v>
                </c:pt>
                <c:pt idx="319">
                  <c:v>44246</c:v>
                </c:pt>
                <c:pt idx="320">
                  <c:v>44247</c:v>
                </c:pt>
                <c:pt idx="321">
                  <c:v>44248</c:v>
                </c:pt>
                <c:pt idx="322">
                  <c:v>44249</c:v>
                </c:pt>
                <c:pt idx="323">
                  <c:v>44250</c:v>
                </c:pt>
                <c:pt idx="324">
                  <c:v>44251</c:v>
                </c:pt>
                <c:pt idx="325">
                  <c:v>44252</c:v>
                </c:pt>
                <c:pt idx="326">
                  <c:v>44253</c:v>
                </c:pt>
              </c:numCache>
            </c:numRef>
          </c:cat>
          <c:val>
            <c:numRef>
              <c:f>'Dados sim recup log'!$E$2:$E$600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  <c:pt idx="233">
                  <c:v>492</c:v>
                </c:pt>
                <c:pt idx="234">
                  <c:v>492</c:v>
                </c:pt>
                <c:pt idx="235">
                  <c:v>493</c:v>
                </c:pt>
                <c:pt idx="236">
                  <c:v>493</c:v>
                </c:pt>
                <c:pt idx="237">
                  <c:v>493</c:v>
                </c:pt>
                <c:pt idx="238">
                  <c:v>493</c:v>
                </c:pt>
                <c:pt idx="239">
                  <c:v>495</c:v>
                </c:pt>
                <c:pt idx="240">
                  <c:v>497</c:v>
                </c:pt>
                <c:pt idx="241">
                  <c:v>498</c:v>
                </c:pt>
                <c:pt idx="242">
                  <c:v>499</c:v>
                </c:pt>
                <c:pt idx="243">
                  <c:v>501</c:v>
                </c:pt>
                <c:pt idx="244">
                  <c:v>502.49776118904254</c:v>
                </c:pt>
                <c:pt idx="245">
                  <c:v>504</c:v>
                </c:pt>
                <c:pt idx="246">
                  <c:v>505</c:v>
                </c:pt>
                <c:pt idx="247">
                  <c:v>508</c:v>
                </c:pt>
                <c:pt idx="248">
                  <c:v>511</c:v>
                </c:pt>
                <c:pt idx="249">
                  <c:v>515</c:v>
                </c:pt>
                <c:pt idx="250">
                  <c:v>516</c:v>
                </c:pt>
                <c:pt idx="251">
                  <c:v>517.9961389817496</c:v>
                </c:pt>
                <c:pt idx="252">
                  <c:v>520</c:v>
                </c:pt>
                <c:pt idx="253">
                  <c:v>522</c:v>
                </c:pt>
                <c:pt idx="254">
                  <c:v>528</c:v>
                </c:pt>
                <c:pt idx="255">
                  <c:v>529</c:v>
                </c:pt>
                <c:pt idx="256">
                  <c:v>530</c:v>
                </c:pt>
                <c:pt idx="257">
                  <c:v>530</c:v>
                </c:pt>
                <c:pt idx="258">
                  <c:v>531.49788334479751</c:v>
                </c:pt>
                <c:pt idx="259">
                  <c:v>533</c:v>
                </c:pt>
                <c:pt idx="260">
                  <c:v>535</c:v>
                </c:pt>
                <c:pt idx="261">
                  <c:v>537</c:v>
                </c:pt>
                <c:pt idx="262">
                  <c:v>540</c:v>
                </c:pt>
                <c:pt idx="263">
                  <c:v>540</c:v>
                </c:pt>
                <c:pt idx="264">
                  <c:v>540</c:v>
                </c:pt>
                <c:pt idx="265">
                  <c:v>541.49792243368768</c:v>
                </c:pt>
                <c:pt idx="266">
                  <c:v>543</c:v>
                </c:pt>
                <c:pt idx="267">
                  <c:v>547</c:v>
                </c:pt>
                <c:pt idx="268">
                  <c:v>550</c:v>
                </c:pt>
                <c:pt idx="269">
                  <c:v>551</c:v>
                </c:pt>
                <c:pt idx="270">
                  <c:v>551</c:v>
                </c:pt>
                <c:pt idx="271">
                  <c:v>551</c:v>
                </c:pt>
                <c:pt idx="272">
                  <c:v>554.98558539839576</c:v>
                </c:pt>
                <c:pt idx="273">
                  <c:v>559</c:v>
                </c:pt>
                <c:pt idx="274">
                  <c:v>569</c:v>
                </c:pt>
                <c:pt idx="275">
                  <c:v>573</c:v>
                </c:pt>
                <c:pt idx="276">
                  <c:v>576</c:v>
                </c:pt>
                <c:pt idx="277">
                  <c:v>588</c:v>
                </c:pt>
                <c:pt idx="278">
                  <c:v>589</c:v>
                </c:pt>
                <c:pt idx="279">
                  <c:v>592.48966235707439</c:v>
                </c:pt>
                <c:pt idx="280">
                  <c:v>596</c:v>
                </c:pt>
                <c:pt idx="281">
                  <c:v>603</c:v>
                </c:pt>
                <c:pt idx="282">
                  <c:v>613</c:v>
                </c:pt>
                <c:pt idx="283">
                  <c:v>618</c:v>
                </c:pt>
                <c:pt idx="284">
                  <c:v>624</c:v>
                </c:pt>
                <c:pt idx="285">
                  <c:v>627</c:v>
                </c:pt>
                <c:pt idx="286">
                  <c:v>630.98732158419796</c:v>
                </c:pt>
                <c:pt idx="287">
                  <c:v>635</c:v>
                </c:pt>
                <c:pt idx="288">
                  <c:v>642</c:v>
                </c:pt>
                <c:pt idx="289">
                  <c:v>646</c:v>
                </c:pt>
                <c:pt idx="290">
                  <c:v>655</c:v>
                </c:pt>
                <c:pt idx="291">
                  <c:v>662</c:v>
                </c:pt>
                <c:pt idx="292">
                  <c:v>663</c:v>
                </c:pt>
                <c:pt idx="293">
                  <c:v>674.40195729253333</c:v>
                </c:pt>
                <c:pt idx="294">
                  <c:v>679</c:v>
                </c:pt>
                <c:pt idx="295">
                  <c:v>686</c:v>
                </c:pt>
                <c:pt idx="296">
                  <c:v>696</c:v>
                </c:pt>
                <c:pt idx="297">
                  <c:v>707</c:v>
                </c:pt>
                <c:pt idx="298">
                  <c:v>708</c:v>
                </c:pt>
                <c:pt idx="299">
                  <c:v>709</c:v>
                </c:pt>
                <c:pt idx="300">
                  <c:v>713.98249278256117</c:v>
                </c:pt>
                <c:pt idx="301">
                  <c:v>719</c:v>
                </c:pt>
                <c:pt idx="302">
                  <c:v>730</c:v>
                </c:pt>
                <c:pt idx="303">
                  <c:v>734</c:v>
                </c:pt>
                <c:pt idx="304">
                  <c:v>741</c:v>
                </c:pt>
                <c:pt idx="305">
                  <c:v>747</c:v>
                </c:pt>
                <c:pt idx="306">
                  <c:v>748</c:v>
                </c:pt>
                <c:pt idx="307">
                  <c:v>750.99400796544307</c:v>
                </c:pt>
                <c:pt idx="308">
                  <c:v>754</c:v>
                </c:pt>
                <c:pt idx="309">
                  <c:v>762</c:v>
                </c:pt>
                <c:pt idx="310">
                  <c:v>765</c:v>
                </c:pt>
                <c:pt idx="311">
                  <c:v>775</c:v>
                </c:pt>
                <c:pt idx="312">
                  <c:v>777</c:v>
                </c:pt>
                <c:pt idx="313">
                  <c:v>779</c:v>
                </c:pt>
                <c:pt idx="314">
                  <c:v>780.99743917633941</c:v>
                </c:pt>
                <c:pt idx="315">
                  <c:v>783</c:v>
                </c:pt>
                <c:pt idx="316">
                  <c:v>786</c:v>
                </c:pt>
                <c:pt idx="317">
                  <c:v>790</c:v>
                </c:pt>
                <c:pt idx="318">
                  <c:v>801</c:v>
                </c:pt>
                <c:pt idx="319">
                  <c:v>802</c:v>
                </c:pt>
                <c:pt idx="320">
                  <c:v>805</c:v>
                </c:pt>
                <c:pt idx="321">
                  <c:v>807.49613002168621</c:v>
                </c:pt>
                <c:pt idx="322">
                  <c:v>810</c:v>
                </c:pt>
                <c:pt idx="323">
                  <c:v>813</c:v>
                </c:pt>
                <c:pt idx="324">
                  <c:v>819</c:v>
                </c:pt>
                <c:pt idx="325">
                  <c:v>824</c:v>
                </c:pt>
                <c:pt idx="326">
                  <c:v>829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DE-481E-8471-A430526885A7}"/>
            </c:ext>
          </c:extLst>
        </c:ser>
        <c:ser>
          <c:idx val="2"/>
          <c:order val="2"/>
          <c:tx>
            <c:strRef>
              <c:f>'Dados sim recup log'!$F$1</c:f>
              <c:strCache>
                <c:ptCount val="1"/>
                <c:pt idx="0">
                  <c:v>Óbitos diários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  <c:pt idx="233">
                  <c:v>44160</c:v>
                </c:pt>
                <c:pt idx="234">
                  <c:v>44161</c:v>
                </c:pt>
                <c:pt idx="235">
                  <c:v>44162</c:v>
                </c:pt>
                <c:pt idx="236">
                  <c:v>44163</c:v>
                </c:pt>
                <c:pt idx="237">
                  <c:v>44164</c:v>
                </c:pt>
                <c:pt idx="238">
                  <c:v>44165</c:v>
                </c:pt>
                <c:pt idx="239">
                  <c:v>44166</c:v>
                </c:pt>
                <c:pt idx="240">
                  <c:v>44167</c:v>
                </c:pt>
                <c:pt idx="241">
                  <c:v>44168</c:v>
                </c:pt>
                <c:pt idx="242">
                  <c:v>44169</c:v>
                </c:pt>
                <c:pt idx="243">
                  <c:v>44170</c:v>
                </c:pt>
                <c:pt idx="244">
                  <c:v>44171</c:v>
                </c:pt>
                <c:pt idx="245">
                  <c:v>44172</c:v>
                </c:pt>
                <c:pt idx="246">
                  <c:v>44173</c:v>
                </c:pt>
                <c:pt idx="247">
                  <c:v>44174</c:v>
                </c:pt>
                <c:pt idx="248">
                  <c:v>44175</c:v>
                </c:pt>
                <c:pt idx="249">
                  <c:v>44176</c:v>
                </c:pt>
                <c:pt idx="250">
                  <c:v>44177</c:v>
                </c:pt>
                <c:pt idx="251">
                  <c:v>44178</c:v>
                </c:pt>
                <c:pt idx="252">
                  <c:v>44179</c:v>
                </c:pt>
                <c:pt idx="253">
                  <c:v>44180</c:v>
                </c:pt>
                <c:pt idx="254">
                  <c:v>44181</c:v>
                </c:pt>
                <c:pt idx="255">
                  <c:v>44182</c:v>
                </c:pt>
                <c:pt idx="256">
                  <c:v>44183</c:v>
                </c:pt>
                <c:pt idx="257">
                  <c:v>44184</c:v>
                </c:pt>
                <c:pt idx="258">
                  <c:v>44185</c:v>
                </c:pt>
                <c:pt idx="259">
                  <c:v>44186</c:v>
                </c:pt>
                <c:pt idx="260">
                  <c:v>44187</c:v>
                </c:pt>
                <c:pt idx="261">
                  <c:v>44188</c:v>
                </c:pt>
                <c:pt idx="262">
                  <c:v>44189</c:v>
                </c:pt>
                <c:pt idx="263">
                  <c:v>44190</c:v>
                </c:pt>
                <c:pt idx="264">
                  <c:v>44191</c:v>
                </c:pt>
                <c:pt idx="265">
                  <c:v>44192</c:v>
                </c:pt>
                <c:pt idx="266">
                  <c:v>44193</c:v>
                </c:pt>
                <c:pt idx="267">
                  <c:v>44194</c:v>
                </c:pt>
                <c:pt idx="268">
                  <c:v>44195</c:v>
                </c:pt>
                <c:pt idx="269">
                  <c:v>44196</c:v>
                </c:pt>
                <c:pt idx="270">
                  <c:v>44197</c:v>
                </c:pt>
                <c:pt idx="271">
                  <c:v>44198</c:v>
                </c:pt>
                <c:pt idx="272">
                  <c:v>44199</c:v>
                </c:pt>
                <c:pt idx="273">
                  <c:v>44200</c:v>
                </c:pt>
                <c:pt idx="274">
                  <c:v>44201</c:v>
                </c:pt>
                <c:pt idx="275">
                  <c:v>44202</c:v>
                </c:pt>
                <c:pt idx="276">
                  <c:v>44203</c:v>
                </c:pt>
                <c:pt idx="277">
                  <c:v>44204</c:v>
                </c:pt>
                <c:pt idx="278">
                  <c:v>44205</c:v>
                </c:pt>
                <c:pt idx="279">
                  <c:v>44206</c:v>
                </c:pt>
                <c:pt idx="280">
                  <c:v>44207</c:v>
                </c:pt>
                <c:pt idx="281">
                  <c:v>44208</c:v>
                </c:pt>
                <c:pt idx="282">
                  <c:v>44209</c:v>
                </c:pt>
                <c:pt idx="283">
                  <c:v>44210</c:v>
                </c:pt>
                <c:pt idx="284">
                  <c:v>44211</c:v>
                </c:pt>
                <c:pt idx="285">
                  <c:v>44212</c:v>
                </c:pt>
                <c:pt idx="286">
                  <c:v>44213</c:v>
                </c:pt>
                <c:pt idx="287">
                  <c:v>44214</c:v>
                </c:pt>
                <c:pt idx="288">
                  <c:v>44215</c:v>
                </c:pt>
                <c:pt idx="289">
                  <c:v>44216</c:v>
                </c:pt>
                <c:pt idx="290">
                  <c:v>44217</c:v>
                </c:pt>
                <c:pt idx="291">
                  <c:v>44218</c:v>
                </c:pt>
                <c:pt idx="292">
                  <c:v>44219</c:v>
                </c:pt>
                <c:pt idx="293">
                  <c:v>44220</c:v>
                </c:pt>
                <c:pt idx="294">
                  <c:v>44221</c:v>
                </c:pt>
                <c:pt idx="295">
                  <c:v>44222</c:v>
                </c:pt>
                <c:pt idx="296">
                  <c:v>44223</c:v>
                </c:pt>
                <c:pt idx="297">
                  <c:v>44224</c:v>
                </c:pt>
                <c:pt idx="298">
                  <c:v>44225</c:v>
                </c:pt>
                <c:pt idx="299">
                  <c:v>44226</c:v>
                </c:pt>
                <c:pt idx="300">
                  <c:v>44227</c:v>
                </c:pt>
                <c:pt idx="301">
                  <c:v>44228</c:v>
                </c:pt>
                <c:pt idx="302">
                  <c:v>44229</c:v>
                </c:pt>
                <c:pt idx="303">
                  <c:v>44230</c:v>
                </c:pt>
                <c:pt idx="304">
                  <c:v>44231</c:v>
                </c:pt>
                <c:pt idx="305">
                  <c:v>44232</c:v>
                </c:pt>
                <c:pt idx="306">
                  <c:v>44233</c:v>
                </c:pt>
                <c:pt idx="307">
                  <c:v>44234</c:v>
                </c:pt>
                <c:pt idx="308">
                  <c:v>44235</c:v>
                </c:pt>
                <c:pt idx="309">
                  <c:v>44236</c:v>
                </c:pt>
                <c:pt idx="310">
                  <c:v>44237</c:v>
                </c:pt>
                <c:pt idx="311">
                  <c:v>44238</c:v>
                </c:pt>
                <c:pt idx="312">
                  <c:v>44239</c:v>
                </c:pt>
                <c:pt idx="313">
                  <c:v>44240</c:v>
                </c:pt>
                <c:pt idx="314">
                  <c:v>44241</c:v>
                </c:pt>
                <c:pt idx="315">
                  <c:v>44242</c:v>
                </c:pt>
                <c:pt idx="316">
                  <c:v>44243</c:v>
                </c:pt>
                <c:pt idx="317">
                  <c:v>44244</c:v>
                </c:pt>
                <c:pt idx="318">
                  <c:v>44245</c:v>
                </c:pt>
                <c:pt idx="319">
                  <c:v>44246</c:v>
                </c:pt>
                <c:pt idx="320">
                  <c:v>44247</c:v>
                </c:pt>
                <c:pt idx="321">
                  <c:v>44248</c:v>
                </c:pt>
                <c:pt idx="322">
                  <c:v>44249</c:v>
                </c:pt>
                <c:pt idx="323">
                  <c:v>44250</c:v>
                </c:pt>
                <c:pt idx="324">
                  <c:v>44251</c:v>
                </c:pt>
                <c:pt idx="325">
                  <c:v>44252</c:v>
                </c:pt>
                <c:pt idx="326">
                  <c:v>44253</c:v>
                </c:pt>
              </c:numCache>
            </c:numRef>
          </c:cat>
          <c:val>
            <c:numRef>
              <c:f>'Dados sim recup log'!$F$2:$F$600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  <c:pt idx="233">
                  <c:v>1</c:v>
                </c:pt>
                <c:pt idx="234">
                  <c:v>0</c:v>
                </c:pt>
                <c:pt idx="235">
                  <c:v>1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2</c:v>
                </c:pt>
                <c:pt idx="240">
                  <c:v>2</c:v>
                </c:pt>
                <c:pt idx="241">
                  <c:v>1</c:v>
                </c:pt>
                <c:pt idx="242">
                  <c:v>1</c:v>
                </c:pt>
                <c:pt idx="243">
                  <c:v>2</c:v>
                </c:pt>
                <c:pt idx="244">
                  <c:v>1.4977611890425351</c:v>
                </c:pt>
                <c:pt idx="245">
                  <c:v>1.5022388109574649</c:v>
                </c:pt>
                <c:pt idx="246">
                  <c:v>1</c:v>
                </c:pt>
                <c:pt idx="247">
                  <c:v>3</c:v>
                </c:pt>
                <c:pt idx="248">
                  <c:v>3</c:v>
                </c:pt>
                <c:pt idx="249">
                  <c:v>4</c:v>
                </c:pt>
                <c:pt idx="250">
                  <c:v>1</c:v>
                </c:pt>
                <c:pt idx="251">
                  <c:v>1.9961389817495956</c:v>
                </c:pt>
                <c:pt idx="252">
                  <c:v>2.0038610182504044</c:v>
                </c:pt>
                <c:pt idx="253">
                  <c:v>2</c:v>
                </c:pt>
                <c:pt idx="254">
                  <c:v>6</c:v>
                </c:pt>
                <c:pt idx="255">
                  <c:v>1</c:v>
                </c:pt>
                <c:pt idx="256">
                  <c:v>1</c:v>
                </c:pt>
                <c:pt idx="257">
                  <c:v>0</c:v>
                </c:pt>
                <c:pt idx="258">
                  <c:v>1.4978833447975148</c:v>
                </c:pt>
                <c:pt idx="259">
                  <c:v>1.5021166552024852</c:v>
                </c:pt>
                <c:pt idx="260">
                  <c:v>2</c:v>
                </c:pt>
                <c:pt idx="261">
                  <c:v>2</c:v>
                </c:pt>
                <c:pt idx="262">
                  <c:v>3</c:v>
                </c:pt>
                <c:pt idx="263">
                  <c:v>0</c:v>
                </c:pt>
                <c:pt idx="264">
                  <c:v>0</c:v>
                </c:pt>
                <c:pt idx="265">
                  <c:v>1.4979224336876769</c:v>
                </c:pt>
                <c:pt idx="266">
                  <c:v>1.5020775663123231</c:v>
                </c:pt>
                <c:pt idx="267">
                  <c:v>4</c:v>
                </c:pt>
                <c:pt idx="268">
                  <c:v>3</c:v>
                </c:pt>
                <c:pt idx="269">
                  <c:v>1</c:v>
                </c:pt>
                <c:pt idx="270">
                  <c:v>0</c:v>
                </c:pt>
                <c:pt idx="271">
                  <c:v>0</c:v>
                </c:pt>
                <c:pt idx="272">
                  <c:v>3.9855853983957559</c:v>
                </c:pt>
                <c:pt idx="273">
                  <c:v>4.0144146016042441</c:v>
                </c:pt>
                <c:pt idx="274">
                  <c:v>10</c:v>
                </c:pt>
                <c:pt idx="275">
                  <c:v>4</c:v>
                </c:pt>
                <c:pt idx="276">
                  <c:v>3</c:v>
                </c:pt>
                <c:pt idx="277">
                  <c:v>12</c:v>
                </c:pt>
                <c:pt idx="278">
                  <c:v>1</c:v>
                </c:pt>
                <c:pt idx="279">
                  <c:v>3.4896623570743941</c:v>
                </c:pt>
                <c:pt idx="280">
                  <c:v>3.5103376429256059</c:v>
                </c:pt>
                <c:pt idx="281">
                  <c:v>7</c:v>
                </c:pt>
                <c:pt idx="282">
                  <c:v>10</c:v>
                </c:pt>
                <c:pt idx="283">
                  <c:v>5</c:v>
                </c:pt>
                <c:pt idx="284">
                  <c:v>6</c:v>
                </c:pt>
                <c:pt idx="285">
                  <c:v>3</c:v>
                </c:pt>
                <c:pt idx="286">
                  <c:v>3.9873215841979572</c:v>
                </c:pt>
                <c:pt idx="287">
                  <c:v>4.0126784158020428</c:v>
                </c:pt>
                <c:pt idx="288">
                  <c:v>7</c:v>
                </c:pt>
                <c:pt idx="289">
                  <c:v>4</c:v>
                </c:pt>
                <c:pt idx="290">
                  <c:v>9</c:v>
                </c:pt>
                <c:pt idx="291">
                  <c:v>7</c:v>
                </c:pt>
                <c:pt idx="292">
                  <c:v>1</c:v>
                </c:pt>
                <c:pt idx="293">
                  <c:v>11.401957292533325</c:v>
                </c:pt>
                <c:pt idx="294">
                  <c:v>4.598042707466675</c:v>
                </c:pt>
                <c:pt idx="295">
                  <c:v>7</c:v>
                </c:pt>
                <c:pt idx="296">
                  <c:v>10</c:v>
                </c:pt>
                <c:pt idx="297">
                  <c:v>11</c:v>
                </c:pt>
                <c:pt idx="298">
                  <c:v>1</c:v>
                </c:pt>
                <c:pt idx="299">
                  <c:v>1</c:v>
                </c:pt>
                <c:pt idx="300">
                  <c:v>4.9824927825611667</c:v>
                </c:pt>
                <c:pt idx="301">
                  <c:v>5.0175072174388333</c:v>
                </c:pt>
                <c:pt idx="302">
                  <c:v>11</c:v>
                </c:pt>
                <c:pt idx="303">
                  <c:v>4</c:v>
                </c:pt>
                <c:pt idx="304">
                  <c:v>7</c:v>
                </c:pt>
                <c:pt idx="305">
                  <c:v>6</c:v>
                </c:pt>
                <c:pt idx="306">
                  <c:v>1</c:v>
                </c:pt>
                <c:pt idx="307">
                  <c:v>2.9940079654430747</c:v>
                </c:pt>
                <c:pt idx="308">
                  <c:v>3.0059920345569253</c:v>
                </c:pt>
                <c:pt idx="309">
                  <c:v>8</c:v>
                </c:pt>
                <c:pt idx="310">
                  <c:v>3</c:v>
                </c:pt>
                <c:pt idx="311">
                  <c:v>10</c:v>
                </c:pt>
                <c:pt idx="312">
                  <c:v>2</c:v>
                </c:pt>
                <c:pt idx="313">
                  <c:v>2</c:v>
                </c:pt>
                <c:pt idx="314">
                  <c:v>1.9974391763394124</c:v>
                </c:pt>
                <c:pt idx="315">
                  <c:v>2.0025608236605876</c:v>
                </c:pt>
                <c:pt idx="316">
                  <c:v>3</c:v>
                </c:pt>
                <c:pt idx="317">
                  <c:v>4</c:v>
                </c:pt>
                <c:pt idx="318">
                  <c:v>11</c:v>
                </c:pt>
                <c:pt idx="319">
                  <c:v>1</c:v>
                </c:pt>
                <c:pt idx="320">
                  <c:v>3</c:v>
                </c:pt>
                <c:pt idx="321">
                  <c:v>2.4961300216862128</c:v>
                </c:pt>
                <c:pt idx="322">
                  <c:v>2.5038699783137872</c:v>
                </c:pt>
                <c:pt idx="323">
                  <c:v>3</c:v>
                </c:pt>
                <c:pt idx="324">
                  <c:v>6</c:v>
                </c:pt>
                <c:pt idx="325">
                  <c:v>5</c:v>
                </c:pt>
                <c:pt idx="32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9DE-481E-8471-A430526885A7}"/>
            </c:ext>
          </c:extLst>
        </c:ser>
        <c:ser>
          <c:idx val="3"/>
          <c:order val="3"/>
          <c:tx>
            <c:strRef>
              <c:f>'Dados sim recup log'!$G$1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  <c:pt idx="233">
                  <c:v>44160</c:v>
                </c:pt>
                <c:pt idx="234">
                  <c:v>44161</c:v>
                </c:pt>
                <c:pt idx="235">
                  <c:v>44162</c:v>
                </c:pt>
                <c:pt idx="236">
                  <c:v>44163</c:v>
                </c:pt>
                <c:pt idx="237">
                  <c:v>44164</c:v>
                </c:pt>
                <c:pt idx="238">
                  <c:v>44165</c:v>
                </c:pt>
                <c:pt idx="239">
                  <c:v>44166</c:v>
                </c:pt>
                <c:pt idx="240">
                  <c:v>44167</c:v>
                </c:pt>
                <c:pt idx="241">
                  <c:v>44168</c:v>
                </c:pt>
                <c:pt idx="242">
                  <c:v>44169</c:v>
                </c:pt>
                <c:pt idx="243">
                  <c:v>44170</c:v>
                </c:pt>
                <c:pt idx="244">
                  <c:v>44171</c:v>
                </c:pt>
                <c:pt idx="245">
                  <c:v>44172</c:v>
                </c:pt>
                <c:pt idx="246">
                  <c:v>44173</c:v>
                </c:pt>
                <c:pt idx="247">
                  <c:v>44174</c:v>
                </c:pt>
                <c:pt idx="248">
                  <c:v>44175</c:v>
                </c:pt>
                <c:pt idx="249">
                  <c:v>44176</c:v>
                </c:pt>
                <c:pt idx="250">
                  <c:v>44177</c:v>
                </c:pt>
                <c:pt idx="251">
                  <c:v>44178</c:v>
                </c:pt>
                <c:pt idx="252">
                  <c:v>44179</c:v>
                </c:pt>
                <c:pt idx="253">
                  <c:v>44180</c:v>
                </c:pt>
                <c:pt idx="254">
                  <c:v>44181</c:v>
                </c:pt>
                <c:pt idx="255">
                  <c:v>44182</c:v>
                </c:pt>
                <c:pt idx="256">
                  <c:v>44183</c:v>
                </c:pt>
                <c:pt idx="257">
                  <c:v>44184</c:v>
                </c:pt>
                <c:pt idx="258">
                  <c:v>44185</c:v>
                </c:pt>
                <c:pt idx="259">
                  <c:v>44186</c:v>
                </c:pt>
                <c:pt idx="260">
                  <c:v>44187</c:v>
                </c:pt>
                <c:pt idx="261">
                  <c:v>44188</c:v>
                </c:pt>
                <c:pt idx="262">
                  <c:v>44189</c:v>
                </c:pt>
                <c:pt idx="263">
                  <c:v>44190</c:v>
                </c:pt>
                <c:pt idx="264">
                  <c:v>44191</c:v>
                </c:pt>
                <c:pt idx="265">
                  <c:v>44192</c:v>
                </c:pt>
                <c:pt idx="266">
                  <c:v>44193</c:v>
                </c:pt>
                <c:pt idx="267">
                  <c:v>44194</c:v>
                </c:pt>
                <c:pt idx="268">
                  <c:v>44195</c:v>
                </c:pt>
                <c:pt idx="269">
                  <c:v>44196</c:v>
                </c:pt>
                <c:pt idx="270">
                  <c:v>44197</c:v>
                </c:pt>
                <c:pt idx="271">
                  <c:v>44198</c:v>
                </c:pt>
                <c:pt idx="272">
                  <c:v>44199</c:v>
                </c:pt>
                <c:pt idx="273">
                  <c:v>44200</c:v>
                </c:pt>
                <c:pt idx="274">
                  <c:v>44201</c:v>
                </c:pt>
                <c:pt idx="275">
                  <c:v>44202</c:v>
                </c:pt>
                <c:pt idx="276">
                  <c:v>44203</c:v>
                </c:pt>
                <c:pt idx="277">
                  <c:v>44204</c:v>
                </c:pt>
                <c:pt idx="278">
                  <c:v>44205</c:v>
                </c:pt>
                <c:pt idx="279">
                  <c:v>44206</c:v>
                </c:pt>
                <c:pt idx="280">
                  <c:v>44207</c:v>
                </c:pt>
                <c:pt idx="281">
                  <c:v>44208</c:v>
                </c:pt>
                <c:pt idx="282">
                  <c:v>44209</c:v>
                </c:pt>
                <c:pt idx="283">
                  <c:v>44210</c:v>
                </c:pt>
                <c:pt idx="284">
                  <c:v>44211</c:v>
                </c:pt>
                <c:pt idx="285">
                  <c:v>44212</c:v>
                </c:pt>
                <c:pt idx="286">
                  <c:v>44213</c:v>
                </c:pt>
                <c:pt idx="287">
                  <c:v>44214</c:v>
                </c:pt>
                <c:pt idx="288">
                  <c:v>44215</c:v>
                </c:pt>
                <c:pt idx="289">
                  <c:v>44216</c:v>
                </c:pt>
                <c:pt idx="290">
                  <c:v>44217</c:v>
                </c:pt>
                <c:pt idx="291">
                  <c:v>44218</c:v>
                </c:pt>
                <c:pt idx="292">
                  <c:v>44219</c:v>
                </c:pt>
                <c:pt idx="293">
                  <c:v>44220</c:v>
                </c:pt>
                <c:pt idx="294">
                  <c:v>44221</c:v>
                </c:pt>
                <c:pt idx="295">
                  <c:v>44222</c:v>
                </c:pt>
                <c:pt idx="296">
                  <c:v>44223</c:v>
                </c:pt>
                <c:pt idx="297">
                  <c:v>44224</c:v>
                </c:pt>
                <c:pt idx="298">
                  <c:v>44225</c:v>
                </c:pt>
                <c:pt idx="299">
                  <c:v>44226</c:v>
                </c:pt>
                <c:pt idx="300">
                  <c:v>44227</c:v>
                </c:pt>
                <c:pt idx="301">
                  <c:v>44228</c:v>
                </c:pt>
                <c:pt idx="302">
                  <c:v>44229</c:v>
                </c:pt>
                <c:pt idx="303">
                  <c:v>44230</c:v>
                </c:pt>
                <c:pt idx="304">
                  <c:v>44231</c:v>
                </c:pt>
                <c:pt idx="305">
                  <c:v>44232</c:v>
                </c:pt>
                <c:pt idx="306">
                  <c:v>44233</c:v>
                </c:pt>
                <c:pt idx="307">
                  <c:v>44234</c:v>
                </c:pt>
                <c:pt idx="308">
                  <c:v>44235</c:v>
                </c:pt>
                <c:pt idx="309">
                  <c:v>44236</c:v>
                </c:pt>
                <c:pt idx="310">
                  <c:v>44237</c:v>
                </c:pt>
                <c:pt idx="311">
                  <c:v>44238</c:v>
                </c:pt>
                <c:pt idx="312">
                  <c:v>44239</c:v>
                </c:pt>
                <c:pt idx="313">
                  <c:v>44240</c:v>
                </c:pt>
                <c:pt idx="314">
                  <c:v>44241</c:v>
                </c:pt>
                <c:pt idx="315">
                  <c:v>44242</c:v>
                </c:pt>
                <c:pt idx="316">
                  <c:v>44243</c:v>
                </c:pt>
                <c:pt idx="317">
                  <c:v>44244</c:v>
                </c:pt>
                <c:pt idx="318">
                  <c:v>44245</c:v>
                </c:pt>
                <c:pt idx="319">
                  <c:v>44246</c:v>
                </c:pt>
                <c:pt idx="320">
                  <c:v>44247</c:v>
                </c:pt>
                <c:pt idx="321">
                  <c:v>44248</c:v>
                </c:pt>
                <c:pt idx="322">
                  <c:v>44249</c:v>
                </c:pt>
                <c:pt idx="323">
                  <c:v>44250</c:v>
                </c:pt>
                <c:pt idx="324">
                  <c:v>44251</c:v>
                </c:pt>
                <c:pt idx="325">
                  <c:v>44252</c:v>
                </c:pt>
                <c:pt idx="326">
                  <c:v>44253</c:v>
                </c:pt>
              </c:numCache>
            </c:numRef>
          </c:cat>
          <c:val>
            <c:numRef>
              <c:f>'Dados sim recup log'!$G$2:$G$600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3128.4151581043884</c:v>
                </c:pt>
                <c:pt idx="103">
                  <c:v>3227.3131018596096</c:v>
                </c:pt>
                <c:pt idx="104">
                  <c:v>3328.7206472334296</c:v>
                </c:pt>
                <c:pt idx="105">
                  <c:v>3432.6624657726602</c:v>
                </c:pt>
                <c:pt idx="106">
                  <c:v>3539.1609216884744</c:v>
                </c:pt>
                <c:pt idx="107">
                  <c:v>3648.2359070798102</c:v>
                </c:pt>
                <c:pt idx="108">
                  <c:v>3759.9046759563712</c:v>
                </c:pt>
                <c:pt idx="109">
                  <c:v>3874.1816777824015</c:v>
                </c:pt>
                <c:pt idx="110">
                  <c:v>3991.078391321143</c:v>
                </c:pt>
                <c:pt idx="111">
                  <c:v>4110.6031596172097</c:v>
                </c:pt>
                <c:pt idx="112">
                  <c:v>4232.7610270091782</c:v>
                </c:pt>
                <c:pt idx="113">
                  <c:v>4357.5535791166967</c:v>
                </c:pt>
                <c:pt idx="114">
                  <c:v>4484.9787867945779</c:v>
                </c:pt>
                <c:pt idx="115">
                  <c:v>4615.0308550896743</c:v>
                </c:pt>
                <c:pt idx="116">
                  <c:v>4747.7000782740888</c:v>
                </c:pt>
                <c:pt idx="117">
                  <c:v>4882.9727020593691</c:v>
                </c:pt>
                <c:pt idx="118">
                  <c:v>5020.8307941200492</c:v>
                </c:pt>
                <c:pt idx="119">
                  <c:v>5161.2521240700971</c:v>
                </c:pt>
                <c:pt idx="120">
                  <c:v>5304.2100540419924</c:v>
                </c:pt>
                <c:pt idx="121">
                  <c:v>5449.6734410140598</c:v>
                </c:pt>
                <c:pt idx="122">
                  <c:v>5597.6065520170441</c:v>
                </c:pt>
                <c:pt idx="123">
                  <c:v>5747.9689933246646</c:v>
                </c:pt>
                <c:pt idx="124">
                  <c:v>5900.7156546948208</c:v>
                </c:pt>
                <c:pt idx="125">
                  <c:v>6055.7966696776484</c:v>
                </c:pt>
                <c:pt idx="126">
                  <c:v>6213.1573929435181</c:v>
                </c:pt>
                <c:pt idx="127">
                  <c:v>6372.7383955082505</c:v>
                </c:pt>
                <c:pt idx="128">
                  <c:v>6534.4754786444146</c:v>
                </c:pt>
                <c:pt idx="129">
                  <c:v>6698.2997071666632</c:v>
                </c:pt>
                <c:pt idx="130">
                  <c:v>6864.1374626663674</c:v>
                </c:pt>
                <c:pt idx="131">
                  <c:v>7031.9105171467972</c:v>
                </c:pt>
                <c:pt idx="132">
                  <c:v>7201.5361273756962</c:v>
                </c:pt>
                <c:pt idx="133">
                  <c:v>7372.9271501285293</c:v>
                </c:pt>
                <c:pt idx="134">
                  <c:v>7545.992178343944</c:v>
                </c:pt>
                <c:pt idx="135">
                  <c:v>7720.6356980548835</c:v>
                </c:pt>
                <c:pt idx="136">
                  <c:v>7896.7582657956791</c:v>
                </c:pt>
                <c:pt idx="137">
                  <c:v>8074.2567060193624</c:v>
                </c:pt>
                <c:pt idx="138">
                  <c:v>8253.0243278920461</c:v>
                </c:pt>
                <c:pt idx="139">
                  <c:v>8432.9511606648975</c:v>
                </c:pt>
                <c:pt idx="140">
                  <c:v>8613.924206660633</c:v>
                </c:pt>
                <c:pt idx="141">
                  <c:v>8795.827710753123</c:v>
                </c:pt>
                <c:pt idx="142">
                  <c:v>8978.5434450674929</c:v>
                </c:pt>
                <c:pt idx="143">
                  <c:v>9161.9510074861046</c:v>
                </c:pt>
                <c:pt idx="144">
                  <c:v>9345.9281324152125</c:v>
                </c:pt>
                <c:pt idx="145">
                  <c:v>9530.3510121494419</c:v>
                </c:pt>
                <c:pt idx="146">
                  <c:v>9715.0946270685454</c:v>
                </c:pt>
                <c:pt idx="147">
                  <c:v>9900.0330828145488</c:v>
                </c:pt>
                <c:pt idx="148">
                  <c:v>10085.039952528505</c:v>
                </c:pt>
                <c:pt idx="149">
                  <c:v>10269.988622176088</c:v>
                </c:pt>
                <c:pt idx="150">
                  <c:v>10454.752636960489</c:v>
                </c:pt>
                <c:pt idx="151">
                  <c:v>10639.206046810246</c:v>
                </c:pt>
                <c:pt idx="152">
                  <c:v>10823.223748938866</c:v>
                </c:pt>
                <c:pt idx="153">
                  <c:v>11006.681825502243</c:v>
                </c:pt>
                <c:pt idx="154">
                  <c:v>11189.457874428366</c:v>
                </c:pt>
                <c:pt idx="155">
                  <c:v>11371.431331561213</c:v>
                </c:pt>
                <c:pt idx="156">
                  <c:v>11552.483782345644</c:v>
                </c:pt>
                <c:pt idx="157">
                  <c:v>11732.499261381667</c:v>
                </c:pt>
                <c:pt idx="158">
                  <c:v>11911.364538292772</c:v>
                </c:pt>
                <c:pt idx="159">
                  <c:v>12088.969388482823</c:v>
                </c:pt>
                <c:pt idx="160">
                  <c:v>12265.206847496991</c:v>
                </c:pt>
                <c:pt idx="161">
                  <c:v>12439.973447852906</c:v>
                </c:pt>
                <c:pt idx="162">
                  <c:v>12613.169437365865</c:v>
                </c:pt>
                <c:pt idx="163">
                  <c:v>12784.698978155351</c:v>
                </c:pt>
                <c:pt idx="164">
                  <c:v>12954.470325686236</c:v>
                </c:pt>
                <c:pt idx="165">
                  <c:v>13122.39598736536</c:v>
                </c:pt>
                <c:pt idx="166">
                  <c:v>13288.392860380567</c:v>
                </c:pt>
                <c:pt idx="167">
                  <c:v>13452.382348632565</c:v>
                </c:pt>
                <c:pt idx="168">
                  <c:v>13614.290458768717</c:v>
                </c:pt>
                <c:pt idx="169">
                  <c:v>13774.047875479924</c:v>
                </c:pt>
                <c:pt idx="170">
                  <c:v>13931.590016366385</c:v>
                </c:pt>
                <c:pt idx="171">
                  <c:v>14086.857066812805</c:v>
                </c:pt>
                <c:pt idx="172">
                  <c:v>14239.793995438897</c:v>
                </c:pt>
                <c:pt idx="173">
                  <c:v>14390.350550804307</c:v>
                </c:pt>
                <c:pt idx="174">
                  <c:v>14538.481240149315</c:v>
                </c:pt>
                <c:pt idx="175">
                  <c:v>14684.145291041728</c:v>
                </c:pt>
                <c:pt idx="176">
                  <c:v>14827.30659687759</c:v>
                </c:pt>
                <c:pt idx="177">
                  <c:v>14967.93364724716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  <c:pt idx="233">
                  <c:v>19139</c:v>
                </c:pt>
                <c:pt idx="234">
                  <c:v>19220</c:v>
                </c:pt>
                <c:pt idx="235">
                  <c:v>19295</c:v>
                </c:pt>
                <c:pt idx="236">
                  <c:v>19370</c:v>
                </c:pt>
                <c:pt idx="237">
                  <c:v>19443.361077756079</c:v>
                </c:pt>
                <c:pt idx="238">
                  <c:v>19517</c:v>
                </c:pt>
                <c:pt idx="239">
                  <c:v>19620</c:v>
                </c:pt>
                <c:pt idx="240">
                  <c:v>19709</c:v>
                </c:pt>
                <c:pt idx="241">
                  <c:v>19863</c:v>
                </c:pt>
                <c:pt idx="242">
                  <c:v>19964</c:v>
                </c:pt>
                <c:pt idx="243">
                  <c:v>20048</c:v>
                </c:pt>
                <c:pt idx="244">
                  <c:v>20147.751834882223</c:v>
                </c:pt>
                <c:pt idx="245">
                  <c:v>20248</c:v>
                </c:pt>
                <c:pt idx="246">
                  <c:v>20385</c:v>
                </c:pt>
                <c:pt idx="247">
                  <c:v>20530</c:v>
                </c:pt>
                <c:pt idx="248">
                  <c:v>20650</c:v>
                </c:pt>
                <c:pt idx="249">
                  <c:v>20772</c:v>
                </c:pt>
                <c:pt idx="250">
                  <c:v>20834</c:v>
                </c:pt>
                <c:pt idx="251">
                  <c:v>20954.650653255951</c:v>
                </c:pt>
                <c:pt idx="252">
                  <c:v>21076</c:v>
                </c:pt>
                <c:pt idx="253">
                  <c:v>21199</c:v>
                </c:pt>
                <c:pt idx="254">
                  <c:v>21364</c:v>
                </c:pt>
                <c:pt idx="255">
                  <c:v>21594</c:v>
                </c:pt>
                <c:pt idx="256">
                  <c:v>21819</c:v>
                </c:pt>
                <c:pt idx="257">
                  <c:v>21910</c:v>
                </c:pt>
                <c:pt idx="258">
                  <c:v>22007.781805534152</c:v>
                </c:pt>
                <c:pt idx="259">
                  <c:v>22106</c:v>
                </c:pt>
                <c:pt idx="260">
                  <c:v>22312</c:v>
                </c:pt>
                <c:pt idx="261">
                  <c:v>22570</c:v>
                </c:pt>
                <c:pt idx="262">
                  <c:v>22693</c:v>
                </c:pt>
                <c:pt idx="263">
                  <c:v>22811.192209088942</c:v>
                </c:pt>
                <c:pt idx="264">
                  <c:v>22930</c:v>
                </c:pt>
                <c:pt idx="265">
                  <c:v>23036.751507102734</c:v>
                </c:pt>
                <c:pt idx="266">
                  <c:v>23144</c:v>
                </c:pt>
                <c:pt idx="267">
                  <c:v>23316</c:v>
                </c:pt>
                <c:pt idx="268">
                  <c:v>23498</c:v>
                </c:pt>
                <c:pt idx="269">
                  <c:v>23835</c:v>
                </c:pt>
                <c:pt idx="270">
                  <c:v>23958.181692273727</c:v>
                </c:pt>
                <c:pt idx="271">
                  <c:v>24082</c:v>
                </c:pt>
                <c:pt idx="272">
                  <c:v>24172.828713247443</c:v>
                </c:pt>
                <c:pt idx="273">
                  <c:v>24264</c:v>
                </c:pt>
                <c:pt idx="274">
                  <c:v>24486</c:v>
                </c:pt>
                <c:pt idx="275">
                  <c:v>24826</c:v>
                </c:pt>
                <c:pt idx="276">
                  <c:v>25238</c:v>
                </c:pt>
                <c:pt idx="277">
                  <c:v>25585</c:v>
                </c:pt>
                <c:pt idx="278">
                  <c:v>25768</c:v>
                </c:pt>
                <c:pt idx="279">
                  <c:v>26136.367000790298</c:v>
                </c:pt>
                <c:pt idx="280">
                  <c:v>26510</c:v>
                </c:pt>
                <c:pt idx="281">
                  <c:v>26827</c:v>
                </c:pt>
                <c:pt idx="282">
                  <c:v>27241</c:v>
                </c:pt>
                <c:pt idx="283">
                  <c:v>27543</c:v>
                </c:pt>
                <c:pt idx="284">
                  <c:v>27971</c:v>
                </c:pt>
                <c:pt idx="285">
                  <c:v>28251</c:v>
                </c:pt>
                <c:pt idx="286">
                  <c:v>28727.4818249007</c:v>
                </c:pt>
                <c:pt idx="287">
                  <c:v>29212</c:v>
                </c:pt>
                <c:pt idx="288">
                  <c:v>29574</c:v>
                </c:pt>
                <c:pt idx="289">
                  <c:v>29975</c:v>
                </c:pt>
                <c:pt idx="290">
                  <c:v>30329</c:v>
                </c:pt>
                <c:pt idx="291">
                  <c:v>30779</c:v>
                </c:pt>
                <c:pt idx="292">
                  <c:v>31126</c:v>
                </c:pt>
                <c:pt idx="293">
                  <c:v>31635.332746788044</c:v>
                </c:pt>
                <c:pt idx="294">
                  <c:v>32153</c:v>
                </c:pt>
                <c:pt idx="295">
                  <c:v>32681</c:v>
                </c:pt>
                <c:pt idx="296">
                  <c:v>33101</c:v>
                </c:pt>
                <c:pt idx="297">
                  <c:v>33430</c:v>
                </c:pt>
                <c:pt idx="298">
                  <c:v>33898</c:v>
                </c:pt>
                <c:pt idx="299">
                  <c:v>34304</c:v>
                </c:pt>
                <c:pt idx="300">
                  <c:v>34601.708165927303</c:v>
                </c:pt>
                <c:pt idx="301">
                  <c:v>34902</c:v>
                </c:pt>
                <c:pt idx="302">
                  <c:v>35409</c:v>
                </c:pt>
                <c:pt idx="303">
                  <c:v>35982</c:v>
                </c:pt>
                <c:pt idx="304">
                  <c:v>36677</c:v>
                </c:pt>
                <c:pt idx="305">
                  <c:v>37461</c:v>
                </c:pt>
                <c:pt idx="306">
                  <c:v>37880</c:v>
                </c:pt>
                <c:pt idx="307">
                  <c:v>38371.313764321385</c:v>
                </c:pt>
                <c:pt idx="308">
                  <c:v>38869</c:v>
                </c:pt>
                <c:pt idx="309">
                  <c:v>39007</c:v>
                </c:pt>
                <c:pt idx="310">
                  <c:v>39310</c:v>
                </c:pt>
                <c:pt idx="311">
                  <c:v>39640</c:v>
                </c:pt>
                <c:pt idx="312">
                  <c:v>40018</c:v>
                </c:pt>
                <c:pt idx="313">
                  <c:v>40246</c:v>
                </c:pt>
                <c:pt idx="314">
                  <c:v>40454.95754539856</c:v>
                </c:pt>
                <c:pt idx="315">
                  <c:v>40665</c:v>
                </c:pt>
                <c:pt idx="316">
                  <c:v>40905</c:v>
                </c:pt>
                <c:pt idx="317">
                  <c:v>41113</c:v>
                </c:pt>
                <c:pt idx="318">
                  <c:v>41336</c:v>
                </c:pt>
                <c:pt idx="319">
                  <c:v>41559</c:v>
                </c:pt>
                <c:pt idx="320">
                  <c:v>41780</c:v>
                </c:pt>
                <c:pt idx="321">
                  <c:v>41950.153515809689</c:v>
                </c:pt>
                <c:pt idx="322">
                  <c:v>42121</c:v>
                </c:pt>
                <c:pt idx="323">
                  <c:v>42315</c:v>
                </c:pt>
                <c:pt idx="324">
                  <c:v>42429</c:v>
                </c:pt>
                <c:pt idx="325">
                  <c:v>42593</c:v>
                </c:pt>
                <c:pt idx="326">
                  <c:v>42745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DE-481E-8471-A430526885A7}"/>
            </c:ext>
          </c:extLst>
        </c:ser>
        <c:ser>
          <c:idx val="4"/>
          <c:order val="4"/>
          <c:tx>
            <c:strRef>
              <c:f>'Dados sim recup log'!$H$1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  <c:pt idx="233">
                  <c:v>44160</c:v>
                </c:pt>
                <c:pt idx="234">
                  <c:v>44161</c:v>
                </c:pt>
                <c:pt idx="235">
                  <c:v>44162</c:v>
                </c:pt>
                <c:pt idx="236">
                  <c:v>44163</c:v>
                </c:pt>
                <c:pt idx="237">
                  <c:v>44164</c:v>
                </c:pt>
                <c:pt idx="238">
                  <c:v>44165</c:v>
                </c:pt>
                <c:pt idx="239">
                  <c:v>44166</c:v>
                </c:pt>
                <c:pt idx="240">
                  <c:v>44167</c:v>
                </c:pt>
                <c:pt idx="241">
                  <c:v>44168</c:v>
                </c:pt>
                <c:pt idx="242">
                  <c:v>44169</c:v>
                </c:pt>
                <c:pt idx="243">
                  <c:v>44170</c:v>
                </c:pt>
                <c:pt idx="244">
                  <c:v>44171</c:v>
                </c:pt>
                <c:pt idx="245">
                  <c:v>44172</c:v>
                </c:pt>
                <c:pt idx="246">
                  <c:v>44173</c:v>
                </c:pt>
                <c:pt idx="247">
                  <c:v>44174</c:v>
                </c:pt>
                <c:pt idx="248">
                  <c:v>44175</c:v>
                </c:pt>
                <c:pt idx="249">
                  <c:v>44176</c:v>
                </c:pt>
                <c:pt idx="250">
                  <c:v>44177</c:v>
                </c:pt>
                <c:pt idx="251">
                  <c:v>44178</c:v>
                </c:pt>
                <c:pt idx="252">
                  <c:v>44179</c:v>
                </c:pt>
                <c:pt idx="253">
                  <c:v>44180</c:v>
                </c:pt>
                <c:pt idx="254">
                  <c:v>44181</c:v>
                </c:pt>
                <c:pt idx="255">
                  <c:v>44182</c:v>
                </c:pt>
                <c:pt idx="256">
                  <c:v>44183</c:v>
                </c:pt>
                <c:pt idx="257">
                  <c:v>44184</c:v>
                </c:pt>
                <c:pt idx="258">
                  <c:v>44185</c:v>
                </c:pt>
                <c:pt idx="259">
                  <c:v>44186</c:v>
                </c:pt>
                <c:pt idx="260">
                  <c:v>44187</c:v>
                </c:pt>
                <c:pt idx="261">
                  <c:v>44188</c:v>
                </c:pt>
                <c:pt idx="262">
                  <c:v>44189</c:v>
                </c:pt>
                <c:pt idx="263">
                  <c:v>44190</c:v>
                </c:pt>
                <c:pt idx="264">
                  <c:v>44191</c:v>
                </c:pt>
                <c:pt idx="265">
                  <c:v>44192</c:v>
                </c:pt>
                <c:pt idx="266">
                  <c:v>44193</c:v>
                </c:pt>
                <c:pt idx="267">
                  <c:v>44194</c:v>
                </c:pt>
                <c:pt idx="268">
                  <c:v>44195</c:v>
                </c:pt>
                <c:pt idx="269">
                  <c:v>44196</c:v>
                </c:pt>
                <c:pt idx="270">
                  <c:v>44197</c:v>
                </c:pt>
                <c:pt idx="271">
                  <c:v>44198</c:v>
                </c:pt>
                <c:pt idx="272">
                  <c:v>44199</c:v>
                </c:pt>
                <c:pt idx="273">
                  <c:v>44200</c:v>
                </c:pt>
                <c:pt idx="274">
                  <c:v>44201</c:v>
                </c:pt>
                <c:pt idx="275">
                  <c:v>44202</c:v>
                </c:pt>
                <c:pt idx="276">
                  <c:v>44203</c:v>
                </c:pt>
                <c:pt idx="277">
                  <c:v>44204</c:v>
                </c:pt>
                <c:pt idx="278">
                  <c:v>44205</c:v>
                </c:pt>
                <c:pt idx="279">
                  <c:v>44206</c:v>
                </c:pt>
                <c:pt idx="280">
                  <c:v>44207</c:v>
                </c:pt>
                <c:pt idx="281">
                  <c:v>44208</c:v>
                </c:pt>
                <c:pt idx="282">
                  <c:v>44209</c:v>
                </c:pt>
                <c:pt idx="283">
                  <c:v>44210</c:v>
                </c:pt>
                <c:pt idx="284">
                  <c:v>44211</c:v>
                </c:pt>
                <c:pt idx="285">
                  <c:v>44212</c:v>
                </c:pt>
                <c:pt idx="286">
                  <c:v>44213</c:v>
                </c:pt>
                <c:pt idx="287">
                  <c:v>44214</c:v>
                </c:pt>
                <c:pt idx="288">
                  <c:v>44215</c:v>
                </c:pt>
                <c:pt idx="289">
                  <c:v>44216</c:v>
                </c:pt>
                <c:pt idx="290">
                  <c:v>44217</c:v>
                </c:pt>
                <c:pt idx="291">
                  <c:v>44218</c:v>
                </c:pt>
                <c:pt idx="292">
                  <c:v>44219</c:v>
                </c:pt>
                <c:pt idx="293">
                  <c:v>44220</c:v>
                </c:pt>
                <c:pt idx="294">
                  <c:v>44221</c:v>
                </c:pt>
                <c:pt idx="295">
                  <c:v>44222</c:v>
                </c:pt>
                <c:pt idx="296">
                  <c:v>44223</c:v>
                </c:pt>
                <c:pt idx="297">
                  <c:v>44224</c:v>
                </c:pt>
                <c:pt idx="298">
                  <c:v>44225</c:v>
                </c:pt>
                <c:pt idx="299">
                  <c:v>44226</c:v>
                </c:pt>
                <c:pt idx="300">
                  <c:v>44227</c:v>
                </c:pt>
                <c:pt idx="301">
                  <c:v>44228</c:v>
                </c:pt>
                <c:pt idx="302">
                  <c:v>44229</c:v>
                </c:pt>
                <c:pt idx="303">
                  <c:v>44230</c:v>
                </c:pt>
                <c:pt idx="304">
                  <c:v>44231</c:v>
                </c:pt>
                <c:pt idx="305">
                  <c:v>44232</c:v>
                </c:pt>
                <c:pt idx="306">
                  <c:v>44233</c:v>
                </c:pt>
                <c:pt idx="307">
                  <c:v>44234</c:v>
                </c:pt>
                <c:pt idx="308">
                  <c:v>44235</c:v>
                </c:pt>
                <c:pt idx="309">
                  <c:v>44236</c:v>
                </c:pt>
                <c:pt idx="310">
                  <c:v>44237</c:v>
                </c:pt>
                <c:pt idx="311">
                  <c:v>44238</c:v>
                </c:pt>
                <c:pt idx="312">
                  <c:v>44239</c:v>
                </c:pt>
                <c:pt idx="313">
                  <c:v>44240</c:v>
                </c:pt>
                <c:pt idx="314">
                  <c:v>44241</c:v>
                </c:pt>
                <c:pt idx="315">
                  <c:v>44242</c:v>
                </c:pt>
                <c:pt idx="316">
                  <c:v>44243</c:v>
                </c:pt>
                <c:pt idx="317">
                  <c:v>44244</c:v>
                </c:pt>
                <c:pt idx="318">
                  <c:v>44245</c:v>
                </c:pt>
                <c:pt idx="319">
                  <c:v>44246</c:v>
                </c:pt>
                <c:pt idx="320">
                  <c:v>44247</c:v>
                </c:pt>
                <c:pt idx="321">
                  <c:v>44248</c:v>
                </c:pt>
                <c:pt idx="322">
                  <c:v>44249</c:v>
                </c:pt>
                <c:pt idx="323">
                  <c:v>44250</c:v>
                </c:pt>
                <c:pt idx="324">
                  <c:v>44251</c:v>
                </c:pt>
                <c:pt idx="325">
                  <c:v>44252</c:v>
                </c:pt>
                <c:pt idx="326">
                  <c:v>44253</c:v>
                </c:pt>
              </c:numCache>
            </c:numRef>
          </c:cat>
          <c:val>
            <c:numRef>
              <c:f>'Dados sim recup log'!$H$2:$H$600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1469.5848418956116</c:v>
                </c:pt>
                <c:pt idx="103">
                  <c:v>1444.6868981403904</c:v>
                </c:pt>
                <c:pt idx="104">
                  <c:v>1353.8540674518686</c:v>
                </c:pt>
                <c:pt idx="105">
                  <c:v>1260.3375342273398</c:v>
                </c:pt>
                <c:pt idx="106">
                  <c:v>1224.8390783115256</c:v>
                </c:pt>
                <c:pt idx="107">
                  <c:v>1529.7640929201898</c:v>
                </c:pt>
                <c:pt idx="108">
                  <c:v>1725.0953240436288</c:v>
                </c:pt>
                <c:pt idx="109">
                  <c:v>1919.8183222175985</c:v>
                </c:pt>
                <c:pt idx="110">
                  <c:v>1806.921608678857</c:v>
                </c:pt>
                <c:pt idx="111">
                  <c:v>1828.6216019157746</c:v>
                </c:pt>
                <c:pt idx="112">
                  <c:v>1851.1029868419782</c:v>
                </c:pt>
                <c:pt idx="113">
                  <c:v>1874.4464208833033</c:v>
                </c:pt>
                <c:pt idx="114">
                  <c:v>1968.0212132054221</c:v>
                </c:pt>
                <c:pt idx="115">
                  <c:v>1947.9691449103257</c:v>
                </c:pt>
                <c:pt idx="116">
                  <c:v>2190.2999217259112</c:v>
                </c:pt>
                <c:pt idx="117">
                  <c:v>2086.0272979406309</c:v>
                </c:pt>
                <c:pt idx="118">
                  <c:v>2067.6455304853671</c:v>
                </c:pt>
                <c:pt idx="119">
                  <c:v>2048.7478759299029</c:v>
                </c:pt>
                <c:pt idx="120">
                  <c:v>2159.7899459580076</c:v>
                </c:pt>
                <c:pt idx="121">
                  <c:v>2324.3265589859402</c:v>
                </c:pt>
                <c:pt idx="122">
                  <c:v>2397.3934479829559</c:v>
                </c:pt>
                <c:pt idx="123">
                  <c:v>2607.0310066753354</c:v>
                </c:pt>
                <c:pt idx="124">
                  <c:v>2665.2843453051792</c:v>
                </c:pt>
                <c:pt idx="125">
                  <c:v>2566.6944673095104</c:v>
                </c:pt>
                <c:pt idx="126">
                  <c:v>2465.8426070564819</c:v>
                </c:pt>
                <c:pt idx="127">
                  <c:v>2551.2616044917495</c:v>
                </c:pt>
                <c:pt idx="128">
                  <c:v>2863.5245213555854</c:v>
                </c:pt>
                <c:pt idx="129">
                  <c:v>2904.7002928333368</c:v>
                </c:pt>
                <c:pt idx="130">
                  <c:v>2966.8625373336326</c:v>
                </c:pt>
                <c:pt idx="131">
                  <c:v>2823.0894828532028</c:v>
                </c:pt>
                <c:pt idx="132">
                  <c:v>2804.3117198522878</c:v>
                </c:pt>
                <c:pt idx="133">
                  <c:v>2786.0728498714707</c:v>
                </c:pt>
                <c:pt idx="134">
                  <c:v>2855.007821656056</c:v>
                </c:pt>
                <c:pt idx="135">
                  <c:v>3020.3643019451165</c:v>
                </c:pt>
                <c:pt idx="136">
                  <c:v>3087.2417342043209</c:v>
                </c:pt>
                <c:pt idx="137">
                  <c:v>3121.7432939806376</c:v>
                </c:pt>
                <c:pt idx="138">
                  <c:v>3013.9756721079539</c:v>
                </c:pt>
                <c:pt idx="139">
                  <c:v>3031.3221581896923</c:v>
                </c:pt>
                <c:pt idx="140">
                  <c:v>3051.075793339367</c:v>
                </c:pt>
                <c:pt idx="141">
                  <c:v>3106.172289246877</c:v>
                </c:pt>
                <c:pt idx="142">
                  <c:v>3163.4565549325071</c:v>
                </c:pt>
                <c:pt idx="143">
                  <c:v>3276.0489925138954</c:v>
                </c:pt>
                <c:pt idx="144">
                  <c:v>3289.0718675847875</c:v>
                </c:pt>
                <c:pt idx="145">
                  <c:v>3187.6489878505581</c:v>
                </c:pt>
                <c:pt idx="146">
                  <c:v>3092.6069602817061</c:v>
                </c:pt>
                <c:pt idx="147">
                  <c:v>2997.9669171854512</c:v>
                </c:pt>
                <c:pt idx="148">
                  <c:v>3058.9600474714953</c:v>
                </c:pt>
                <c:pt idx="149">
                  <c:v>3087.011377823912</c:v>
                </c:pt>
                <c:pt idx="150">
                  <c:v>3111.2473630395107</c:v>
                </c:pt>
                <c:pt idx="151">
                  <c:v>3136.7939531897537</c:v>
                </c:pt>
                <c:pt idx="152">
                  <c:v>3032.7762510611337</c:v>
                </c:pt>
                <c:pt idx="153">
                  <c:v>2949.9205744064548</c:v>
                </c:pt>
                <c:pt idx="154">
                  <c:v>2868.4760993532054</c:v>
                </c:pt>
                <c:pt idx="155">
                  <c:v>2788.5686684387874</c:v>
                </c:pt>
                <c:pt idx="156">
                  <c:v>2752.5162176543563</c:v>
                </c:pt>
                <c:pt idx="157">
                  <c:v>2709.5007386183333</c:v>
                </c:pt>
                <c:pt idx="158">
                  <c:v>2789.6354617072284</c:v>
                </c:pt>
                <c:pt idx="159">
                  <c:v>2665.030611517177</c:v>
                </c:pt>
                <c:pt idx="160">
                  <c:v>2602.852274210185</c:v>
                </c:pt>
                <c:pt idx="161">
                  <c:v>2543.0265521470938</c:v>
                </c:pt>
                <c:pt idx="162">
                  <c:v>2678.8305626341353</c:v>
                </c:pt>
                <c:pt idx="163">
                  <c:v>2784.3010218446489</c:v>
                </c:pt>
                <c:pt idx="164">
                  <c:v>3017.5296743137642</c:v>
                </c:pt>
                <c:pt idx="165">
                  <c:v>3025.6040126346397</c:v>
                </c:pt>
                <c:pt idx="166">
                  <c:v>2877.6071396194329</c:v>
                </c:pt>
                <c:pt idx="167">
                  <c:v>2787.9624739039336</c:v>
                </c:pt>
                <c:pt idx="168">
                  <c:v>2700.7095412312829</c:v>
                </c:pt>
                <c:pt idx="169">
                  <c:v>2679.9521245200758</c:v>
                </c:pt>
                <c:pt idx="170">
                  <c:v>2631.4099836336154</c:v>
                </c:pt>
                <c:pt idx="171">
                  <c:v>2612.142933187195</c:v>
                </c:pt>
                <c:pt idx="172">
                  <c:v>2667.2060045611033</c:v>
                </c:pt>
                <c:pt idx="173">
                  <c:v>2529.6494491956928</c:v>
                </c:pt>
                <c:pt idx="174">
                  <c:v>2441.4127528070749</c:v>
                </c:pt>
                <c:pt idx="175">
                  <c:v>2355.8547089582717</c:v>
                </c:pt>
                <c:pt idx="176">
                  <c:v>2307.69340312241</c:v>
                </c:pt>
                <c:pt idx="177">
                  <c:v>2239.0663527528395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  <c:pt idx="233">
                  <c:v>1206</c:v>
                </c:pt>
                <c:pt idx="234">
                  <c:v>1203</c:v>
                </c:pt>
                <c:pt idx="235">
                  <c:v>1230</c:v>
                </c:pt>
                <c:pt idx="236">
                  <c:v>1186</c:v>
                </c:pt>
                <c:pt idx="237">
                  <c:v>1159.5865662821016</c:v>
                </c:pt>
                <c:pt idx="238">
                  <c:v>1133</c:v>
                </c:pt>
                <c:pt idx="239">
                  <c:v>1172</c:v>
                </c:pt>
                <c:pt idx="240">
                  <c:v>1177</c:v>
                </c:pt>
                <c:pt idx="241">
                  <c:v>1180</c:v>
                </c:pt>
                <c:pt idx="242">
                  <c:v>1177</c:v>
                </c:pt>
                <c:pt idx="243">
                  <c:v>1117</c:v>
                </c:pt>
                <c:pt idx="244">
                  <c:v>1099.5881964273249</c:v>
                </c:pt>
                <c:pt idx="245">
                  <c:v>1082</c:v>
                </c:pt>
                <c:pt idx="246">
                  <c:v>1168</c:v>
                </c:pt>
                <c:pt idx="247">
                  <c:v>1175</c:v>
                </c:pt>
                <c:pt idx="248">
                  <c:v>1187</c:v>
                </c:pt>
                <c:pt idx="249">
                  <c:v>1148</c:v>
                </c:pt>
                <c:pt idx="250">
                  <c:v>1106</c:v>
                </c:pt>
                <c:pt idx="251">
                  <c:v>1089.601854561668</c:v>
                </c:pt>
                <c:pt idx="252">
                  <c:v>1073</c:v>
                </c:pt>
                <c:pt idx="253">
                  <c:v>1060</c:v>
                </c:pt>
                <c:pt idx="254">
                  <c:v>1144</c:v>
                </c:pt>
                <c:pt idx="255">
                  <c:v>1289</c:v>
                </c:pt>
                <c:pt idx="256">
                  <c:v>1327</c:v>
                </c:pt>
                <c:pt idx="257">
                  <c:v>1250</c:v>
                </c:pt>
                <c:pt idx="258">
                  <c:v>1150.7203111210511</c:v>
                </c:pt>
                <c:pt idx="259">
                  <c:v>1051</c:v>
                </c:pt>
                <c:pt idx="260">
                  <c:v>1201</c:v>
                </c:pt>
                <c:pt idx="261">
                  <c:v>1528</c:v>
                </c:pt>
                <c:pt idx="262">
                  <c:v>1542</c:v>
                </c:pt>
                <c:pt idx="263">
                  <c:v>1500.6885044506271</c:v>
                </c:pt>
                <c:pt idx="264">
                  <c:v>1459</c:v>
                </c:pt>
                <c:pt idx="265">
                  <c:v>1423.6439987621634</c:v>
                </c:pt>
                <c:pt idx="266">
                  <c:v>1388</c:v>
                </c:pt>
                <c:pt idx="267">
                  <c:v>1550</c:v>
                </c:pt>
                <c:pt idx="268">
                  <c:v>1609</c:v>
                </c:pt>
                <c:pt idx="269">
                  <c:v>1658</c:v>
                </c:pt>
                <c:pt idx="270">
                  <c:v>1678.9196516572592</c:v>
                </c:pt>
                <c:pt idx="271">
                  <c:v>1700</c:v>
                </c:pt>
                <c:pt idx="272">
                  <c:v>1682.0734519675643</c:v>
                </c:pt>
                <c:pt idx="273">
                  <c:v>1664</c:v>
                </c:pt>
                <c:pt idx="274">
                  <c:v>1895</c:v>
                </c:pt>
                <c:pt idx="275">
                  <c:v>2001</c:v>
                </c:pt>
                <c:pt idx="276">
                  <c:v>2330</c:v>
                </c:pt>
                <c:pt idx="277">
                  <c:v>2548</c:v>
                </c:pt>
                <c:pt idx="278">
                  <c:v>2511</c:v>
                </c:pt>
                <c:pt idx="279">
                  <c:v>2572.3922522145804</c:v>
                </c:pt>
                <c:pt idx="280">
                  <c:v>2635</c:v>
                </c:pt>
                <c:pt idx="281">
                  <c:v>2976</c:v>
                </c:pt>
                <c:pt idx="282">
                  <c:v>3144</c:v>
                </c:pt>
                <c:pt idx="283">
                  <c:v>3209</c:v>
                </c:pt>
                <c:pt idx="284">
                  <c:v>3355</c:v>
                </c:pt>
                <c:pt idx="285">
                  <c:v>3107</c:v>
                </c:pt>
                <c:pt idx="286">
                  <c:v>3059.5990408701291</c:v>
                </c:pt>
                <c:pt idx="287">
                  <c:v>3010</c:v>
                </c:pt>
                <c:pt idx="288">
                  <c:v>3183</c:v>
                </c:pt>
                <c:pt idx="289">
                  <c:v>3271</c:v>
                </c:pt>
                <c:pt idx="290">
                  <c:v>3381</c:v>
                </c:pt>
                <c:pt idx="291">
                  <c:v>3593</c:v>
                </c:pt>
                <c:pt idx="292">
                  <c:v>3338</c:v>
                </c:pt>
                <c:pt idx="293">
                  <c:v>3101.1184203500743</c:v>
                </c:pt>
                <c:pt idx="294">
                  <c:v>2865</c:v>
                </c:pt>
                <c:pt idx="295">
                  <c:v>3152</c:v>
                </c:pt>
                <c:pt idx="296">
                  <c:v>3374</c:v>
                </c:pt>
                <c:pt idx="297">
                  <c:v>3346</c:v>
                </c:pt>
                <c:pt idx="298">
                  <c:v>3460</c:v>
                </c:pt>
                <c:pt idx="299">
                  <c:v>3408</c:v>
                </c:pt>
                <c:pt idx="300">
                  <c:v>3200.6909470432947</c:v>
                </c:pt>
                <c:pt idx="301">
                  <c:v>2991</c:v>
                </c:pt>
                <c:pt idx="302">
                  <c:v>3052</c:v>
                </c:pt>
                <c:pt idx="303">
                  <c:v>3353</c:v>
                </c:pt>
                <c:pt idx="304">
                  <c:v>3789</c:v>
                </c:pt>
                <c:pt idx="305">
                  <c:v>3925</c:v>
                </c:pt>
                <c:pt idx="306">
                  <c:v>3840</c:v>
                </c:pt>
                <c:pt idx="307">
                  <c:v>3557.663221142866</c:v>
                </c:pt>
                <c:pt idx="308">
                  <c:v>3270</c:v>
                </c:pt>
                <c:pt idx="309">
                  <c:v>3541</c:v>
                </c:pt>
                <c:pt idx="310">
                  <c:v>3479</c:v>
                </c:pt>
                <c:pt idx="311">
                  <c:v>3386</c:v>
                </c:pt>
                <c:pt idx="312">
                  <c:v>3263</c:v>
                </c:pt>
                <c:pt idx="313">
                  <c:v>3155</c:v>
                </c:pt>
                <c:pt idx="314">
                  <c:v>3050.9157560859239</c:v>
                </c:pt>
                <c:pt idx="315">
                  <c:v>2946</c:v>
                </c:pt>
                <c:pt idx="316">
                  <c:v>2950</c:v>
                </c:pt>
                <c:pt idx="317">
                  <c:v>2897</c:v>
                </c:pt>
                <c:pt idx="318">
                  <c:v>2858</c:v>
                </c:pt>
                <c:pt idx="319">
                  <c:v>2786</c:v>
                </c:pt>
                <c:pt idx="320">
                  <c:v>2703</c:v>
                </c:pt>
                <c:pt idx="321">
                  <c:v>2660.662872358902</c:v>
                </c:pt>
                <c:pt idx="322">
                  <c:v>2618</c:v>
                </c:pt>
                <c:pt idx="323">
                  <c:v>2687</c:v>
                </c:pt>
                <c:pt idx="324">
                  <c:v>2816</c:v>
                </c:pt>
                <c:pt idx="325">
                  <c:v>2824</c:v>
                </c:pt>
                <c:pt idx="326">
                  <c:v>2850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9DE-481E-8471-A43052688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9029887"/>
        <c:axId val="1985074095"/>
      </c:lineChart>
      <c:dateAx>
        <c:axId val="1989029887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85074095"/>
        <c:crosses val="autoZero"/>
        <c:auto val="1"/>
        <c:lblOffset val="100"/>
        <c:baseTimeUnit val="days"/>
      </c:dateAx>
      <c:valAx>
        <c:axId val="1985074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89029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217523086819529E-2"/>
          <c:y val="6.1214720573779552E-2"/>
          <c:w val="0.91967284514888437"/>
          <c:h val="0.72358330247994929"/>
        </c:manualLayout>
      </c:layout>
      <c:lineChart>
        <c:grouping val="standard"/>
        <c:varyColors val="0"/>
        <c:ser>
          <c:idx val="0"/>
          <c:order val="0"/>
          <c:tx>
            <c:strRef>
              <c:f>'Dados sim recup log'!$C$1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  <c:pt idx="233">
                  <c:v>44160</c:v>
                </c:pt>
                <c:pt idx="234">
                  <c:v>44161</c:v>
                </c:pt>
                <c:pt idx="235">
                  <c:v>44162</c:v>
                </c:pt>
                <c:pt idx="236">
                  <c:v>44163</c:v>
                </c:pt>
                <c:pt idx="237">
                  <c:v>44164</c:v>
                </c:pt>
                <c:pt idx="238">
                  <c:v>44165</c:v>
                </c:pt>
                <c:pt idx="239">
                  <c:v>44166</c:v>
                </c:pt>
                <c:pt idx="240">
                  <c:v>44167</c:v>
                </c:pt>
                <c:pt idx="241">
                  <c:v>44168</c:v>
                </c:pt>
                <c:pt idx="242">
                  <c:v>44169</c:v>
                </c:pt>
                <c:pt idx="243">
                  <c:v>44170</c:v>
                </c:pt>
                <c:pt idx="244">
                  <c:v>44171</c:v>
                </c:pt>
                <c:pt idx="245">
                  <c:v>44172</c:v>
                </c:pt>
                <c:pt idx="246">
                  <c:v>44173</c:v>
                </c:pt>
                <c:pt idx="247">
                  <c:v>44174</c:v>
                </c:pt>
                <c:pt idx="248">
                  <c:v>44175</c:v>
                </c:pt>
                <c:pt idx="249">
                  <c:v>44176</c:v>
                </c:pt>
                <c:pt idx="250">
                  <c:v>44177</c:v>
                </c:pt>
                <c:pt idx="251">
                  <c:v>44178</c:v>
                </c:pt>
                <c:pt idx="252">
                  <c:v>44179</c:v>
                </c:pt>
                <c:pt idx="253">
                  <c:v>44180</c:v>
                </c:pt>
                <c:pt idx="254">
                  <c:v>44181</c:v>
                </c:pt>
                <c:pt idx="255">
                  <c:v>44182</c:v>
                </c:pt>
                <c:pt idx="256">
                  <c:v>44183</c:v>
                </c:pt>
                <c:pt idx="257">
                  <c:v>44184</c:v>
                </c:pt>
                <c:pt idx="258">
                  <c:v>44185</c:v>
                </c:pt>
                <c:pt idx="259">
                  <c:v>44186</c:v>
                </c:pt>
                <c:pt idx="260">
                  <c:v>44187</c:v>
                </c:pt>
                <c:pt idx="261">
                  <c:v>44188</c:v>
                </c:pt>
                <c:pt idx="262">
                  <c:v>44189</c:v>
                </c:pt>
                <c:pt idx="263">
                  <c:v>44190</c:v>
                </c:pt>
                <c:pt idx="264">
                  <c:v>44191</c:v>
                </c:pt>
                <c:pt idx="265">
                  <c:v>44192</c:v>
                </c:pt>
                <c:pt idx="266">
                  <c:v>44193</c:v>
                </c:pt>
                <c:pt idx="267">
                  <c:v>44194</c:v>
                </c:pt>
                <c:pt idx="268">
                  <c:v>44195</c:v>
                </c:pt>
                <c:pt idx="269">
                  <c:v>44196</c:v>
                </c:pt>
                <c:pt idx="270">
                  <c:v>44197</c:v>
                </c:pt>
                <c:pt idx="271">
                  <c:v>44198</c:v>
                </c:pt>
                <c:pt idx="272">
                  <c:v>44199</c:v>
                </c:pt>
                <c:pt idx="273">
                  <c:v>44200</c:v>
                </c:pt>
                <c:pt idx="274">
                  <c:v>44201</c:v>
                </c:pt>
                <c:pt idx="275">
                  <c:v>44202</c:v>
                </c:pt>
                <c:pt idx="276">
                  <c:v>44203</c:v>
                </c:pt>
                <c:pt idx="277">
                  <c:v>44204</c:v>
                </c:pt>
                <c:pt idx="278">
                  <c:v>44205</c:v>
                </c:pt>
                <c:pt idx="279">
                  <c:v>44206</c:v>
                </c:pt>
                <c:pt idx="280">
                  <c:v>44207</c:v>
                </c:pt>
                <c:pt idx="281">
                  <c:v>44208</c:v>
                </c:pt>
                <c:pt idx="282">
                  <c:v>44209</c:v>
                </c:pt>
                <c:pt idx="283">
                  <c:v>44210</c:v>
                </c:pt>
                <c:pt idx="284">
                  <c:v>44211</c:v>
                </c:pt>
                <c:pt idx="285">
                  <c:v>44212</c:v>
                </c:pt>
                <c:pt idx="286">
                  <c:v>44213</c:v>
                </c:pt>
                <c:pt idx="287">
                  <c:v>44214</c:v>
                </c:pt>
                <c:pt idx="288">
                  <c:v>44215</c:v>
                </c:pt>
                <c:pt idx="289">
                  <c:v>44216</c:v>
                </c:pt>
                <c:pt idx="290">
                  <c:v>44217</c:v>
                </c:pt>
                <c:pt idx="291">
                  <c:v>44218</c:v>
                </c:pt>
                <c:pt idx="292">
                  <c:v>44219</c:v>
                </c:pt>
                <c:pt idx="293">
                  <c:v>44220</c:v>
                </c:pt>
                <c:pt idx="294">
                  <c:v>44221</c:v>
                </c:pt>
                <c:pt idx="295">
                  <c:v>44222</c:v>
                </c:pt>
                <c:pt idx="296">
                  <c:v>44223</c:v>
                </c:pt>
                <c:pt idx="297">
                  <c:v>44224</c:v>
                </c:pt>
                <c:pt idx="298">
                  <c:v>44225</c:v>
                </c:pt>
                <c:pt idx="299">
                  <c:v>44226</c:v>
                </c:pt>
                <c:pt idx="300">
                  <c:v>44227</c:v>
                </c:pt>
                <c:pt idx="301">
                  <c:v>44228</c:v>
                </c:pt>
                <c:pt idx="302">
                  <c:v>44229</c:v>
                </c:pt>
                <c:pt idx="303">
                  <c:v>44230</c:v>
                </c:pt>
                <c:pt idx="304">
                  <c:v>44231</c:v>
                </c:pt>
                <c:pt idx="305">
                  <c:v>44232</c:v>
                </c:pt>
                <c:pt idx="306">
                  <c:v>44233</c:v>
                </c:pt>
                <c:pt idx="307">
                  <c:v>44234</c:v>
                </c:pt>
                <c:pt idx="308">
                  <c:v>44235</c:v>
                </c:pt>
                <c:pt idx="309">
                  <c:v>44236</c:v>
                </c:pt>
                <c:pt idx="310">
                  <c:v>44237</c:v>
                </c:pt>
                <c:pt idx="311">
                  <c:v>44238</c:v>
                </c:pt>
                <c:pt idx="312">
                  <c:v>44239</c:v>
                </c:pt>
                <c:pt idx="313">
                  <c:v>44240</c:v>
                </c:pt>
                <c:pt idx="314">
                  <c:v>44241</c:v>
                </c:pt>
                <c:pt idx="315">
                  <c:v>44242</c:v>
                </c:pt>
                <c:pt idx="316">
                  <c:v>44243</c:v>
                </c:pt>
                <c:pt idx="317">
                  <c:v>44244</c:v>
                </c:pt>
                <c:pt idx="318">
                  <c:v>44245</c:v>
                </c:pt>
                <c:pt idx="319">
                  <c:v>44246</c:v>
                </c:pt>
                <c:pt idx="320">
                  <c:v>44247</c:v>
                </c:pt>
                <c:pt idx="321">
                  <c:v>44248</c:v>
                </c:pt>
                <c:pt idx="322">
                  <c:v>44249</c:v>
                </c:pt>
                <c:pt idx="323">
                  <c:v>44250</c:v>
                </c:pt>
                <c:pt idx="324">
                  <c:v>44251</c:v>
                </c:pt>
                <c:pt idx="325">
                  <c:v>44252</c:v>
                </c:pt>
                <c:pt idx="326">
                  <c:v>44253</c:v>
                </c:pt>
              </c:numCache>
            </c:numRef>
          </c:cat>
          <c:val>
            <c:numRef>
              <c:f>'Dados sim recup log'!$C$2:$C$600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  <c:pt idx="233">
                  <c:v>98</c:v>
                </c:pt>
                <c:pt idx="234">
                  <c:v>78</c:v>
                </c:pt>
                <c:pt idx="235">
                  <c:v>103</c:v>
                </c:pt>
                <c:pt idx="236">
                  <c:v>31</c:v>
                </c:pt>
                <c:pt idx="237">
                  <c:v>46.947644038180442</c:v>
                </c:pt>
                <c:pt idx="238">
                  <c:v>47.052355961819558</c:v>
                </c:pt>
                <c:pt idx="239">
                  <c:v>144</c:v>
                </c:pt>
                <c:pt idx="240">
                  <c:v>96</c:v>
                </c:pt>
                <c:pt idx="241">
                  <c:v>158</c:v>
                </c:pt>
                <c:pt idx="242">
                  <c:v>99</c:v>
                </c:pt>
                <c:pt idx="243">
                  <c:v>26</c:v>
                </c:pt>
                <c:pt idx="244">
                  <c:v>83.837792498590716</c:v>
                </c:pt>
                <c:pt idx="245">
                  <c:v>84.162207501409284</c:v>
                </c:pt>
                <c:pt idx="246">
                  <c:v>224</c:v>
                </c:pt>
                <c:pt idx="247">
                  <c:v>155</c:v>
                </c:pt>
                <c:pt idx="248">
                  <c:v>135</c:v>
                </c:pt>
                <c:pt idx="249">
                  <c:v>87</c:v>
                </c:pt>
                <c:pt idx="250">
                  <c:v>21</c:v>
                </c:pt>
                <c:pt idx="251">
                  <c:v>106.24864679936945</c:v>
                </c:pt>
                <c:pt idx="252">
                  <c:v>106.75135320063055</c:v>
                </c:pt>
                <c:pt idx="253">
                  <c:v>112</c:v>
                </c:pt>
                <c:pt idx="254">
                  <c:v>255</c:v>
                </c:pt>
                <c:pt idx="255">
                  <c:v>376</c:v>
                </c:pt>
                <c:pt idx="256">
                  <c:v>264</c:v>
                </c:pt>
                <c:pt idx="257">
                  <c:v>14</c:v>
                </c:pt>
                <c:pt idx="258">
                  <c:v>0</c:v>
                </c:pt>
                <c:pt idx="259">
                  <c:v>0</c:v>
                </c:pt>
                <c:pt idx="260">
                  <c:v>358</c:v>
                </c:pt>
                <c:pt idx="261">
                  <c:v>587</c:v>
                </c:pt>
                <c:pt idx="262">
                  <c:v>140</c:v>
                </c:pt>
                <c:pt idx="263">
                  <c:v>76.880713539569115</c:v>
                </c:pt>
                <c:pt idx="264">
                  <c:v>77.119286460430885</c:v>
                </c:pt>
                <c:pt idx="265">
                  <c:v>72.893428298586514</c:v>
                </c:pt>
                <c:pt idx="266">
                  <c:v>73.106571701413486</c:v>
                </c:pt>
                <c:pt idx="267">
                  <c:v>338</c:v>
                </c:pt>
                <c:pt idx="268">
                  <c:v>244</c:v>
                </c:pt>
                <c:pt idx="269">
                  <c:v>387</c:v>
                </c:pt>
                <c:pt idx="270">
                  <c:v>144.10134393098633</c:v>
                </c:pt>
                <c:pt idx="271">
                  <c:v>144.89865606901367</c:v>
                </c:pt>
                <c:pt idx="272">
                  <c:v>76.887750613404933</c:v>
                </c:pt>
                <c:pt idx="273">
                  <c:v>77.112249386595067</c:v>
                </c:pt>
                <c:pt idx="274">
                  <c:v>463</c:v>
                </c:pt>
                <c:pt idx="275">
                  <c:v>450</c:v>
                </c:pt>
                <c:pt idx="276">
                  <c:v>744</c:v>
                </c:pt>
                <c:pt idx="277">
                  <c:v>577</c:v>
                </c:pt>
                <c:pt idx="278">
                  <c:v>147</c:v>
                </c:pt>
                <c:pt idx="279">
                  <c:v>433.24891536195355</c:v>
                </c:pt>
                <c:pt idx="280">
                  <c:v>439.75108463804645</c:v>
                </c:pt>
                <c:pt idx="281">
                  <c:v>665</c:v>
                </c:pt>
                <c:pt idx="282">
                  <c:v>592</c:v>
                </c:pt>
                <c:pt idx="283">
                  <c:v>372</c:v>
                </c:pt>
                <c:pt idx="284">
                  <c:v>580</c:v>
                </c:pt>
                <c:pt idx="285">
                  <c:v>35</c:v>
                </c:pt>
                <c:pt idx="286">
                  <c:v>433.06818735502748</c:v>
                </c:pt>
                <c:pt idx="287">
                  <c:v>438.93181264497252</c:v>
                </c:pt>
                <c:pt idx="288">
                  <c:v>542</c:v>
                </c:pt>
                <c:pt idx="289">
                  <c:v>493</c:v>
                </c:pt>
                <c:pt idx="290">
                  <c:v>473</c:v>
                </c:pt>
                <c:pt idx="291">
                  <c:v>669</c:v>
                </c:pt>
                <c:pt idx="292">
                  <c:v>93</c:v>
                </c:pt>
                <c:pt idx="293">
                  <c:v>283.8531244306505</c:v>
                </c:pt>
                <c:pt idx="294">
                  <c:v>286.1468755693495</c:v>
                </c:pt>
                <c:pt idx="295">
                  <c:v>822</c:v>
                </c:pt>
                <c:pt idx="296">
                  <c:v>652</c:v>
                </c:pt>
                <c:pt idx="297">
                  <c:v>312</c:v>
                </c:pt>
                <c:pt idx="298">
                  <c:v>583</c:v>
                </c:pt>
                <c:pt idx="299">
                  <c:v>355</c:v>
                </c:pt>
                <c:pt idx="300">
                  <c:v>95.38160575315851</c:v>
                </c:pt>
                <c:pt idx="301">
                  <c:v>95.61839424684149</c:v>
                </c:pt>
                <c:pt idx="302">
                  <c:v>579</c:v>
                </c:pt>
                <c:pt idx="303">
                  <c:v>878</c:v>
                </c:pt>
                <c:pt idx="304">
                  <c:v>1138</c:v>
                </c:pt>
                <c:pt idx="305">
                  <c:v>926</c:v>
                </c:pt>
                <c:pt idx="306">
                  <c:v>335</c:v>
                </c:pt>
                <c:pt idx="307">
                  <c:v>211.97099342969159</c:v>
                </c:pt>
                <c:pt idx="308">
                  <c:v>213.02900657030841</c:v>
                </c:pt>
                <c:pt idx="309">
                  <c:v>417</c:v>
                </c:pt>
                <c:pt idx="310">
                  <c:v>244</c:v>
                </c:pt>
                <c:pt idx="311">
                  <c:v>247</c:v>
                </c:pt>
                <c:pt idx="312">
                  <c:v>257</c:v>
                </c:pt>
                <c:pt idx="313">
                  <c:v>122</c:v>
                </c:pt>
                <c:pt idx="314">
                  <c:v>106.87074066082278</c:v>
                </c:pt>
                <c:pt idx="315">
                  <c:v>107.12925933917722</c:v>
                </c:pt>
                <c:pt idx="316">
                  <c:v>247</c:v>
                </c:pt>
                <c:pt idx="317">
                  <c:v>159</c:v>
                </c:pt>
                <c:pt idx="318">
                  <c:v>195</c:v>
                </c:pt>
                <c:pt idx="319">
                  <c:v>152</c:v>
                </c:pt>
                <c:pt idx="320">
                  <c:v>141</c:v>
                </c:pt>
                <c:pt idx="321">
                  <c:v>130.31251819027966</c:v>
                </c:pt>
                <c:pt idx="322">
                  <c:v>130.68748180972034</c:v>
                </c:pt>
                <c:pt idx="323">
                  <c:v>266</c:v>
                </c:pt>
                <c:pt idx="324">
                  <c:v>249</c:v>
                </c:pt>
                <c:pt idx="325">
                  <c:v>177</c:v>
                </c:pt>
                <c:pt idx="326">
                  <c:v>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93-4026-8180-BED395825F65}"/>
            </c:ext>
          </c:extLst>
        </c:ser>
        <c:ser>
          <c:idx val="1"/>
          <c:order val="1"/>
          <c:tx>
            <c:strRef>
              <c:f>'Dados sim recup log'!$D$1</c:f>
              <c:strCache>
                <c:ptCount val="1"/>
                <c:pt idx="0">
                  <c:v>Média Móvel Novos casos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  <c:pt idx="233">
                  <c:v>44160</c:v>
                </c:pt>
                <c:pt idx="234">
                  <c:v>44161</c:v>
                </c:pt>
                <c:pt idx="235">
                  <c:v>44162</c:v>
                </c:pt>
                <c:pt idx="236">
                  <c:v>44163</c:v>
                </c:pt>
                <c:pt idx="237">
                  <c:v>44164</c:v>
                </c:pt>
                <c:pt idx="238">
                  <c:v>44165</c:v>
                </c:pt>
                <c:pt idx="239">
                  <c:v>44166</c:v>
                </c:pt>
                <c:pt idx="240">
                  <c:v>44167</c:v>
                </c:pt>
                <c:pt idx="241">
                  <c:v>44168</c:v>
                </c:pt>
                <c:pt idx="242">
                  <c:v>44169</c:v>
                </c:pt>
                <c:pt idx="243">
                  <c:v>44170</c:v>
                </c:pt>
                <c:pt idx="244">
                  <c:v>44171</c:v>
                </c:pt>
                <c:pt idx="245">
                  <c:v>44172</c:v>
                </c:pt>
                <c:pt idx="246">
                  <c:v>44173</c:v>
                </c:pt>
                <c:pt idx="247">
                  <c:v>44174</c:v>
                </c:pt>
                <c:pt idx="248">
                  <c:v>44175</c:v>
                </c:pt>
                <c:pt idx="249">
                  <c:v>44176</c:v>
                </c:pt>
                <c:pt idx="250">
                  <c:v>44177</c:v>
                </c:pt>
                <c:pt idx="251">
                  <c:v>44178</c:v>
                </c:pt>
                <c:pt idx="252">
                  <c:v>44179</c:v>
                </c:pt>
                <c:pt idx="253">
                  <c:v>44180</c:v>
                </c:pt>
                <c:pt idx="254">
                  <c:v>44181</c:v>
                </c:pt>
                <c:pt idx="255">
                  <c:v>44182</c:v>
                </c:pt>
                <c:pt idx="256">
                  <c:v>44183</c:v>
                </c:pt>
                <c:pt idx="257">
                  <c:v>44184</c:v>
                </c:pt>
                <c:pt idx="258">
                  <c:v>44185</c:v>
                </c:pt>
                <c:pt idx="259">
                  <c:v>44186</c:v>
                </c:pt>
                <c:pt idx="260">
                  <c:v>44187</c:v>
                </c:pt>
                <c:pt idx="261">
                  <c:v>44188</c:v>
                </c:pt>
                <c:pt idx="262">
                  <c:v>44189</c:v>
                </c:pt>
                <c:pt idx="263">
                  <c:v>44190</c:v>
                </c:pt>
                <c:pt idx="264">
                  <c:v>44191</c:v>
                </c:pt>
                <c:pt idx="265">
                  <c:v>44192</c:v>
                </c:pt>
                <c:pt idx="266">
                  <c:v>44193</c:v>
                </c:pt>
                <c:pt idx="267">
                  <c:v>44194</c:v>
                </c:pt>
                <c:pt idx="268">
                  <c:v>44195</c:v>
                </c:pt>
                <c:pt idx="269">
                  <c:v>44196</c:v>
                </c:pt>
                <c:pt idx="270">
                  <c:v>44197</c:v>
                </c:pt>
                <c:pt idx="271">
                  <c:v>44198</c:v>
                </c:pt>
                <c:pt idx="272">
                  <c:v>44199</c:v>
                </c:pt>
                <c:pt idx="273">
                  <c:v>44200</c:v>
                </c:pt>
                <c:pt idx="274">
                  <c:v>44201</c:v>
                </c:pt>
                <c:pt idx="275">
                  <c:v>44202</c:v>
                </c:pt>
                <c:pt idx="276">
                  <c:v>44203</c:v>
                </c:pt>
                <c:pt idx="277">
                  <c:v>44204</c:v>
                </c:pt>
                <c:pt idx="278">
                  <c:v>44205</c:v>
                </c:pt>
                <c:pt idx="279">
                  <c:v>44206</c:v>
                </c:pt>
                <c:pt idx="280">
                  <c:v>44207</c:v>
                </c:pt>
                <c:pt idx="281">
                  <c:v>44208</c:v>
                </c:pt>
                <c:pt idx="282">
                  <c:v>44209</c:v>
                </c:pt>
                <c:pt idx="283">
                  <c:v>44210</c:v>
                </c:pt>
                <c:pt idx="284">
                  <c:v>44211</c:v>
                </c:pt>
                <c:pt idx="285">
                  <c:v>44212</c:v>
                </c:pt>
                <c:pt idx="286">
                  <c:v>44213</c:v>
                </c:pt>
                <c:pt idx="287">
                  <c:v>44214</c:v>
                </c:pt>
                <c:pt idx="288">
                  <c:v>44215</c:v>
                </c:pt>
                <c:pt idx="289">
                  <c:v>44216</c:v>
                </c:pt>
                <c:pt idx="290">
                  <c:v>44217</c:v>
                </c:pt>
                <c:pt idx="291">
                  <c:v>44218</c:v>
                </c:pt>
                <c:pt idx="292">
                  <c:v>44219</c:v>
                </c:pt>
                <c:pt idx="293">
                  <c:v>44220</c:v>
                </c:pt>
                <c:pt idx="294">
                  <c:v>44221</c:v>
                </c:pt>
                <c:pt idx="295">
                  <c:v>44222</c:v>
                </c:pt>
                <c:pt idx="296">
                  <c:v>44223</c:v>
                </c:pt>
                <c:pt idx="297">
                  <c:v>44224</c:v>
                </c:pt>
                <c:pt idx="298">
                  <c:v>44225</c:v>
                </c:pt>
                <c:pt idx="299">
                  <c:v>44226</c:v>
                </c:pt>
                <c:pt idx="300">
                  <c:v>44227</c:v>
                </c:pt>
                <c:pt idx="301">
                  <c:v>44228</c:v>
                </c:pt>
                <c:pt idx="302">
                  <c:v>44229</c:v>
                </c:pt>
                <c:pt idx="303">
                  <c:v>44230</c:v>
                </c:pt>
                <c:pt idx="304">
                  <c:v>44231</c:v>
                </c:pt>
                <c:pt idx="305">
                  <c:v>44232</c:v>
                </c:pt>
                <c:pt idx="306">
                  <c:v>44233</c:v>
                </c:pt>
                <c:pt idx="307">
                  <c:v>44234</c:v>
                </c:pt>
                <c:pt idx="308">
                  <c:v>44235</c:v>
                </c:pt>
                <c:pt idx="309">
                  <c:v>44236</c:v>
                </c:pt>
                <c:pt idx="310">
                  <c:v>44237</c:v>
                </c:pt>
                <c:pt idx="311">
                  <c:v>44238</c:v>
                </c:pt>
                <c:pt idx="312">
                  <c:v>44239</c:v>
                </c:pt>
                <c:pt idx="313">
                  <c:v>44240</c:v>
                </c:pt>
                <c:pt idx="314">
                  <c:v>44241</c:v>
                </c:pt>
                <c:pt idx="315">
                  <c:v>44242</c:v>
                </c:pt>
                <c:pt idx="316">
                  <c:v>44243</c:v>
                </c:pt>
                <c:pt idx="317">
                  <c:v>44244</c:v>
                </c:pt>
                <c:pt idx="318">
                  <c:v>44245</c:v>
                </c:pt>
                <c:pt idx="319">
                  <c:v>44246</c:v>
                </c:pt>
                <c:pt idx="320">
                  <c:v>44247</c:v>
                </c:pt>
                <c:pt idx="321">
                  <c:v>44248</c:v>
                </c:pt>
                <c:pt idx="322">
                  <c:v>44249</c:v>
                </c:pt>
                <c:pt idx="323">
                  <c:v>44250</c:v>
                </c:pt>
                <c:pt idx="324">
                  <c:v>44251</c:v>
                </c:pt>
                <c:pt idx="325">
                  <c:v>44252</c:v>
                </c:pt>
                <c:pt idx="326">
                  <c:v>44253</c:v>
                </c:pt>
              </c:numCache>
            </c:numRef>
          </c:cat>
          <c:val>
            <c:numRef>
              <c:f>'Dados sim recup log'!$D$2:$D$600</c:f>
              <c:numCache>
                <c:formatCode>General</c:formatCode>
                <c:ptCount val="599"/>
                <c:pt idx="1">
                  <c:v>12</c:v>
                </c:pt>
                <c:pt idx="2">
                  <c:v>5.324638651631953</c:v>
                </c:pt>
                <c:pt idx="3">
                  <c:v>4.9078895462608729</c:v>
                </c:pt>
                <c:pt idx="4">
                  <c:v>4.8571428571428568</c:v>
                </c:pt>
                <c:pt idx="5">
                  <c:v>3.8571428571428572</c:v>
                </c:pt>
                <c:pt idx="6">
                  <c:v>4.2857142857142856</c:v>
                </c:pt>
                <c:pt idx="7">
                  <c:v>7.0037262921577348</c:v>
                </c:pt>
                <c:pt idx="8">
                  <c:v>7.1213866355671405</c:v>
                </c:pt>
                <c:pt idx="9">
                  <c:v>7.4943646098136627</c:v>
                </c:pt>
                <c:pt idx="10">
                  <c:v>6.835397291339504</c:v>
                </c:pt>
                <c:pt idx="11">
                  <c:v>6.2857142857142856</c:v>
                </c:pt>
                <c:pt idx="12">
                  <c:v>5.9255239126863488</c:v>
                </c:pt>
                <c:pt idx="13">
                  <c:v>5.8571428571428568</c:v>
                </c:pt>
                <c:pt idx="14">
                  <c:v>4.2857142857142856</c:v>
                </c:pt>
                <c:pt idx="15">
                  <c:v>5.4285714285714288</c:v>
                </c:pt>
                <c:pt idx="16">
                  <c:v>4.7142857142857144</c:v>
                </c:pt>
                <c:pt idx="17">
                  <c:v>5.4880925038824397</c:v>
                </c:pt>
                <c:pt idx="18">
                  <c:v>6.1428571428571432</c:v>
                </c:pt>
                <c:pt idx="19">
                  <c:v>7.9316189444565088</c:v>
                </c:pt>
                <c:pt idx="20">
                  <c:v>9.4285714285714288</c:v>
                </c:pt>
                <c:pt idx="21">
                  <c:v>10</c:v>
                </c:pt>
                <c:pt idx="22">
                  <c:v>8.7094221401023297</c:v>
                </c:pt>
                <c:pt idx="23">
                  <c:v>9</c:v>
                </c:pt>
                <c:pt idx="24">
                  <c:v>10.906687132780121</c:v>
                </c:pt>
                <c:pt idx="25">
                  <c:v>13</c:v>
                </c:pt>
                <c:pt idx="26">
                  <c:v>14</c:v>
                </c:pt>
                <c:pt idx="27">
                  <c:v>13.571428571428571</c:v>
                </c:pt>
                <c:pt idx="28">
                  <c:v>14.285714285714286</c:v>
                </c:pt>
                <c:pt idx="29">
                  <c:v>16.576292145611955</c:v>
                </c:pt>
                <c:pt idx="30">
                  <c:v>17.714285714285715</c:v>
                </c:pt>
                <c:pt idx="31">
                  <c:v>15.318723292882478</c:v>
                </c:pt>
                <c:pt idx="32">
                  <c:v>12.714285714285714</c:v>
                </c:pt>
                <c:pt idx="33">
                  <c:v>13</c:v>
                </c:pt>
                <c:pt idx="34">
                  <c:v>12.842676740328882</c:v>
                </c:pt>
                <c:pt idx="35">
                  <c:v>11.142857142857142</c:v>
                </c:pt>
                <c:pt idx="36">
                  <c:v>10</c:v>
                </c:pt>
                <c:pt idx="37">
                  <c:v>8.5714285714285712</c:v>
                </c:pt>
                <c:pt idx="38">
                  <c:v>11.419562126897517</c:v>
                </c:pt>
                <c:pt idx="39">
                  <c:v>14.428571428571429</c:v>
                </c:pt>
                <c:pt idx="40">
                  <c:v>16.857142857142858</c:v>
                </c:pt>
                <c:pt idx="41">
                  <c:v>21.871608973956832</c:v>
                </c:pt>
                <c:pt idx="42">
                  <c:v>24.142857142857142</c:v>
                </c:pt>
                <c:pt idx="43">
                  <c:v>27.285714285714285</c:v>
                </c:pt>
                <c:pt idx="44">
                  <c:v>27.571428571428573</c:v>
                </c:pt>
                <c:pt idx="45">
                  <c:v>27.697148111012659</c:v>
                </c:pt>
                <c:pt idx="46">
                  <c:v>27.781104483129752</c:v>
                </c:pt>
                <c:pt idx="47">
                  <c:v>25.428571428571427</c:v>
                </c:pt>
                <c:pt idx="48">
                  <c:v>24.857142857142858</c:v>
                </c:pt>
                <c:pt idx="49">
                  <c:v>30.857142857142858</c:v>
                </c:pt>
                <c:pt idx="50">
                  <c:v>32.857142857142854</c:v>
                </c:pt>
                <c:pt idx="51">
                  <c:v>35.714285714285715</c:v>
                </c:pt>
                <c:pt idx="52">
                  <c:v>34.158071348866351</c:v>
                </c:pt>
                <c:pt idx="53">
                  <c:v>32.504609802584532</c:v>
                </c:pt>
                <c:pt idx="54">
                  <c:v>38.571428571428569</c:v>
                </c:pt>
                <c:pt idx="55">
                  <c:v>39.285714285714285</c:v>
                </c:pt>
                <c:pt idx="56">
                  <c:v>38.857142857142854</c:v>
                </c:pt>
                <c:pt idx="57">
                  <c:v>39.142857142857146</c:v>
                </c:pt>
                <c:pt idx="58">
                  <c:v>38.857142857142854</c:v>
                </c:pt>
                <c:pt idx="59">
                  <c:v>41.802418405541012</c:v>
                </c:pt>
                <c:pt idx="60">
                  <c:v>44.857142857142854</c:v>
                </c:pt>
                <c:pt idx="61">
                  <c:v>44.857142857142854</c:v>
                </c:pt>
                <c:pt idx="62">
                  <c:v>56.428571428571431</c:v>
                </c:pt>
                <c:pt idx="63">
                  <c:v>51.805951794175662</c:v>
                </c:pt>
                <c:pt idx="64">
                  <c:v>49.285714285714285</c:v>
                </c:pt>
                <c:pt idx="65">
                  <c:v>50.714285714285715</c:v>
                </c:pt>
                <c:pt idx="66">
                  <c:v>49.045633122049011</c:v>
                </c:pt>
                <c:pt idx="67">
                  <c:v>47.285714285714285</c:v>
                </c:pt>
                <c:pt idx="68">
                  <c:v>65.285714285714292</c:v>
                </c:pt>
                <c:pt idx="69">
                  <c:v>62.571428571428569</c:v>
                </c:pt>
                <c:pt idx="70">
                  <c:v>59.765476777252907</c:v>
                </c:pt>
                <c:pt idx="71">
                  <c:v>83.428571428571431</c:v>
                </c:pt>
                <c:pt idx="72">
                  <c:v>87.142857142857139</c:v>
                </c:pt>
                <c:pt idx="73">
                  <c:v>90.45493411669392</c:v>
                </c:pt>
                <c:pt idx="74">
                  <c:v>93.857142857142861</c:v>
                </c:pt>
                <c:pt idx="75">
                  <c:v>91</c:v>
                </c:pt>
                <c:pt idx="76">
                  <c:v>89.571428571428569</c:v>
                </c:pt>
                <c:pt idx="77">
                  <c:v>102</c:v>
                </c:pt>
                <c:pt idx="78">
                  <c:v>100.71428571428571</c:v>
                </c:pt>
                <c:pt idx="79">
                  <c:v>94.285714285714292</c:v>
                </c:pt>
                <c:pt idx="80">
                  <c:v>103.40778911788448</c:v>
                </c:pt>
                <c:pt idx="81">
                  <c:v>113</c:v>
                </c:pt>
                <c:pt idx="82">
                  <c:v>101.14285714285714</c:v>
                </c:pt>
                <c:pt idx="83">
                  <c:v>104.71428571428571</c:v>
                </c:pt>
                <c:pt idx="84">
                  <c:v>98.857142857142861</c:v>
                </c:pt>
                <c:pt idx="85">
                  <c:v>87.142857142857139</c:v>
                </c:pt>
                <c:pt idx="86">
                  <c:v>116.28571428571429</c:v>
                </c:pt>
                <c:pt idx="87">
                  <c:v>108.88103974074531</c:v>
                </c:pt>
                <c:pt idx="88">
                  <c:v>101</c:v>
                </c:pt>
                <c:pt idx="89">
                  <c:v>100.42857142857143</c:v>
                </c:pt>
                <c:pt idx="90">
                  <c:v>96.243620821477961</c:v>
                </c:pt>
                <c:pt idx="91">
                  <c:v>101.52667419178657</c:v>
                </c:pt>
                <c:pt idx="92">
                  <c:v>100.14285714285714</c:v>
                </c:pt>
                <c:pt idx="93">
                  <c:v>69.571428571428569</c:v>
                </c:pt>
                <c:pt idx="94">
                  <c:v>78.94539235676173</c:v>
                </c:pt>
                <c:pt idx="95">
                  <c:v>88.714285714285708</c:v>
                </c:pt>
                <c:pt idx="96">
                  <c:v>92.285714285714292</c:v>
                </c:pt>
                <c:pt idx="97">
                  <c:v>82.184950607093469</c:v>
                </c:pt>
                <c:pt idx="98">
                  <c:v>70.473325808213431</c:v>
                </c:pt>
                <c:pt idx="99">
                  <c:v>97.142857142857139</c:v>
                </c:pt>
                <c:pt idx="100">
                  <c:v>107.42857142857143</c:v>
                </c:pt>
                <c:pt idx="101">
                  <c:v>92.327867175597675</c:v>
                </c:pt>
                <c:pt idx="102">
                  <c:v>76.714285714285708</c:v>
                </c:pt>
                <c:pt idx="103">
                  <c:v>71.428571428571431</c:v>
                </c:pt>
                <c:pt idx="104">
                  <c:v>128.71428571428572</c:v>
                </c:pt>
                <c:pt idx="105">
                  <c:v>171.57142857142858</c:v>
                </c:pt>
                <c:pt idx="106">
                  <c:v>176.28571428571428</c:v>
                </c:pt>
                <c:pt idx="107">
                  <c:v>166.71428571428572</c:v>
                </c:pt>
                <c:pt idx="108">
                  <c:v>184.93653700396811</c:v>
                </c:pt>
                <c:pt idx="109">
                  <c:v>203.64310504889662</c:v>
                </c:pt>
                <c:pt idx="110">
                  <c:v>214.57142857142858</c:v>
                </c:pt>
                <c:pt idx="111">
                  <c:v>186</c:v>
                </c:pt>
                <c:pt idx="112">
                  <c:v>157.85714285714286</c:v>
                </c:pt>
                <c:pt idx="113">
                  <c:v>166.71428571428572</c:v>
                </c:pt>
                <c:pt idx="114">
                  <c:v>170.14285714285714</c:v>
                </c:pt>
                <c:pt idx="115">
                  <c:v>167.27268209981244</c:v>
                </c:pt>
                <c:pt idx="116">
                  <c:v>164.21403780824625</c:v>
                </c:pt>
                <c:pt idx="117">
                  <c:v>180</c:v>
                </c:pt>
                <c:pt idx="118">
                  <c:v>193.28571428571428</c:v>
                </c:pt>
                <c:pt idx="119">
                  <c:v>208.71428571428572</c:v>
                </c:pt>
                <c:pt idx="120">
                  <c:v>206.42857142857142</c:v>
                </c:pt>
                <c:pt idx="121">
                  <c:v>232.14285714285714</c:v>
                </c:pt>
                <c:pt idx="122">
                  <c:v>224.11500235269574</c:v>
                </c:pt>
                <c:pt idx="123">
                  <c:v>215.85714285714286</c:v>
                </c:pt>
                <c:pt idx="124">
                  <c:v>214.57142857142858</c:v>
                </c:pt>
                <c:pt idx="125">
                  <c:v>238.42857142857142</c:v>
                </c:pt>
                <c:pt idx="126">
                  <c:v>236.14285714285714</c:v>
                </c:pt>
                <c:pt idx="127">
                  <c:v>217.14285714285714</c:v>
                </c:pt>
                <c:pt idx="128">
                  <c:v>190.85714285714286</c:v>
                </c:pt>
                <c:pt idx="129">
                  <c:v>203.57882928891948</c:v>
                </c:pt>
                <c:pt idx="130">
                  <c:v>216.57142857142858</c:v>
                </c:pt>
                <c:pt idx="131">
                  <c:v>215.42857142857142</c:v>
                </c:pt>
                <c:pt idx="132">
                  <c:v>195.71428571428572</c:v>
                </c:pt>
                <c:pt idx="133">
                  <c:v>201.71428571428572</c:v>
                </c:pt>
                <c:pt idx="134">
                  <c:v>199.71428571428572</c:v>
                </c:pt>
                <c:pt idx="135">
                  <c:v>206</c:v>
                </c:pt>
                <c:pt idx="136">
                  <c:v>212.56268124801838</c:v>
                </c:pt>
                <c:pt idx="137">
                  <c:v>219.28571428571428</c:v>
                </c:pt>
                <c:pt idx="138">
                  <c:v>218.85714285714286</c:v>
                </c:pt>
                <c:pt idx="139">
                  <c:v>204.71428571428572</c:v>
                </c:pt>
                <c:pt idx="140">
                  <c:v>211.71428571428572</c:v>
                </c:pt>
                <c:pt idx="141">
                  <c:v>210</c:v>
                </c:pt>
                <c:pt idx="142">
                  <c:v>211.71428571428572</c:v>
                </c:pt>
                <c:pt idx="143">
                  <c:v>196.48801092264122</c:v>
                </c:pt>
                <c:pt idx="144">
                  <c:v>180.85714285714286</c:v>
                </c:pt>
                <c:pt idx="145">
                  <c:v>182.57142857142858</c:v>
                </c:pt>
                <c:pt idx="146">
                  <c:v>178.14285714285714</c:v>
                </c:pt>
                <c:pt idx="147">
                  <c:v>165.42857142857142</c:v>
                </c:pt>
                <c:pt idx="148">
                  <c:v>166.28571428571428</c:v>
                </c:pt>
                <c:pt idx="149">
                  <c:v>166.57142857142858</c:v>
                </c:pt>
                <c:pt idx="150">
                  <c:v>167.56313520014842</c:v>
                </c:pt>
                <c:pt idx="151">
                  <c:v>168.56045875381668</c:v>
                </c:pt>
                <c:pt idx="152">
                  <c:v>147.28571428571428</c:v>
                </c:pt>
                <c:pt idx="153">
                  <c:v>137.42857142857142</c:v>
                </c:pt>
                <c:pt idx="154">
                  <c:v>127.42857142857143</c:v>
                </c:pt>
                <c:pt idx="155">
                  <c:v>134.57142857142858</c:v>
                </c:pt>
                <c:pt idx="156">
                  <c:v>130.14285714285714</c:v>
                </c:pt>
                <c:pt idx="157">
                  <c:v>132.20796807763847</c:v>
                </c:pt>
                <c:pt idx="158">
                  <c:v>134.29668410332619</c:v>
                </c:pt>
                <c:pt idx="159">
                  <c:v>164</c:v>
                </c:pt>
                <c:pt idx="160">
                  <c:v>183.28571428571428</c:v>
                </c:pt>
                <c:pt idx="161">
                  <c:v>221.28571428571428</c:v>
                </c:pt>
                <c:pt idx="162">
                  <c:v>209.42857142857142</c:v>
                </c:pt>
                <c:pt idx="163">
                  <c:v>204.71428571428572</c:v>
                </c:pt>
                <c:pt idx="164">
                  <c:v>199.39433741950339</c:v>
                </c:pt>
                <c:pt idx="165">
                  <c:v>194</c:v>
                </c:pt>
                <c:pt idx="166">
                  <c:v>170</c:v>
                </c:pt>
                <c:pt idx="167">
                  <c:v>145.71428571428572</c:v>
                </c:pt>
                <c:pt idx="168">
                  <c:v>108</c:v>
                </c:pt>
                <c:pt idx="169">
                  <c:v>112.42857142857143</c:v>
                </c:pt>
                <c:pt idx="170">
                  <c:v>111.28571428571429</c:v>
                </c:pt>
                <c:pt idx="171">
                  <c:v>108.65479692414634</c:v>
                </c:pt>
                <c:pt idx="172">
                  <c:v>106</c:v>
                </c:pt>
                <c:pt idx="173">
                  <c:v>99.285714285714292</c:v>
                </c:pt>
                <c:pt idx="174">
                  <c:v>94</c:v>
                </c:pt>
                <c:pt idx="175">
                  <c:v>84.428571428571431</c:v>
                </c:pt>
                <c:pt idx="176">
                  <c:v>69.428571428571431</c:v>
                </c:pt>
                <c:pt idx="177">
                  <c:v>82</c:v>
                </c:pt>
                <c:pt idx="178">
                  <c:v>78.011053639855945</c:v>
                </c:pt>
                <c:pt idx="179">
                  <c:v>74</c:v>
                </c:pt>
                <c:pt idx="180">
                  <c:v>75.571428571428569</c:v>
                </c:pt>
                <c:pt idx="181">
                  <c:v>76.571428571428569</c:v>
                </c:pt>
                <c:pt idx="182">
                  <c:v>74.142857142857139</c:v>
                </c:pt>
                <c:pt idx="183">
                  <c:v>78.714285714285708</c:v>
                </c:pt>
                <c:pt idx="184">
                  <c:v>66</c:v>
                </c:pt>
                <c:pt idx="185">
                  <c:v>65.450024593321103</c:v>
                </c:pt>
                <c:pt idx="186">
                  <c:v>64.897937470714425</c:v>
                </c:pt>
                <c:pt idx="187">
                  <c:v>53.714285714285715</c:v>
                </c:pt>
                <c:pt idx="188">
                  <c:v>55.142857142857146</c:v>
                </c:pt>
                <c:pt idx="189">
                  <c:v>53</c:v>
                </c:pt>
                <c:pt idx="190">
                  <c:v>39.857142857142854</c:v>
                </c:pt>
                <c:pt idx="191">
                  <c:v>43.428571428571431</c:v>
                </c:pt>
                <c:pt idx="192">
                  <c:v>44.691643204772845</c:v>
                </c:pt>
                <c:pt idx="193">
                  <c:v>45.95920538642843</c:v>
                </c:pt>
                <c:pt idx="194">
                  <c:v>50</c:v>
                </c:pt>
                <c:pt idx="195">
                  <c:v>45.714285714285715</c:v>
                </c:pt>
                <c:pt idx="196">
                  <c:v>45.285714285714285</c:v>
                </c:pt>
                <c:pt idx="197">
                  <c:v>47.142857142857146</c:v>
                </c:pt>
                <c:pt idx="198">
                  <c:v>45.755877466924304</c:v>
                </c:pt>
                <c:pt idx="199">
                  <c:v>44.30914727999334</c:v>
                </c:pt>
                <c:pt idx="200">
                  <c:v>42.857142857142854</c:v>
                </c:pt>
                <c:pt idx="201">
                  <c:v>41.571428571428569</c:v>
                </c:pt>
                <c:pt idx="202">
                  <c:v>40.142857142857146</c:v>
                </c:pt>
                <c:pt idx="203">
                  <c:v>41.142857142857146</c:v>
                </c:pt>
                <c:pt idx="204">
                  <c:v>43.142857142857146</c:v>
                </c:pt>
                <c:pt idx="205">
                  <c:v>40.244122533075696</c:v>
                </c:pt>
                <c:pt idx="206">
                  <c:v>39.101268383446168</c:v>
                </c:pt>
                <c:pt idx="207">
                  <c:v>37.952380952381127</c:v>
                </c:pt>
                <c:pt idx="208">
                  <c:v>33.857142857142854</c:v>
                </c:pt>
                <c:pt idx="209">
                  <c:v>29.142857142857142</c:v>
                </c:pt>
                <c:pt idx="210">
                  <c:v>32.428571428571431</c:v>
                </c:pt>
                <c:pt idx="211">
                  <c:v>30.857142857142858</c:v>
                </c:pt>
                <c:pt idx="212">
                  <c:v>30.428571428571427</c:v>
                </c:pt>
                <c:pt idx="213">
                  <c:v>32.738095238095411</c:v>
                </c:pt>
                <c:pt idx="214">
                  <c:v>35.047619047618873</c:v>
                </c:pt>
                <c:pt idx="215">
                  <c:v>40.714285714285715</c:v>
                </c:pt>
                <c:pt idx="216">
                  <c:v>44.571428571428569</c:v>
                </c:pt>
                <c:pt idx="217">
                  <c:v>50.714285714285715</c:v>
                </c:pt>
                <c:pt idx="218">
                  <c:v>53.428571428571431</c:v>
                </c:pt>
                <c:pt idx="219">
                  <c:v>55.142857142857146</c:v>
                </c:pt>
                <c:pt idx="220">
                  <c:v>55.209378266801131</c:v>
                </c:pt>
                <c:pt idx="221">
                  <c:v>55.285714285714285</c:v>
                </c:pt>
                <c:pt idx="222">
                  <c:v>62.857142857142854</c:v>
                </c:pt>
                <c:pt idx="223">
                  <c:v>69.571428571428569</c:v>
                </c:pt>
                <c:pt idx="224">
                  <c:v>78.142857142857139</c:v>
                </c:pt>
                <c:pt idx="225">
                  <c:v>83.571428571428569</c:v>
                </c:pt>
                <c:pt idx="226">
                  <c:v>84.857142857142861</c:v>
                </c:pt>
                <c:pt idx="227">
                  <c:v>89.701674795384207</c:v>
                </c:pt>
                <c:pt idx="228">
                  <c:v>94.571428571428569</c:v>
                </c:pt>
                <c:pt idx="229">
                  <c:v>94.714285714285708</c:v>
                </c:pt>
                <c:pt idx="230">
                  <c:v>95.571428571428569</c:v>
                </c:pt>
                <c:pt idx="231">
                  <c:v>82</c:v>
                </c:pt>
                <c:pt idx="232">
                  <c:v>80.142857142857139</c:v>
                </c:pt>
                <c:pt idx="233">
                  <c:v>80.857142857142861</c:v>
                </c:pt>
                <c:pt idx="234">
                  <c:v>77.43861037184044</c:v>
                </c:pt>
                <c:pt idx="235">
                  <c:v>74</c:v>
                </c:pt>
                <c:pt idx="236">
                  <c:v>78.285714285714292</c:v>
                </c:pt>
                <c:pt idx="237">
                  <c:v>78</c:v>
                </c:pt>
                <c:pt idx="238">
                  <c:v>89.428571428571431</c:v>
                </c:pt>
                <c:pt idx="239">
                  <c:v>88.857142857142861</c:v>
                </c:pt>
                <c:pt idx="240">
                  <c:v>88.142857142857139</c:v>
                </c:pt>
                <c:pt idx="241">
                  <c:v>93.41287835148718</c:v>
                </c:pt>
                <c:pt idx="242">
                  <c:v>98.714285714285708</c:v>
                </c:pt>
                <c:pt idx="243">
                  <c:v>110.14285714285714</c:v>
                </c:pt>
                <c:pt idx="244">
                  <c:v>118.57142857142857</c:v>
                </c:pt>
                <c:pt idx="245">
                  <c:v>115.28571428571429</c:v>
                </c:pt>
                <c:pt idx="246">
                  <c:v>113.57142857142857</c:v>
                </c:pt>
                <c:pt idx="247">
                  <c:v>112.85714285714286</c:v>
                </c:pt>
                <c:pt idx="248">
                  <c:v>116.05869347153983</c:v>
                </c:pt>
                <c:pt idx="249">
                  <c:v>119.28571428571429</c:v>
                </c:pt>
                <c:pt idx="250">
                  <c:v>103.28571428571429</c:v>
                </c:pt>
                <c:pt idx="251">
                  <c:v>117.57142857142857</c:v>
                </c:pt>
                <c:pt idx="252">
                  <c:v>152</c:v>
                </c:pt>
                <c:pt idx="253">
                  <c:v>177.28571428571428</c:v>
                </c:pt>
                <c:pt idx="254">
                  <c:v>176.28571428571428</c:v>
                </c:pt>
                <c:pt idx="255">
                  <c:v>161.10733617151865</c:v>
                </c:pt>
                <c:pt idx="256">
                  <c:v>145.85714285714286</c:v>
                </c:pt>
                <c:pt idx="257">
                  <c:v>181</c:v>
                </c:pt>
                <c:pt idx="258">
                  <c:v>228.42857142857142</c:v>
                </c:pt>
                <c:pt idx="259">
                  <c:v>194.71428571428572</c:v>
                </c:pt>
                <c:pt idx="260">
                  <c:v>167.98295907708129</c:v>
                </c:pt>
                <c:pt idx="261">
                  <c:v>177</c:v>
                </c:pt>
                <c:pt idx="262">
                  <c:v>187.41334689979809</c:v>
                </c:pt>
                <c:pt idx="263">
                  <c:v>197.85714285714286</c:v>
                </c:pt>
                <c:pt idx="264">
                  <c:v>195</c:v>
                </c:pt>
                <c:pt idx="265">
                  <c:v>146</c:v>
                </c:pt>
                <c:pt idx="266">
                  <c:v>181.28571428571428</c:v>
                </c:pt>
                <c:pt idx="267">
                  <c:v>190.88866148448818</c:v>
                </c:pt>
                <c:pt idx="268">
                  <c:v>200.57142857142858</c:v>
                </c:pt>
                <c:pt idx="269">
                  <c:v>201.14204604497405</c:v>
                </c:pt>
                <c:pt idx="270">
                  <c:v>201.71428571428572</c:v>
                </c:pt>
                <c:pt idx="271">
                  <c:v>219.57142857142858</c:v>
                </c:pt>
                <c:pt idx="272">
                  <c:v>249</c:v>
                </c:pt>
                <c:pt idx="273">
                  <c:v>300</c:v>
                </c:pt>
                <c:pt idx="274">
                  <c:v>361.84266515271622</c:v>
                </c:pt>
                <c:pt idx="275">
                  <c:v>362.14285714285717</c:v>
                </c:pt>
                <c:pt idx="276">
                  <c:v>413.05159496407839</c:v>
                </c:pt>
                <c:pt idx="277">
                  <c:v>464.85714285714283</c:v>
                </c:pt>
                <c:pt idx="278">
                  <c:v>493.71428571428572</c:v>
                </c:pt>
                <c:pt idx="279">
                  <c:v>514</c:v>
                </c:pt>
                <c:pt idx="280">
                  <c:v>460.85714285714283</c:v>
                </c:pt>
                <c:pt idx="281">
                  <c:v>461.28571428571428</c:v>
                </c:pt>
                <c:pt idx="282">
                  <c:v>445.28571428571428</c:v>
                </c:pt>
                <c:pt idx="283">
                  <c:v>445.25989599901055</c:v>
                </c:pt>
                <c:pt idx="284">
                  <c:v>445.14285714285717</c:v>
                </c:pt>
                <c:pt idx="285">
                  <c:v>427.57142857142856</c:v>
                </c:pt>
                <c:pt idx="286">
                  <c:v>413.42857142857144</c:v>
                </c:pt>
                <c:pt idx="287">
                  <c:v>427.85714285714283</c:v>
                </c:pt>
                <c:pt idx="288">
                  <c:v>440.57142857142856</c:v>
                </c:pt>
                <c:pt idx="289">
                  <c:v>448.85714285714283</c:v>
                </c:pt>
                <c:pt idx="290">
                  <c:v>427.54070529651756</c:v>
                </c:pt>
                <c:pt idx="291">
                  <c:v>405.71428571428572</c:v>
                </c:pt>
                <c:pt idx="292">
                  <c:v>445.71428571428572</c:v>
                </c:pt>
                <c:pt idx="293">
                  <c:v>468.42857142857144</c:v>
                </c:pt>
                <c:pt idx="294">
                  <c:v>445.42857142857144</c:v>
                </c:pt>
                <c:pt idx="295">
                  <c:v>433.14285714285717</c:v>
                </c:pt>
                <c:pt idx="296">
                  <c:v>470.57142857142856</c:v>
                </c:pt>
                <c:pt idx="297">
                  <c:v>443.64692590321545</c:v>
                </c:pt>
                <c:pt idx="298">
                  <c:v>416.42857142857144</c:v>
                </c:pt>
                <c:pt idx="299">
                  <c:v>381.71428571428572</c:v>
                </c:pt>
                <c:pt idx="300">
                  <c:v>414</c:v>
                </c:pt>
                <c:pt idx="301">
                  <c:v>532</c:v>
                </c:pt>
                <c:pt idx="302">
                  <c:v>581</c:v>
                </c:pt>
                <c:pt idx="303">
                  <c:v>578.14285714285711</c:v>
                </c:pt>
                <c:pt idx="304">
                  <c:v>594.79848395379042</c:v>
                </c:pt>
                <c:pt idx="305">
                  <c:v>611.57142857142856</c:v>
                </c:pt>
                <c:pt idx="306">
                  <c:v>588.42857142857144</c:v>
                </c:pt>
                <c:pt idx="307">
                  <c:v>497.85714285714283</c:v>
                </c:pt>
                <c:pt idx="308">
                  <c:v>370.57142857142856</c:v>
                </c:pt>
                <c:pt idx="309">
                  <c:v>275</c:v>
                </c:pt>
                <c:pt idx="310">
                  <c:v>244.57142857142858</c:v>
                </c:pt>
                <c:pt idx="311">
                  <c:v>229.55710674730446</c:v>
                </c:pt>
                <c:pt idx="312">
                  <c:v>214.42857142857142</c:v>
                </c:pt>
                <c:pt idx="313">
                  <c:v>190.14285714285714</c:v>
                </c:pt>
                <c:pt idx="314">
                  <c:v>178</c:v>
                </c:pt>
                <c:pt idx="315">
                  <c:v>170.57142857142858</c:v>
                </c:pt>
                <c:pt idx="316">
                  <c:v>155.57142857142858</c:v>
                </c:pt>
                <c:pt idx="317">
                  <c:v>158.28571428571428</c:v>
                </c:pt>
                <c:pt idx="318">
                  <c:v>161.63453964706528</c:v>
                </c:pt>
                <c:pt idx="319">
                  <c:v>165</c:v>
                </c:pt>
                <c:pt idx="320">
                  <c:v>167.71428571428572</c:v>
                </c:pt>
                <c:pt idx="321">
                  <c:v>180.57142857142858</c:v>
                </c:pt>
                <c:pt idx="322">
                  <c:v>178</c:v>
                </c:pt>
                <c:pt idx="323">
                  <c:v>182.42857142857142</c:v>
                </c:pt>
                <c:pt idx="324">
                  <c:v>189.33333333333334</c:v>
                </c:pt>
                <c:pt idx="325">
                  <c:v>201.13749636194407</c:v>
                </c:pt>
                <c:pt idx="326">
                  <c:v>218.75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93-4026-8180-BED395825F65}"/>
            </c:ext>
          </c:extLst>
        </c:ser>
        <c:ser>
          <c:idx val="2"/>
          <c:order val="2"/>
          <c:tx>
            <c:strRef>
              <c:f>'Dados sim recup log'!$H$1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  <c:pt idx="233">
                  <c:v>44160</c:v>
                </c:pt>
                <c:pt idx="234">
                  <c:v>44161</c:v>
                </c:pt>
                <c:pt idx="235">
                  <c:v>44162</c:v>
                </c:pt>
                <c:pt idx="236">
                  <c:v>44163</c:v>
                </c:pt>
                <c:pt idx="237">
                  <c:v>44164</c:v>
                </c:pt>
                <c:pt idx="238">
                  <c:v>44165</c:v>
                </c:pt>
                <c:pt idx="239">
                  <c:v>44166</c:v>
                </c:pt>
                <c:pt idx="240">
                  <c:v>44167</c:v>
                </c:pt>
                <c:pt idx="241">
                  <c:v>44168</c:v>
                </c:pt>
                <c:pt idx="242">
                  <c:v>44169</c:v>
                </c:pt>
                <c:pt idx="243">
                  <c:v>44170</c:v>
                </c:pt>
                <c:pt idx="244">
                  <c:v>44171</c:v>
                </c:pt>
                <c:pt idx="245">
                  <c:v>44172</c:v>
                </c:pt>
                <c:pt idx="246">
                  <c:v>44173</c:v>
                </c:pt>
                <c:pt idx="247">
                  <c:v>44174</c:v>
                </c:pt>
                <c:pt idx="248">
                  <c:v>44175</c:v>
                </c:pt>
                <c:pt idx="249">
                  <c:v>44176</c:v>
                </c:pt>
                <c:pt idx="250">
                  <c:v>44177</c:v>
                </c:pt>
                <c:pt idx="251">
                  <c:v>44178</c:v>
                </c:pt>
                <c:pt idx="252">
                  <c:v>44179</c:v>
                </c:pt>
                <c:pt idx="253">
                  <c:v>44180</c:v>
                </c:pt>
                <c:pt idx="254">
                  <c:v>44181</c:v>
                </c:pt>
                <c:pt idx="255">
                  <c:v>44182</c:v>
                </c:pt>
                <c:pt idx="256">
                  <c:v>44183</c:v>
                </c:pt>
                <c:pt idx="257">
                  <c:v>44184</c:v>
                </c:pt>
                <c:pt idx="258">
                  <c:v>44185</c:v>
                </c:pt>
                <c:pt idx="259">
                  <c:v>44186</c:v>
                </c:pt>
                <c:pt idx="260">
                  <c:v>44187</c:v>
                </c:pt>
                <c:pt idx="261">
                  <c:v>44188</c:v>
                </c:pt>
                <c:pt idx="262">
                  <c:v>44189</c:v>
                </c:pt>
                <c:pt idx="263">
                  <c:v>44190</c:v>
                </c:pt>
                <c:pt idx="264">
                  <c:v>44191</c:v>
                </c:pt>
                <c:pt idx="265">
                  <c:v>44192</c:v>
                </c:pt>
                <c:pt idx="266">
                  <c:v>44193</c:v>
                </c:pt>
                <c:pt idx="267">
                  <c:v>44194</c:v>
                </c:pt>
                <c:pt idx="268">
                  <c:v>44195</c:v>
                </c:pt>
                <c:pt idx="269">
                  <c:v>44196</c:v>
                </c:pt>
                <c:pt idx="270">
                  <c:v>44197</c:v>
                </c:pt>
                <c:pt idx="271">
                  <c:v>44198</c:v>
                </c:pt>
                <c:pt idx="272">
                  <c:v>44199</c:v>
                </c:pt>
                <c:pt idx="273">
                  <c:v>44200</c:v>
                </c:pt>
                <c:pt idx="274">
                  <c:v>44201</c:v>
                </c:pt>
                <c:pt idx="275">
                  <c:v>44202</c:v>
                </c:pt>
                <c:pt idx="276">
                  <c:v>44203</c:v>
                </c:pt>
                <c:pt idx="277">
                  <c:v>44204</c:v>
                </c:pt>
                <c:pt idx="278">
                  <c:v>44205</c:v>
                </c:pt>
                <c:pt idx="279">
                  <c:v>44206</c:v>
                </c:pt>
                <c:pt idx="280">
                  <c:v>44207</c:v>
                </c:pt>
                <c:pt idx="281">
                  <c:v>44208</c:v>
                </c:pt>
                <c:pt idx="282">
                  <c:v>44209</c:v>
                </c:pt>
                <c:pt idx="283">
                  <c:v>44210</c:v>
                </c:pt>
                <c:pt idx="284">
                  <c:v>44211</c:v>
                </c:pt>
                <c:pt idx="285">
                  <c:v>44212</c:v>
                </c:pt>
                <c:pt idx="286">
                  <c:v>44213</c:v>
                </c:pt>
                <c:pt idx="287">
                  <c:v>44214</c:v>
                </c:pt>
                <c:pt idx="288">
                  <c:v>44215</c:v>
                </c:pt>
                <c:pt idx="289">
                  <c:v>44216</c:v>
                </c:pt>
                <c:pt idx="290">
                  <c:v>44217</c:v>
                </c:pt>
                <c:pt idx="291">
                  <c:v>44218</c:v>
                </c:pt>
                <c:pt idx="292">
                  <c:v>44219</c:v>
                </c:pt>
                <c:pt idx="293">
                  <c:v>44220</c:v>
                </c:pt>
                <c:pt idx="294">
                  <c:v>44221</c:v>
                </c:pt>
                <c:pt idx="295">
                  <c:v>44222</c:v>
                </c:pt>
                <c:pt idx="296">
                  <c:v>44223</c:v>
                </c:pt>
                <c:pt idx="297">
                  <c:v>44224</c:v>
                </c:pt>
                <c:pt idx="298">
                  <c:v>44225</c:v>
                </c:pt>
                <c:pt idx="299">
                  <c:v>44226</c:v>
                </c:pt>
                <c:pt idx="300">
                  <c:v>44227</c:v>
                </c:pt>
                <c:pt idx="301">
                  <c:v>44228</c:v>
                </c:pt>
                <c:pt idx="302">
                  <c:v>44229</c:v>
                </c:pt>
                <c:pt idx="303">
                  <c:v>44230</c:v>
                </c:pt>
                <c:pt idx="304">
                  <c:v>44231</c:v>
                </c:pt>
                <c:pt idx="305">
                  <c:v>44232</c:v>
                </c:pt>
                <c:pt idx="306">
                  <c:v>44233</c:v>
                </c:pt>
                <c:pt idx="307">
                  <c:v>44234</c:v>
                </c:pt>
                <c:pt idx="308">
                  <c:v>44235</c:v>
                </c:pt>
                <c:pt idx="309">
                  <c:v>44236</c:v>
                </c:pt>
                <c:pt idx="310">
                  <c:v>44237</c:v>
                </c:pt>
                <c:pt idx="311">
                  <c:v>44238</c:v>
                </c:pt>
                <c:pt idx="312">
                  <c:v>44239</c:v>
                </c:pt>
                <c:pt idx="313">
                  <c:v>44240</c:v>
                </c:pt>
                <c:pt idx="314">
                  <c:v>44241</c:v>
                </c:pt>
                <c:pt idx="315">
                  <c:v>44242</c:v>
                </c:pt>
                <c:pt idx="316">
                  <c:v>44243</c:v>
                </c:pt>
                <c:pt idx="317">
                  <c:v>44244</c:v>
                </c:pt>
                <c:pt idx="318">
                  <c:v>44245</c:v>
                </c:pt>
                <c:pt idx="319">
                  <c:v>44246</c:v>
                </c:pt>
                <c:pt idx="320">
                  <c:v>44247</c:v>
                </c:pt>
                <c:pt idx="321">
                  <c:v>44248</c:v>
                </c:pt>
                <c:pt idx="322">
                  <c:v>44249</c:v>
                </c:pt>
                <c:pt idx="323">
                  <c:v>44250</c:v>
                </c:pt>
                <c:pt idx="324">
                  <c:v>44251</c:v>
                </c:pt>
                <c:pt idx="325">
                  <c:v>44252</c:v>
                </c:pt>
                <c:pt idx="326">
                  <c:v>44253</c:v>
                </c:pt>
              </c:numCache>
            </c:numRef>
          </c:cat>
          <c:val>
            <c:numRef>
              <c:f>'Dados sim recup log'!$H$2:$H$600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1469.5848418956116</c:v>
                </c:pt>
                <c:pt idx="103">
                  <c:v>1444.6868981403904</c:v>
                </c:pt>
                <c:pt idx="104">
                  <c:v>1353.8540674518686</c:v>
                </c:pt>
                <c:pt idx="105">
                  <c:v>1260.3375342273398</c:v>
                </c:pt>
                <c:pt idx="106">
                  <c:v>1224.8390783115256</c:v>
                </c:pt>
                <c:pt idx="107">
                  <c:v>1529.7640929201898</c:v>
                </c:pt>
                <c:pt idx="108">
                  <c:v>1725.0953240436288</c:v>
                </c:pt>
                <c:pt idx="109">
                  <c:v>1919.8183222175985</c:v>
                </c:pt>
                <c:pt idx="110">
                  <c:v>1806.921608678857</c:v>
                </c:pt>
                <c:pt idx="111">
                  <c:v>1828.6216019157746</c:v>
                </c:pt>
                <c:pt idx="112">
                  <c:v>1851.1029868419782</c:v>
                </c:pt>
                <c:pt idx="113">
                  <c:v>1874.4464208833033</c:v>
                </c:pt>
                <c:pt idx="114">
                  <c:v>1968.0212132054221</c:v>
                </c:pt>
                <c:pt idx="115">
                  <c:v>1947.9691449103257</c:v>
                </c:pt>
                <c:pt idx="116">
                  <c:v>2190.2999217259112</c:v>
                </c:pt>
                <c:pt idx="117">
                  <c:v>2086.0272979406309</c:v>
                </c:pt>
                <c:pt idx="118">
                  <c:v>2067.6455304853671</c:v>
                </c:pt>
                <c:pt idx="119">
                  <c:v>2048.7478759299029</c:v>
                </c:pt>
                <c:pt idx="120">
                  <c:v>2159.7899459580076</c:v>
                </c:pt>
                <c:pt idx="121">
                  <c:v>2324.3265589859402</c:v>
                </c:pt>
                <c:pt idx="122">
                  <c:v>2397.3934479829559</c:v>
                </c:pt>
                <c:pt idx="123">
                  <c:v>2607.0310066753354</c:v>
                </c:pt>
                <c:pt idx="124">
                  <c:v>2665.2843453051792</c:v>
                </c:pt>
                <c:pt idx="125">
                  <c:v>2566.6944673095104</c:v>
                </c:pt>
                <c:pt idx="126">
                  <c:v>2465.8426070564819</c:v>
                </c:pt>
                <c:pt idx="127">
                  <c:v>2551.2616044917495</c:v>
                </c:pt>
                <c:pt idx="128">
                  <c:v>2863.5245213555854</c:v>
                </c:pt>
                <c:pt idx="129">
                  <c:v>2904.7002928333368</c:v>
                </c:pt>
                <c:pt idx="130">
                  <c:v>2966.8625373336326</c:v>
                </c:pt>
                <c:pt idx="131">
                  <c:v>2823.0894828532028</c:v>
                </c:pt>
                <c:pt idx="132">
                  <c:v>2804.3117198522878</c:v>
                </c:pt>
                <c:pt idx="133">
                  <c:v>2786.0728498714707</c:v>
                </c:pt>
                <c:pt idx="134">
                  <c:v>2855.007821656056</c:v>
                </c:pt>
                <c:pt idx="135">
                  <c:v>3020.3643019451165</c:v>
                </c:pt>
                <c:pt idx="136">
                  <c:v>3087.2417342043209</c:v>
                </c:pt>
                <c:pt idx="137">
                  <c:v>3121.7432939806376</c:v>
                </c:pt>
                <c:pt idx="138">
                  <c:v>3013.9756721079539</c:v>
                </c:pt>
                <c:pt idx="139">
                  <c:v>3031.3221581896923</c:v>
                </c:pt>
                <c:pt idx="140">
                  <c:v>3051.075793339367</c:v>
                </c:pt>
                <c:pt idx="141">
                  <c:v>3106.172289246877</c:v>
                </c:pt>
                <c:pt idx="142">
                  <c:v>3163.4565549325071</c:v>
                </c:pt>
                <c:pt idx="143">
                  <c:v>3276.0489925138954</c:v>
                </c:pt>
                <c:pt idx="144">
                  <c:v>3289.0718675847875</c:v>
                </c:pt>
                <c:pt idx="145">
                  <c:v>3187.6489878505581</c:v>
                </c:pt>
                <c:pt idx="146">
                  <c:v>3092.6069602817061</c:v>
                </c:pt>
                <c:pt idx="147">
                  <c:v>2997.9669171854512</c:v>
                </c:pt>
                <c:pt idx="148">
                  <c:v>3058.9600474714953</c:v>
                </c:pt>
                <c:pt idx="149">
                  <c:v>3087.011377823912</c:v>
                </c:pt>
                <c:pt idx="150">
                  <c:v>3111.2473630395107</c:v>
                </c:pt>
                <c:pt idx="151">
                  <c:v>3136.7939531897537</c:v>
                </c:pt>
                <c:pt idx="152">
                  <c:v>3032.7762510611337</c:v>
                </c:pt>
                <c:pt idx="153">
                  <c:v>2949.9205744064548</c:v>
                </c:pt>
                <c:pt idx="154">
                  <c:v>2868.4760993532054</c:v>
                </c:pt>
                <c:pt idx="155">
                  <c:v>2788.5686684387874</c:v>
                </c:pt>
                <c:pt idx="156">
                  <c:v>2752.5162176543563</c:v>
                </c:pt>
                <c:pt idx="157">
                  <c:v>2709.5007386183333</c:v>
                </c:pt>
                <c:pt idx="158">
                  <c:v>2789.6354617072284</c:v>
                </c:pt>
                <c:pt idx="159">
                  <c:v>2665.030611517177</c:v>
                </c:pt>
                <c:pt idx="160">
                  <c:v>2602.852274210185</c:v>
                </c:pt>
                <c:pt idx="161">
                  <c:v>2543.0265521470938</c:v>
                </c:pt>
                <c:pt idx="162">
                  <c:v>2678.8305626341353</c:v>
                </c:pt>
                <c:pt idx="163">
                  <c:v>2784.3010218446489</c:v>
                </c:pt>
                <c:pt idx="164">
                  <c:v>3017.5296743137642</c:v>
                </c:pt>
                <c:pt idx="165">
                  <c:v>3025.6040126346397</c:v>
                </c:pt>
                <c:pt idx="166">
                  <c:v>2877.6071396194329</c:v>
                </c:pt>
                <c:pt idx="167">
                  <c:v>2787.9624739039336</c:v>
                </c:pt>
                <c:pt idx="168">
                  <c:v>2700.7095412312829</c:v>
                </c:pt>
                <c:pt idx="169">
                  <c:v>2679.9521245200758</c:v>
                </c:pt>
                <c:pt idx="170">
                  <c:v>2631.4099836336154</c:v>
                </c:pt>
                <c:pt idx="171">
                  <c:v>2612.142933187195</c:v>
                </c:pt>
                <c:pt idx="172">
                  <c:v>2667.2060045611033</c:v>
                </c:pt>
                <c:pt idx="173">
                  <c:v>2529.6494491956928</c:v>
                </c:pt>
                <c:pt idx="174">
                  <c:v>2441.4127528070749</c:v>
                </c:pt>
                <c:pt idx="175">
                  <c:v>2355.8547089582717</c:v>
                </c:pt>
                <c:pt idx="176">
                  <c:v>2307.69340312241</c:v>
                </c:pt>
                <c:pt idx="177">
                  <c:v>2239.0663527528395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  <c:pt idx="233">
                  <c:v>1206</c:v>
                </c:pt>
                <c:pt idx="234">
                  <c:v>1203</c:v>
                </c:pt>
                <c:pt idx="235">
                  <c:v>1230</c:v>
                </c:pt>
                <c:pt idx="236">
                  <c:v>1186</c:v>
                </c:pt>
                <c:pt idx="237">
                  <c:v>1159.5865662821016</c:v>
                </c:pt>
                <c:pt idx="238">
                  <c:v>1133</c:v>
                </c:pt>
                <c:pt idx="239">
                  <c:v>1172</c:v>
                </c:pt>
                <c:pt idx="240">
                  <c:v>1177</c:v>
                </c:pt>
                <c:pt idx="241">
                  <c:v>1180</c:v>
                </c:pt>
                <c:pt idx="242">
                  <c:v>1177</c:v>
                </c:pt>
                <c:pt idx="243">
                  <c:v>1117</c:v>
                </c:pt>
                <c:pt idx="244">
                  <c:v>1099.5881964273249</c:v>
                </c:pt>
                <c:pt idx="245">
                  <c:v>1082</c:v>
                </c:pt>
                <c:pt idx="246">
                  <c:v>1168</c:v>
                </c:pt>
                <c:pt idx="247">
                  <c:v>1175</c:v>
                </c:pt>
                <c:pt idx="248">
                  <c:v>1187</c:v>
                </c:pt>
                <c:pt idx="249">
                  <c:v>1148</c:v>
                </c:pt>
                <c:pt idx="250">
                  <c:v>1106</c:v>
                </c:pt>
                <c:pt idx="251">
                  <c:v>1089.601854561668</c:v>
                </c:pt>
                <c:pt idx="252">
                  <c:v>1073</c:v>
                </c:pt>
                <c:pt idx="253">
                  <c:v>1060</c:v>
                </c:pt>
                <c:pt idx="254">
                  <c:v>1144</c:v>
                </c:pt>
                <c:pt idx="255">
                  <c:v>1289</c:v>
                </c:pt>
                <c:pt idx="256">
                  <c:v>1327</c:v>
                </c:pt>
                <c:pt idx="257">
                  <c:v>1250</c:v>
                </c:pt>
                <c:pt idx="258">
                  <c:v>1150.7203111210511</c:v>
                </c:pt>
                <c:pt idx="259">
                  <c:v>1051</c:v>
                </c:pt>
                <c:pt idx="260">
                  <c:v>1201</c:v>
                </c:pt>
                <c:pt idx="261">
                  <c:v>1528</c:v>
                </c:pt>
                <c:pt idx="262">
                  <c:v>1542</c:v>
                </c:pt>
                <c:pt idx="263">
                  <c:v>1500.6885044506271</c:v>
                </c:pt>
                <c:pt idx="264">
                  <c:v>1459</c:v>
                </c:pt>
                <c:pt idx="265">
                  <c:v>1423.6439987621634</c:v>
                </c:pt>
                <c:pt idx="266">
                  <c:v>1388</c:v>
                </c:pt>
                <c:pt idx="267">
                  <c:v>1550</c:v>
                </c:pt>
                <c:pt idx="268">
                  <c:v>1609</c:v>
                </c:pt>
                <c:pt idx="269">
                  <c:v>1658</c:v>
                </c:pt>
                <c:pt idx="270">
                  <c:v>1678.9196516572592</c:v>
                </c:pt>
                <c:pt idx="271">
                  <c:v>1700</c:v>
                </c:pt>
                <c:pt idx="272">
                  <c:v>1682.0734519675643</c:v>
                </c:pt>
                <c:pt idx="273">
                  <c:v>1664</c:v>
                </c:pt>
                <c:pt idx="274">
                  <c:v>1895</c:v>
                </c:pt>
                <c:pt idx="275">
                  <c:v>2001</c:v>
                </c:pt>
                <c:pt idx="276">
                  <c:v>2330</c:v>
                </c:pt>
                <c:pt idx="277">
                  <c:v>2548</c:v>
                </c:pt>
                <c:pt idx="278">
                  <c:v>2511</c:v>
                </c:pt>
                <c:pt idx="279">
                  <c:v>2572.3922522145804</c:v>
                </c:pt>
                <c:pt idx="280">
                  <c:v>2635</c:v>
                </c:pt>
                <c:pt idx="281">
                  <c:v>2976</c:v>
                </c:pt>
                <c:pt idx="282">
                  <c:v>3144</c:v>
                </c:pt>
                <c:pt idx="283">
                  <c:v>3209</c:v>
                </c:pt>
                <c:pt idx="284">
                  <c:v>3355</c:v>
                </c:pt>
                <c:pt idx="285">
                  <c:v>3107</c:v>
                </c:pt>
                <c:pt idx="286">
                  <c:v>3059.5990408701291</c:v>
                </c:pt>
                <c:pt idx="287">
                  <c:v>3010</c:v>
                </c:pt>
                <c:pt idx="288">
                  <c:v>3183</c:v>
                </c:pt>
                <c:pt idx="289">
                  <c:v>3271</c:v>
                </c:pt>
                <c:pt idx="290">
                  <c:v>3381</c:v>
                </c:pt>
                <c:pt idx="291">
                  <c:v>3593</c:v>
                </c:pt>
                <c:pt idx="292">
                  <c:v>3338</c:v>
                </c:pt>
                <c:pt idx="293">
                  <c:v>3101.1184203500743</c:v>
                </c:pt>
                <c:pt idx="294">
                  <c:v>2865</c:v>
                </c:pt>
                <c:pt idx="295">
                  <c:v>3152</c:v>
                </c:pt>
                <c:pt idx="296">
                  <c:v>3374</c:v>
                </c:pt>
                <c:pt idx="297">
                  <c:v>3346</c:v>
                </c:pt>
                <c:pt idx="298">
                  <c:v>3460</c:v>
                </c:pt>
                <c:pt idx="299">
                  <c:v>3408</c:v>
                </c:pt>
                <c:pt idx="300">
                  <c:v>3200.6909470432947</c:v>
                </c:pt>
                <c:pt idx="301">
                  <c:v>2991</c:v>
                </c:pt>
                <c:pt idx="302">
                  <c:v>3052</c:v>
                </c:pt>
                <c:pt idx="303">
                  <c:v>3353</c:v>
                </c:pt>
                <c:pt idx="304">
                  <c:v>3789</c:v>
                </c:pt>
                <c:pt idx="305">
                  <c:v>3925</c:v>
                </c:pt>
                <c:pt idx="306">
                  <c:v>3840</c:v>
                </c:pt>
                <c:pt idx="307">
                  <c:v>3557.663221142866</c:v>
                </c:pt>
                <c:pt idx="308">
                  <c:v>3270</c:v>
                </c:pt>
                <c:pt idx="309">
                  <c:v>3541</c:v>
                </c:pt>
                <c:pt idx="310">
                  <c:v>3479</c:v>
                </c:pt>
                <c:pt idx="311">
                  <c:v>3386</c:v>
                </c:pt>
                <c:pt idx="312">
                  <c:v>3263</c:v>
                </c:pt>
                <c:pt idx="313">
                  <c:v>3155</c:v>
                </c:pt>
                <c:pt idx="314">
                  <c:v>3050.9157560859239</c:v>
                </c:pt>
                <c:pt idx="315">
                  <c:v>2946</c:v>
                </c:pt>
                <c:pt idx="316">
                  <c:v>2950</c:v>
                </c:pt>
                <c:pt idx="317">
                  <c:v>2897</c:v>
                </c:pt>
                <c:pt idx="318">
                  <c:v>2858</c:v>
                </c:pt>
                <c:pt idx="319">
                  <c:v>2786</c:v>
                </c:pt>
                <c:pt idx="320">
                  <c:v>2703</c:v>
                </c:pt>
                <c:pt idx="321">
                  <c:v>2660.662872358902</c:v>
                </c:pt>
                <c:pt idx="322">
                  <c:v>2618</c:v>
                </c:pt>
                <c:pt idx="323">
                  <c:v>2687</c:v>
                </c:pt>
                <c:pt idx="324">
                  <c:v>2816</c:v>
                </c:pt>
                <c:pt idx="325">
                  <c:v>2824</c:v>
                </c:pt>
                <c:pt idx="326">
                  <c:v>2850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F3-4BFA-A6E2-BC8DEFFD623C}"/>
            </c:ext>
          </c:extLst>
        </c:ser>
        <c:ser>
          <c:idx val="3"/>
          <c:order val="3"/>
          <c:tx>
            <c:strRef>
              <c:f>'Dados sim recup log'!#REF!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  <c:pt idx="233">
                  <c:v>44160</c:v>
                </c:pt>
                <c:pt idx="234">
                  <c:v>44161</c:v>
                </c:pt>
                <c:pt idx="235">
                  <c:v>44162</c:v>
                </c:pt>
                <c:pt idx="236">
                  <c:v>44163</c:v>
                </c:pt>
                <c:pt idx="237">
                  <c:v>44164</c:v>
                </c:pt>
                <c:pt idx="238">
                  <c:v>44165</c:v>
                </c:pt>
                <c:pt idx="239">
                  <c:v>44166</c:v>
                </c:pt>
                <c:pt idx="240">
                  <c:v>44167</c:v>
                </c:pt>
                <c:pt idx="241">
                  <c:v>44168</c:v>
                </c:pt>
                <c:pt idx="242">
                  <c:v>44169</c:v>
                </c:pt>
                <c:pt idx="243">
                  <c:v>44170</c:v>
                </c:pt>
                <c:pt idx="244">
                  <c:v>44171</c:v>
                </c:pt>
                <c:pt idx="245">
                  <c:v>44172</c:v>
                </c:pt>
                <c:pt idx="246">
                  <c:v>44173</c:v>
                </c:pt>
                <c:pt idx="247">
                  <c:v>44174</c:v>
                </c:pt>
                <c:pt idx="248">
                  <c:v>44175</c:v>
                </c:pt>
                <c:pt idx="249">
                  <c:v>44176</c:v>
                </c:pt>
                <c:pt idx="250">
                  <c:v>44177</c:v>
                </c:pt>
                <c:pt idx="251">
                  <c:v>44178</c:v>
                </c:pt>
                <c:pt idx="252">
                  <c:v>44179</c:v>
                </c:pt>
                <c:pt idx="253">
                  <c:v>44180</c:v>
                </c:pt>
                <c:pt idx="254">
                  <c:v>44181</c:v>
                </c:pt>
                <c:pt idx="255">
                  <c:v>44182</c:v>
                </c:pt>
                <c:pt idx="256">
                  <c:v>44183</c:v>
                </c:pt>
                <c:pt idx="257">
                  <c:v>44184</c:v>
                </c:pt>
                <c:pt idx="258">
                  <c:v>44185</c:v>
                </c:pt>
                <c:pt idx="259">
                  <c:v>44186</c:v>
                </c:pt>
                <c:pt idx="260">
                  <c:v>44187</c:v>
                </c:pt>
                <c:pt idx="261">
                  <c:v>44188</c:v>
                </c:pt>
                <c:pt idx="262">
                  <c:v>44189</c:v>
                </c:pt>
                <c:pt idx="263">
                  <c:v>44190</c:v>
                </c:pt>
                <c:pt idx="264">
                  <c:v>44191</c:v>
                </c:pt>
                <c:pt idx="265">
                  <c:v>44192</c:v>
                </c:pt>
                <c:pt idx="266">
                  <c:v>44193</c:v>
                </c:pt>
                <c:pt idx="267">
                  <c:v>44194</c:v>
                </c:pt>
                <c:pt idx="268">
                  <c:v>44195</c:v>
                </c:pt>
                <c:pt idx="269">
                  <c:v>44196</c:v>
                </c:pt>
                <c:pt idx="270">
                  <c:v>44197</c:v>
                </c:pt>
                <c:pt idx="271">
                  <c:v>44198</c:v>
                </c:pt>
                <c:pt idx="272">
                  <c:v>44199</c:v>
                </c:pt>
                <c:pt idx="273">
                  <c:v>44200</c:v>
                </c:pt>
                <c:pt idx="274">
                  <c:v>44201</c:v>
                </c:pt>
                <c:pt idx="275">
                  <c:v>44202</c:v>
                </c:pt>
                <c:pt idx="276">
                  <c:v>44203</c:v>
                </c:pt>
                <c:pt idx="277">
                  <c:v>44204</c:v>
                </c:pt>
                <c:pt idx="278">
                  <c:v>44205</c:v>
                </c:pt>
                <c:pt idx="279">
                  <c:v>44206</c:v>
                </c:pt>
                <c:pt idx="280">
                  <c:v>44207</c:v>
                </c:pt>
                <c:pt idx="281">
                  <c:v>44208</c:v>
                </c:pt>
                <c:pt idx="282">
                  <c:v>44209</c:v>
                </c:pt>
                <c:pt idx="283">
                  <c:v>44210</c:v>
                </c:pt>
                <c:pt idx="284">
                  <c:v>44211</c:v>
                </c:pt>
                <c:pt idx="285">
                  <c:v>44212</c:v>
                </c:pt>
                <c:pt idx="286">
                  <c:v>44213</c:v>
                </c:pt>
                <c:pt idx="287">
                  <c:v>44214</c:v>
                </c:pt>
                <c:pt idx="288">
                  <c:v>44215</c:v>
                </c:pt>
                <c:pt idx="289">
                  <c:v>44216</c:v>
                </c:pt>
                <c:pt idx="290">
                  <c:v>44217</c:v>
                </c:pt>
                <c:pt idx="291">
                  <c:v>44218</c:v>
                </c:pt>
                <c:pt idx="292">
                  <c:v>44219</c:v>
                </c:pt>
                <c:pt idx="293">
                  <c:v>44220</c:v>
                </c:pt>
                <c:pt idx="294">
                  <c:v>44221</c:v>
                </c:pt>
                <c:pt idx="295">
                  <c:v>44222</c:v>
                </c:pt>
                <c:pt idx="296">
                  <c:v>44223</c:v>
                </c:pt>
                <c:pt idx="297">
                  <c:v>44224</c:v>
                </c:pt>
                <c:pt idx="298">
                  <c:v>44225</c:v>
                </c:pt>
                <c:pt idx="299">
                  <c:v>44226</c:v>
                </c:pt>
                <c:pt idx="300">
                  <c:v>44227</c:v>
                </c:pt>
                <c:pt idx="301">
                  <c:v>44228</c:v>
                </c:pt>
                <c:pt idx="302">
                  <c:v>44229</c:v>
                </c:pt>
                <c:pt idx="303">
                  <c:v>44230</c:v>
                </c:pt>
                <c:pt idx="304">
                  <c:v>44231</c:v>
                </c:pt>
                <c:pt idx="305">
                  <c:v>44232</c:v>
                </c:pt>
                <c:pt idx="306">
                  <c:v>44233</c:v>
                </c:pt>
                <c:pt idx="307">
                  <c:v>44234</c:v>
                </c:pt>
                <c:pt idx="308">
                  <c:v>44235</c:v>
                </c:pt>
                <c:pt idx="309">
                  <c:v>44236</c:v>
                </c:pt>
                <c:pt idx="310">
                  <c:v>44237</c:v>
                </c:pt>
                <c:pt idx="311">
                  <c:v>44238</c:v>
                </c:pt>
                <c:pt idx="312">
                  <c:v>44239</c:v>
                </c:pt>
                <c:pt idx="313">
                  <c:v>44240</c:v>
                </c:pt>
                <c:pt idx="314">
                  <c:v>44241</c:v>
                </c:pt>
                <c:pt idx="315">
                  <c:v>44242</c:v>
                </c:pt>
                <c:pt idx="316">
                  <c:v>44243</c:v>
                </c:pt>
                <c:pt idx="317">
                  <c:v>44244</c:v>
                </c:pt>
                <c:pt idx="318">
                  <c:v>44245</c:v>
                </c:pt>
                <c:pt idx="319">
                  <c:v>44246</c:v>
                </c:pt>
                <c:pt idx="320">
                  <c:v>44247</c:v>
                </c:pt>
                <c:pt idx="321">
                  <c:v>44248</c:v>
                </c:pt>
                <c:pt idx="322">
                  <c:v>44249</c:v>
                </c:pt>
                <c:pt idx="323">
                  <c:v>44250</c:v>
                </c:pt>
                <c:pt idx="324">
                  <c:v>44251</c:v>
                </c:pt>
                <c:pt idx="325">
                  <c:v>44252</c:v>
                </c:pt>
                <c:pt idx="326">
                  <c:v>44253</c:v>
                </c:pt>
              </c:numCache>
            </c:numRef>
          </c:cat>
          <c:val>
            <c:numRef>
              <c:f>'Dados sim recup log'!#REF!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F3-4BFA-A6E2-BC8DEFFD623C}"/>
            </c:ext>
          </c:extLst>
        </c:ser>
        <c:ser>
          <c:idx val="4"/>
          <c:order val="4"/>
          <c:tx>
            <c:strRef>
              <c:f>'Dados sim recup log'!$I$1</c:f>
              <c:strCache>
                <c:ptCount val="1"/>
                <c:pt idx="0">
                  <c:v>Média Móvel Casos ativos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  <c:pt idx="233">
                  <c:v>44160</c:v>
                </c:pt>
                <c:pt idx="234">
                  <c:v>44161</c:v>
                </c:pt>
                <c:pt idx="235">
                  <c:v>44162</c:v>
                </c:pt>
                <c:pt idx="236">
                  <c:v>44163</c:v>
                </c:pt>
                <c:pt idx="237">
                  <c:v>44164</c:v>
                </c:pt>
                <c:pt idx="238">
                  <c:v>44165</c:v>
                </c:pt>
                <c:pt idx="239">
                  <c:v>44166</c:v>
                </c:pt>
                <c:pt idx="240">
                  <c:v>44167</c:v>
                </c:pt>
                <c:pt idx="241">
                  <c:v>44168</c:v>
                </c:pt>
                <c:pt idx="242">
                  <c:v>44169</c:v>
                </c:pt>
                <c:pt idx="243">
                  <c:v>44170</c:v>
                </c:pt>
                <c:pt idx="244">
                  <c:v>44171</c:v>
                </c:pt>
                <c:pt idx="245">
                  <c:v>44172</c:v>
                </c:pt>
                <c:pt idx="246">
                  <c:v>44173</c:v>
                </c:pt>
                <c:pt idx="247">
                  <c:v>44174</c:v>
                </c:pt>
                <c:pt idx="248">
                  <c:v>44175</c:v>
                </c:pt>
                <c:pt idx="249">
                  <c:v>44176</c:v>
                </c:pt>
                <c:pt idx="250">
                  <c:v>44177</c:v>
                </c:pt>
                <c:pt idx="251">
                  <c:v>44178</c:v>
                </c:pt>
                <c:pt idx="252">
                  <c:v>44179</c:v>
                </c:pt>
                <c:pt idx="253">
                  <c:v>44180</c:v>
                </c:pt>
                <c:pt idx="254">
                  <c:v>44181</c:v>
                </c:pt>
                <c:pt idx="255">
                  <c:v>44182</c:v>
                </c:pt>
                <c:pt idx="256">
                  <c:v>44183</c:v>
                </c:pt>
                <c:pt idx="257">
                  <c:v>44184</c:v>
                </c:pt>
                <c:pt idx="258">
                  <c:v>44185</c:v>
                </c:pt>
                <c:pt idx="259">
                  <c:v>44186</c:v>
                </c:pt>
                <c:pt idx="260">
                  <c:v>44187</c:v>
                </c:pt>
                <c:pt idx="261">
                  <c:v>44188</c:v>
                </c:pt>
                <c:pt idx="262">
                  <c:v>44189</c:v>
                </c:pt>
                <c:pt idx="263">
                  <c:v>44190</c:v>
                </c:pt>
                <c:pt idx="264">
                  <c:v>44191</c:v>
                </c:pt>
                <c:pt idx="265">
                  <c:v>44192</c:v>
                </c:pt>
                <c:pt idx="266">
                  <c:v>44193</c:v>
                </c:pt>
                <c:pt idx="267">
                  <c:v>44194</c:v>
                </c:pt>
                <c:pt idx="268">
                  <c:v>44195</c:v>
                </c:pt>
                <c:pt idx="269">
                  <c:v>44196</c:v>
                </c:pt>
                <c:pt idx="270">
                  <c:v>44197</c:v>
                </c:pt>
                <c:pt idx="271">
                  <c:v>44198</c:v>
                </c:pt>
                <c:pt idx="272">
                  <c:v>44199</c:v>
                </c:pt>
                <c:pt idx="273">
                  <c:v>44200</c:v>
                </c:pt>
                <c:pt idx="274">
                  <c:v>44201</c:v>
                </c:pt>
                <c:pt idx="275">
                  <c:v>44202</c:v>
                </c:pt>
                <c:pt idx="276">
                  <c:v>44203</c:v>
                </c:pt>
                <c:pt idx="277">
                  <c:v>44204</c:v>
                </c:pt>
                <c:pt idx="278">
                  <c:v>44205</c:v>
                </c:pt>
                <c:pt idx="279">
                  <c:v>44206</c:v>
                </c:pt>
                <c:pt idx="280">
                  <c:v>44207</c:v>
                </c:pt>
                <c:pt idx="281">
                  <c:v>44208</c:v>
                </c:pt>
                <c:pt idx="282">
                  <c:v>44209</c:v>
                </c:pt>
                <c:pt idx="283">
                  <c:v>44210</c:v>
                </c:pt>
                <c:pt idx="284">
                  <c:v>44211</c:v>
                </c:pt>
                <c:pt idx="285">
                  <c:v>44212</c:v>
                </c:pt>
                <c:pt idx="286">
                  <c:v>44213</c:v>
                </c:pt>
                <c:pt idx="287">
                  <c:v>44214</c:v>
                </c:pt>
                <c:pt idx="288">
                  <c:v>44215</c:v>
                </c:pt>
                <c:pt idx="289">
                  <c:v>44216</c:v>
                </c:pt>
                <c:pt idx="290">
                  <c:v>44217</c:v>
                </c:pt>
                <c:pt idx="291">
                  <c:v>44218</c:v>
                </c:pt>
                <c:pt idx="292">
                  <c:v>44219</c:v>
                </c:pt>
                <c:pt idx="293">
                  <c:v>44220</c:v>
                </c:pt>
                <c:pt idx="294">
                  <c:v>44221</c:v>
                </c:pt>
                <c:pt idx="295">
                  <c:v>44222</c:v>
                </c:pt>
                <c:pt idx="296">
                  <c:v>44223</c:v>
                </c:pt>
                <c:pt idx="297">
                  <c:v>44224</c:v>
                </c:pt>
                <c:pt idx="298">
                  <c:v>44225</c:v>
                </c:pt>
                <c:pt idx="299">
                  <c:v>44226</c:v>
                </c:pt>
                <c:pt idx="300">
                  <c:v>44227</c:v>
                </c:pt>
                <c:pt idx="301">
                  <c:v>44228</c:v>
                </c:pt>
                <c:pt idx="302">
                  <c:v>44229</c:v>
                </c:pt>
                <c:pt idx="303">
                  <c:v>44230</c:v>
                </c:pt>
                <c:pt idx="304">
                  <c:v>44231</c:v>
                </c:pt>
                <c:pt idx="305">
                  <c:v>44232</c:v>
                </c:pt>
                <c:pt idx="306">
                  <c:v>44233</c:v>
                </c:pt>
                <c:pt idx="307">
                  <c:v>44234</c:v>
                </c:pt>
                <c:pt idx="308">
                  <c:v>44235</c:v>
                </c:pt>
                <c:pt idx="309">
                  <c:v>44236</c:v>
                </c:pt>
                <c:pt idx="310">
                  <c:v>44237</c:v>
                </c:pt>
                <c:pt idx="311">
                  <c:v>44238</c:v>
                </c:pt>
                <c:pt idx="312">
                  <c:v>44239</c:v>
                </c:pt>
                <c:pt idx="313">
                  <c:v>44240</c:v>
                </c:pt>
                <c:pt idx="314">
                  <c:v>44241</c:v>
                </c:pt>
                <c:pt idx="315">
                  <c:v>44242</c:v>
                </c:pt>
                <c:pt idx="316">
                  <c:v>44243</c:v>
                </c:pt>
                <c:pt idx="317">
                  <c:v>44244</c:v>
                </c:pt>
                <c:pt idx="318">
                  <c:v>44245</c:v>
                </c:pt>
                <c:pt idx="319">
                  <c:v>44246</c:v>
                </c:pt>
                <c:pt idx="320">
                  <c:v>44247</c:v>
                </c:pt>
                <c:pt idx="321">
                  <c:v>44248</c:v>
                </c:pt>
                <c:pt idx="322">
                  <c:v>44249</c:v>
                </c:pt>
                <c:pt idx="323">
                  <c:v>44250</c:v>
                </c:pt>
                <c:pt idx="324">
                  <c:v>44251</c:v>
                </c:pt>
                <c:pt idx="325">
                  <c:v>44252</c:v>
                </c:pt>
                <c:pt idx="326">
                  <c:v>44253</c:v>
                </c:pt>
              </c:numCache>
            </c:numRef>
          </c:cat>
          <c:val>
            <c:numRef>
              <c:f>'Dados sim recup log'!$I$2:$I$600</c:f>
              <c:numCache>
                <c:formatCode>General</c:formatCode>
                <c:ptCount val="599"/>
                <c:pt idx="0">
                  <c:v>50</c:v>
                </c:pt>
                <c:pt idx="1">
                  <c:v>56.774113708454323</c:v>
                </c:pt>
                <c:pt idx="2">
                  <c:v>58.7876258197021</c:v>
                </c:pt>
                <c:pt idx="3">
                  <c:v>59.866025499614686</c:v>
                </c:pt>
                <c:pt idx="4">
                  <c:v>61.875550471781146</c:v>
                </c:pt>
                <c:pt idx="5">
                  <c:v>62.843294417975059</c:v>
                </c:pt>
                <c:pt idx="6">
                  <c:v>64.372861539174437</c:v>
                </c:pt>
                <c:pt idx="7">
                  <c:v>67.551794074870443</c:v>
                </c:pt>
                <c:pt idx="8">
                  <c:v>69.198377009199504</c:v>
                </c:pt>
                <c:pt idx="9">
                  <c:v>71.8277106381084</c:v>
                </c:pt>
                <c:pt idx="10">
                  <c:v>74.468494544097751</c:v>
                </c:pt>
                <c:pt idx="11">
                  <c:v>77.190639918339429</c:v>
                </c:pt>
                <c:pt idx="12">
                  <c:v>78.471389759745719</c:v>
                </c:pt>
                <c:pt idx="13">
                  <c:v>78.471389759745719</c:v>
                </c:pt>
                <c:pt idx="14">
                  <c:v>76.197348110070962</c:v>
                </c:pt>
                <c:pt idx="15">
                  <c:v>77.457016947350709</c:v>
                </c:pt>
                <c:pt idx="16">
                  <c:v>77.860482579560156</c:v>
                </c:pt>
                <c:pt idx="17">
                  <c:v>77.777105272694783</c:v>
                </c:pt>
                <c:pt idx="18">
                  <c:v>77.072370107569085</c:v>
                </c:pt>
                <c:pt idx="19">
                  <c:v>79.036569173026109</c:v>
                </c:pt>
                <c:pt idx="20">
                  <c:v>83.466119272550742</c:v>
                </c:pt>
                <c:pt idx="21">
                  <c:v>90.039172727770278</c:v>
                </c:pt>
                <c:pt idx="22">
                  <c:v>95.239735591275092</c:v>
                </c:pt>
                <c:pt idx="23">
                  <c:v>101.03329779120998</c:v>
                </c:pt>
                <c:pt idx="24">
                  <c:v>107.42403590258181</c:v>
                </c:pt>
                <c:pt idx="25">
                  <c:v>114.25334710349279</c:v>
                </c:pt>
                <c:pt idx="26">
                  <c:v>121.38103803494126</c:v>
                </c:pt>
                <c:pt idx="27">
                  <c:v>126.64642842155389</c:v>
                </c:pt>
                <c:pt idx="28">
                  <c:v>131.99927363761799</c:v>
                </c:pt>
                <c:pt idx="29">
                  <c:v>137.54256123633525</c:v>
                </c:pt>
                <c:pt idx="30">
                  <c:v>147.88838602370728</c:v>
                </c:pt>
                <c:pt idx="31">
                  <c:v>153.88691670394223</c:v>
                </c:pt>
                <c:pt idx="32">
                  <c:v>159.14168899012239</c:v>
                </c:pt>
                <c:pt idx="33">
                  <c:v>163.36909978498915</c:v>
                </c:pt>
                <c:pt idx="34">
                  <c:v>166.1711750386221</c:v>
                </c:pt>
                <c:pt idx="35">
                  <c:v>164.15860487006893</c:v>
                </c:pt>
                <c:pt idx="36">
                  <c:v>163.13882832926782</c:v>
                </c:pt>
                <c:pt idx="37">
                  <c:v>156.39286600022214</c:v>
                </c:pt>
                <c:pt idx="38">
                  <c:v>149.60201956182931</c:v>
                </c:pt>
                <c:pt idx="39">
                  <c:v>145.1316220805416</c:v>
                </c:pt>
                <c:pt idx="40">
                  <c:v>141.08372576980602</c:v>
                </c:pt>
                <c:pt idx="41">
                  <c:v>138.27613154507324</c:v>
                </c:pt>
                <c:pt idx="42">
                  <c:v>136.8816490411071</c:v>
                </c:pt>
                <c:pt idx="43">
                  <c:v>136.63117606026901</c:v>
                </c:pt>
                <c:pt idx="44">
                  <c:v>136.75516120173378</c:v>
                </c:pt>
                <c:pt idx="45">
                  <c:v>144.6967036538839</c:v>
                </c:pt>
                <c:pt idx="46">
                  <c:v>155.46670529694606</c:v>
                </c:pt>
                <c:pt idx="47">
                  <c:v>166.24200145770749</c:v>
                </c:pt>
                <c:pt idx="48">
                  <c:v>179.01303449077577</c:v>
                </c:pt>
                <c:pt idx="49">
                  <c:v>197.12324859999231</c:v>
                </c:pt>
                <c:pt idx="50">
                  <c:v>215.25800189425468</c:v>
                </c:pt>
                <c:pt idx="51">
                  <c:v>237.0141357457702</c:v>
                </c:pt>
                <c:pt idx="52">
                  <c:v>258.05256143894599</c:v>
                </c:pt>
                <c:pt idx="53">
                  <c:v>278.10106088817219</c:v>
                </c:pt>
                <c:pt idx="54">
                  <c:v>297.72911150740805</c:v>
                </c:pt>
                <c:pt idx="55">
                  <c:v>311.97227059861984</c:v>
                </c:pt>
                <c:pt idx="56">
                  <c:v>320.14748631339495</c:v>
                </c:pt>
                <c:pt idx="57">
                  <c:v>326.87875440643359</c:v>
                </c:pt>
                <c:pt idx="58">
                  <c:v>333.00112141051528</c:v>
                </c:pt>
                <c:pt idx="59">
                  <c:v>340.16762748715104</c:v>
                </c:pt>
                <c:pt idx="60">
                  <c:v>348.41770335189597</c:v>
                </c:pt>
                <c:pt idx="61">
                  <c:v>346.4092644683862</c:v>
                </c:pt>
                <c:pt idx="62">
                  <c:v>355.31102464659062</c:v>
                </c:pt>
                <c:pt idx="63">
                  <c:v>368.26502535332247</c:v>
                </c:pt>
                <c:pt idx="64">
                  <c:v>383.63247081198085</c:v>
                </c:pt>
                <c:pt idx="65">
                  <c:v>400.00973788174576</c:v>
                </c:pt>
                <c:pt idx="66">
                  <c:v>413.53550472148436</c:v>
                </c:pt>
                <c:pt idx="67">
                  <c:v>423.93436781492488</c:v>
                </c:pt>
                <c:pt idx="68">
                  <c:v>451.26921980487123</c:v>
                </c:pt>
                <c:pt idx="69">
                  <c:v>474.44830164280097</c:v>
                </c:pt>
                <c:pt idx="70">
                  <c:v>489.13924033207093</c:v>
                </c:pt>
                <c:pt idx="71">
                  <c:v>517.07127087132562</c:v>
                </c:pt>
                <c:pt idx="72">
                  <c:v>547.74068001194803</c:v>
                </c:pt>
                <c:pt idx="73">
                  <c:v>582.93392940491663</c:v>
                </c:pt>
                <c:pt idx="74">
                  <c:v>623.29949329284034</c:v>
                </c:pt>
                <c:pt idx="75">
                  <c:v>674.67544055076416</c:v>
                </c:pt>
                <c:pt idx="76">
                  <c:v>728.17940579990022</c:v>
                </c:pt>
                <c:pt idx="77">
                  <c:v>798.91654850583222</c:v>
                </c:pt>
                <c:pt idx="78">
                  <c:v>859.20909596640865</c:v>
                </c:pt>
                <c:pt idx="79">
                  <c:v>888.88970705938937</c:v>
                </c:pt>
                <c:pt idx="80">
                  <c:v>931.08241142072609</c:v>
                </c:pt>
                <c:pt idx="81">
                  <c:v>986.29351174943054</c:v>
                </c:pt>
                <c:pt idx="82">
                  <c:v>1008.4790915991522</c:v>
                </c:pt>
                <c:pt idx="83">
                  <c:v>1034.4757160574702</c:v>
                </c:pt>
                <c:pt idx="84">
                  <c:v>1047.7600175301759</c:v>
                </c:pt>
                <c:pt idx="85">
                  <c:v>1038.9896837531548</c:v>
                </c:pt>
                <c:pt idx="86">
                  <c:v>1087.5056959077672</c:v>
                </c:pt>
                <c:pt idx="87">
                  <c:v>1121.300051914744</c:v>
                </c:pt>
                <c:pt idx="88">
                  <c:v>1140.2624120910375</c:v>
                </c:pt>
                <c:pt idx="89">
                  <c:v>1164.9818777833777</c:v>
                </c:pt>
                <c:pt idx="90">
                  <c:v>1186.9882858426299</c:v>
                </c:pt>
                <c:pt idx="91">
                  <c:v>1217.7266247790831</c:v>
                </c:pt>
                <c:pt idx="92">
                  <c:v>1258.7443289415646</c:v>
                </c:pt>
                <c:pt idx="93">
                  <c:v>1266.457327672683</c:v>
                </c:pt>
                <c:pt idx="94">
                  <c:v>1282.0340723479387</c:v>
                </c:pt>
                <c:pt idx="95">
                  <c:v>1305.6143220976103</c:v>
                </c:pt>
                <c:pt idx="96">
                  <c:v>1336.0197206397625</c:v>
                </c:pt>
                <c:pt idx="97">
                  <c:v>1349.5112983886677</c:v>
                </c:pt>
                <c:pt idx="98">
                  <c:v>1351.6627193487714</c:v>
                </c:pt>
                <c:pt idx="99">
                  <c:v>1377.0660058643441</c:v>
                </c:pt>
                <c:pt idx="100">
                  <c:v>1399.5262433479922</c:v>
                </c:pt>
                <c:pt idx="101">
                  <c:v>1398.3816564186207</c:v>
                </c:pt>
                <c:pt idx="102">
                  <c:v>1372.5568807047339</c:v>
                </c:pt>
                <c:pt idx="103">
                  <c:v>1338.8105883063604</c:v>
                </c:pt>
                <c:pt idx="104">
                  <c:v>1363.078683110436</c:v>
                </c:pt>
                <c:pt idx="105">
                  <c:v>1421.1800501435205</c:v>
                </c:pt>
                <c:pt idx="106">
                  <c:v>1476.4878708173997</c:v>
                </c:pt>
                <c:pt idx="107">
                  <c:v>1524.4412097393395</c:v>
                </c:pt>
                <c:pt idx="108">
                  <c:v>1591.3326188103997</c:v>
                </c:pt>
                <c:pt idx="109">
                  <c:v>1681.1639419539042</c:v>
                </c:pt>
                <c:pt idx="110">
                  <c:v>1786.5254568756086</c:v>
                </c:pt>
                <c:pt idx="111">
                  <c:v>1851.9895822413953</c:v>
                </c:pt>
                <c:pt idx="112">
                  <c:v>1884.4167871251871</c:v>
                </c:pt>
                <c:pt idx="113">
                  <c:v>1920.2359712401353</c:v>
                </c:pt>
                <c:pt idx="114">
                  <c:v>1960.0453780651501</c:v>
                </c:pt>
                <c:pt idx="115">
                  <c:v>1994.7472489243155</c:v>
                </c:pt>
                <c:pt idx="116">
                  <c:v>2023.8665170140066</c:v>
                </c:pt>
                <c:pt idx="117">
                  <c:v>2065.2521239566076</c:v>
                </c:pt>
                <c:pt idx="118">
                  <c:v>2114.9348197580089</c:v>
                </c:pt>
                <c:pt idx="119">
                  <c:v>2178.5954545188056</c:v>
                </c:pt>
                <c:pt idx="120">
                  <c:v>2233.4831487876136</c:v>
                </c:pt>
                <c:pt idx="121">
                  <c:v>2313.0554603848259</c:v>
                </c:pt>
                <c:pt idx="122">
                  <c:v>2385.6133613902707</c:v>
                </c:pt>
                <c:pt idx="123">
                  <c:v>2449.6088895412618</c:v>
                </c:pt>
                <c:pt idx="124">
                  <c:v>2508.6006586645249</c:v>
                </c:pt>
                <c:pt idx="125">
                  <c:v>2584.4904188414107</c:v>
                </c:pt>
                <c:pt idx="126">
                  <c:v>2656.3407562429779</c:v>
                </c:pt>
                <c:pt idx="127">
                  <c:v>2705.8604181112232</c:v>
                </c:pt>
                <c:pt idx="128">
                  <c:v>2728.1868903546892</c:v>
                </c:pt>
                <c:pt idx="129">
                  <c:v>2762.9134248675869</c:v>
                </c:pt>
                <c:pt idx="130">
                  <c:v>2811.5290737770806</c:v>
                </c:pt>
                <c:pt idx="131">
                  <c:v>2857.0739418841208</c:v>
                </c:pt>
                <c:pt idx="132">
                  <c:v>2878.9215208947376</c:v>
                </c:pt>
                <c:pt idx="133">
                  <c:v>2904.0972524585554</c:v>
                </c:pt>
                <c:pt idx="134">
                  <c:v>2925.2855433006293</c:v>
                </c:pt>
                <c:pt idx="135">
                  <c:v>2952.756027134028</c:v>
                </c:pt>
                <c:pt idx="136">
                  <c:v>2985.7742322019303</c:v>
                </c:pt>
                <c:pt idx="137">
                  <c:v>3024.78272464672</c:v>
                </c:pt>
                <c:pt idx="138">
                  <c:v>3061.4372412466723</c:v>
                </c:pt>
                <c:pt idx="139">
                  <c:v>3081.7482156173887</c:v>
                </c:pt>
                <c:pt idx="140">
                  <c:v>3107.992590865183</c:v>
                </c:pt>
                <c:pt idx="141">
                  <c:v>3131.2621507631743</c:v>
                </c:pt>
                <c:pt idx="142">
                  <c:v>3156.4233677141669</c:v>
                </c:pt>
                <c:pt idx="143">
                  <c:v>3165.4616393047431</c:v>
                </c:pt>
                <c:pt idx="144">
                  <c:v>3157.5308571919204</c:v>
                </c:pt>
                <c:pt idx="145">
                  <c:v>3150.6296473866978</c:v>
                </c:pt>
                <c:pt idx="146">
                  <c:v>3139.6388319397538</c:v>
                </c:pt>
                <c:pt idx="147">
                  <c:v>3116.5738916762843</c:v>
                </c:pt>
                <c:pt idx="148">
                  <c:v>3095.5396784985119</c:v>
                </c:pt>
                <c:pt idx="149">
                  <c:v>3073.5929951468856</c:v>
                </c:pt>
                <c:pt idx="150">
                  <c:v>3052.9221390452058</c:v>
                </c:pt>
                <c:pt idx="151">
                  <c:v>3033.7260222728728</c:v>
                </c:pt>
                <c:pt idx="152">
                  <c:v>2993.8812929424994</c:v>
                </c:pt>
                <c:pt idx="153">
                  <c:v>2945.2292093833598</c:v>
                </c:pt>
                <c:pt idx="154">
                  <c:v>2887.6277289756063</c:v>
                </c:pt>
                <c:pt idx="155">
                  <c:v>2839.6464375443616</c:v>
                </c:pt>
                <c:pt idx="156">
                  <c:v>2787.6903474555093</c:v>
                </c:pt>
                <c:pt idx="157">
                  <c:v>2738.2853465078306</c:v>
                </c:pt>
                <c:pt idx="158">
                  <c:v>2691.579581749324</c:v>
                </c:pt>
                <c:pt idx="159">
                  <c:v>2676.1863664891366</c:v>
                </c:pt>
                <c:pt idx="160">
                  <c:v>2680.5794417664865</c:v>
                </c:pt>
                <c:pt idx="161">
                  <c:v>2722.1309139085556</c:v>
                </c:pt>
                <c:pt idx="162">
                  <c:v>2753.891415599317</c:v>
                </c:pt>
                <c:pt idx="163">
                  <c:v>2784.2494395330759</c:v>
                </c:pt>
                <c:pt idx="164">
                  <c:v>2811.710658069052</c:v>
                </c:pt>
                <c:pt idx="165">
                  <c:v>2835.9792793711345</c:v>
                </c:pt>
                <c:pt idx="166">
                  <c:v>2836.1488712677678</c:v>
                </c:pt>
                <c:pt idx="167">
                  <c:v>2813.3584609019044</c:v>
                </c:pt>
                <c:pt idx="168">
                  <c:v>2755.9695314406736</c:v>
                </c:pt>
                <c:pt idx="169">
                  <c:v>2706.7752312059365</c:v>
                </c:pt>
                <c:pt idx="170">
                  <c:v>2657.3962249963947</c:v>
                </c:pt>
                <c:pt idx="171">
                  <c:v>2607.4813545370384</c:v>
                </c:pt>
                <c:pt idx="172">
                  <c:v>2557.0874837000356</c:v>
                </c:pt>
                <c:pt idx="173">
                  <c:v>2503.0364172439749</c:v>
                </c:pt>
                <c:pt idx="174">
                  <c:v>2445.9625505627409</c:v>
                </c:pt>
                <c:pt idx="175">
                  <c:v>2382.6417452279261</c:v>
                </c:pt>
                <c:pt idx="176">
                  <c:v>2291.6700248908824</c:v>
                </c:pt>
                <c:pt idx="177">
                  <c:v>2223.8643925431484</c:v>
                </c:pt>
                <c:pt idx="178">
                  <c:v>2159.042577620221</c:v>
                </c:pt>
                <c:pt idx="179">
                  <c:v>2096.7005891082877</c:v>
                </c:pt>
                <c:pt idx="180">
                  <c:v>2033.8655276372924</c:v>
                </c:pt>
                <c:pt idx="181">
                  <c:v>1975.7766082581716</c:v>
                </c:pt>
                <c:pt idx="182">
                  <c:v>1924.4229940797584</c:v>
                </c:pt>
                <c:pt idx="183">
                  <c:v>1908.7494293699679</c:v>
                </c:pt>
                <c:pt idx="184">
                  <c:v>1890.2640720075433</c:v>
                </c:pt>
                <c:pt idx="185">
                  <c:v>1876.0817372413342</c:v>
                </c:pt>
                <c:pt idx="186">
                  <c:v>1866.3681197818969</c:v>
                </c:pt>
                <c:pt idx="187">
                  <c:v>1859.57518512517</c:v>
                </c:pt>
                <c:pt idx="188">
                  <c:v>1836.8120666669079</c:v>
                </c:pt>
                <c:pt idx="189">
                  <c:v>1811.5565213097755</c:v>
                </c:pt>
                <c:pt idx="190">
                  <c:v>1764.1394565506</c:v>
                </c:pt>
                <c:pt idx="191">
                  <c:v>1722.7821060841716</c:v>
                </c:pt>
                <c:pt idx="192">
                  <c:v>1688.4631374895378</c:v>
                </c:pt>
                <c:pt idx="193">
                  <c:v>1660.8800634660668</c:v>
                </c:pt>
                <c:pt idx="194">
                  <c:v>1637.4648247719776</c:v>
                </c:pt>
                <c:pt idx="195">
                  <c:v>1637.743660874946</c:v>
                </c:pt>
                <c:pt idx="196">
                  <c:v>1626.0920103914052</c:v>
                </c:pt>
                <c:pt idx="197">
                  <c:v>1614.6236876957314</c:v>
                </c:pt>
                <c:pt idx="198">
                  <c:v>1596.3959951849172</c:v>
                </c:pt>
                <c:pt idx="199">
                  <c:v>1573.7890062952692</c:v>
                </c:pt>
                <c:pt idx="200">
                  <c:v>1546.9593272766351</c:v>
                </c:pt>
                <c:pt idx="201">
                  <c:v>1514.3573894310618</c:v>
                </c:pt>
                <c:pt idx="202">
                  <c:v>1443.5823662443456</c:v>
                </c:pt>
                <c:pt idx="203">
                  <c:v>1353.0512589026546</c:v>
                </c:pt>
                <c:pt idx="204">
                  <c:v>1256.7197065729461</c:v>
                </c:pt>
                <c:pt idx="205">
                  <c:v>1170.7032605460768</c:v>
                </c:pt>
                <c:pt idx="206">
                  <c:v>1084.8286503259487</c:v>
                </c:pt>
                <c:pt idx="207">
                  <c:v>999.62477953454993</c:v>
                </c:pt>
                <c:pt idx="208">
                  <c:v>917.98041076194374</c:v>
                </c:pt>
                <c:pt idx="209">
                  <c:v>836.39093533871016</c:v>
                </c:pt>
                <c:pt idx="210">
                  <c:v>788.92212839242438</c:v>
                </c:pt>
                <c:pt idx="211">
                  <c:v>755.38944058405013</c:v>
                </c:pt>
                <c:pt idx="212">
                  <c:v>718.91935777575418</c:v>
                </c:pt>
                <c:pt idx="213">
                  <c:v>689.17515514662148</c:v>
                </c:pt>
                <c:pt idx="214">
                  <c:v>665.6963278368529</c:v>
                </c:pt>
                <c:pt idx="215">
                  <c:v>650.15964867405216</c:v>
                </c:pt>
                <c:pt idx="216">
                  <c:v>656.91857943959099</c:v>
                </c:pt>
                <c:pt idx="217">
                  <c:v>665.27926114987008</c:v>
                </c:pt>
                <c:pt idx="218">
                  <c:v>676.90566469704186</c:v>
                </c:pt>
                <c:pt idx="219">
                  <c:v>690.7227081943779</c:v>
                </c:pt>
                <c:pt idx="220">
                  <c:v>704.19194617491269</c:v>
                </c:pt>
                <c:pt idx="221">
                  <c:v>717.27760736935181</c:v>
                </c:pt>
                <c:pt idx="222">
                  <c:v>740.95770860641369</c:v>
                </c:pt>
                <c:pt idx="223">
                  <c:v>769.51976998487282</c:v>
                </c:pt>
                <c:pt idx="224">
                  <c:v>805.56858451468725</c:v>
                </c:pt>
                <c:pt idx="225">
                  <c:v>846.92101857254931</c:v>
                </c:pt>
                <c:pt idx="226">
                  <c:v>891.1415777386801</c:v>
                </c:pt>
                <c:pt idx="227">
                  <c:v>943.81263222892073</c:v>
                </c:pt>
                <c:pt idx="228">
                  <c:v>1005.9452885205549</c:v>
                </c:pt>
                <c:pt idx="229">
                  <c:v>1058.3844632833457</c:v>
                </c:pt>
                <c:pt idx="230">
                  <c:v>1107.6624037244501</c:v>
                </c:pt>
                <c:pt idx="231">
                  <c:v>1138.6028482560903</c:v>
                </c:pt>
                <c:pt idx="232">
                  <c:v>1161.6523653185548</c:v>
                </c:pt>
                <c:pt idx="233">
                  <c:v>1180.2828094996787</c:v>
                </c:pt>
                <c:pt idx="234">
                  <c:v>1188.3804304686814</c:v>
                </c:pt>
                <c:pt idx="235">
                  <c:v>1185.8547606703899</c:v>
                </c:pt>
                <c:pt idx="236">
                  <c:v>1183.8448142312182</c:v>
                </c:pt>
                <c:pt idx="237">
                  <c:v>1179.7355195462949</c:v>
                </c:pt>
                <c:pt idx="238">
                  <c:v>1176.4866281167458</c:v>
                </c:pt>
                <c:pt idx="239">
                  <c:v>1169.1071896209844</c:v>
                </c:pt>
                <c:pt idx="240">
                  <c:v>1159.1390669889099</c:v>
                </c:pt>
                <c:pt idx="241">
                  <c:v>1150.3748681852278</c:v>
                </c:pt>
                <c:pt idx="242">
                  <c:v>1142.8306094762859</c:v>
                </c:pt>
                <c:pt idx="243">
                  <c:v>1142.2725861854497</c:v>
                </c:pt>
                <c:pt idx="244">
                  <c:v>1141.9950997635253</c:v>
                </c:pt>
                <c:pt idx="245">
                  <c:v>1142.9604407292363</c:v>
                </c:pt>
                <c:pt idx="246">
                  <c:v>1138.8942565057503</c:v>
                </c:pt>
                <c:pt idx="247">
                  <c:v>1137.2852227380833</c:v>
                </c:pt>
                <c:pt idx="248">
                  <c:v>1135.8039182396433</c:v>
                </c:pt>
                <c:pt idx="249">
                  <c:v>1134.449433881827</c:v>
                </c:pt>
                <c:pt idx="250">
                  <c:v>1118.8337911540789</c:v>
                </c:pt>
                <c:pt idx="251">
                  <c:v>1114.5684360498992</c:v>
                </c:pt>
                <c:pt idx="252">
                  <c:v>1127.7720826904203</c:v>
                </c:pt>
                <c:pt idx="253">
                  <c:v>1151.360170931998</c:v>
                </c:pt>
                <c:pt idx="254">
                  <c:v>1171.6685074667228</c:v>
                </c:pt>
                <c:pt idx="255">
                  <c:v>1180.8391652712025</c:v>
                </c:pt>
                <c:pt idx="256">
                  <c:v>1177.3496595067122</c:v>
                </c:pt>
                <c:pt idx="257">
                  <c:v>1198.5430163267331</c:v>
                </c:pt>
                <c:pt idx="258">
                  <c:v>1249.1379047326627</c:v>
                </c:pt>
                <c:pt idx="259">
                  <c:v>1281.5311488068478</c:v>
                </c:pt>
                <c:pt idx="260">
                  <c:v>1304.2490909952924</c:v>
                </c:pt>
                <c:pt idx="261">
                  <c:v>1333.3762812276161</c:v>
                </c:pt>
                <c:pt idx="262">
                  <c:v>1374.539558028762</c:v>
                </c:pt>
                <c:pt idx="263">
                  <c:v>1430.251766987878</c:v>
                </c:pt>
                <c:pt idx="264">
                  <c:v>1483.3356987226136</c:v>
                </c:pt>
                <c:pt idx="265">
                  <c:v>1494.3217537469629</c:v>
                </c:pt>
                <c:pt idx="266">
                  <c:v>1509.8859385031981</c:v>
                </c:pt>
                <c:pt idx="267">
                  <c:v>1534.2880617529393</c:v>
                </c:pt>
                <c:pt idx="268">
                  <c:v>1568.1648319488411</c:v>
                </c:pt>
                <c:pt idx="269">
                  <c:v>1605.9824286709911</c:v>
                </c:pt>
                <c:pt idx="270">
                  <c:v>1648.1349486605782</c:v>
                </c:pt>
                <c:pt idx="271">
                  <c:v>1696.1372233920156</c:v>
                </c:pt>
                <c:pt idx="272">
                  <c:v>1749.7994567046837</c:v>
                </c:pt>
                <c:pt idx="273">
                  <c:v>1836.9548270547464</c:v>
                </c:pt>
                <c:pt idx="274">
                  <c:v>1949.7540689387847</c:v>
                </c:pt>
                <c:pt idx="275">
                  <c:v>2061.4818706194847</c:v>
                </c:pt>
                <c:pt idx="276">
                  <c:v>2190.4611432151773</c:v>
                </c:pt>
                <c:pt idx="277">
                  <c:v>2339.1266608681508</c:v>
                </c:pt>
                <c:pt idx="278">
                  <c:v>2494.9228839455664</c:v>
                </c:pt>
                <c:pt idx="279">
                  <c:v>2661.2811755095677</c:v>
                </c:pt>
                <c:pt idx="280">
                  <c:v>2785.7996259171719</c:v>
                </c:pt>
                <c:pt idx="281">
                  <c:v>2897.4791447060888</c:v>
                </c:pt>
                <c:pt idx="282">
                  <c:v>2986.9903841113728</c:v>
                </c:pt>
                <c:pt idx="283">
                  <c:v>3061.9272699775552</c:v>
                </c:pt>
                <c:pt idx="284">
                  <c:v>3120.6854481327036</c:v>
                </c:pt>
                <c:pt idx="285">
                  <c:v>3150.8081100094696</c:v>
                </c:pt>
                <c:pt idx="286">
                  <c:v>3168.6831378447241</c:v>
                </c:pt>
                <c:pt idx="287">
                  <c:v>3192.4063300897647</c:v>
                </c:pt>
                <c:pt idx="288">
                  <c:v>3223.8161176603126</c:v>
                </c:pt>
                <c:pt idx="289">
                  <c:v>3257.0135043123655</c:v>
                </c:pt>
                <c:pt idx="290">
                  <c:v>3263.2911362712671</c:v>
                </c:pt>
                <c:pt idx="291">
                  <c:v>3240.3557820272313</c:v>
                </c:pt>
                <c:pt idx="292">
                  <c:v>3235.8284783433924</c:v>
                </c:pt>
                <c:pt idx="293">
                  <c:v>3250.1918560295421</c:v>
                </c:pt>
                <c:pt idx="294">
                  <c:v>3245.3638397423711</c:v>
                </c:pt>
                <c:pt idx="295">
                  <c:v>3227.9234961489183</c:v>
                </c:pt>
                <c:pt idx="296">
                  <c:v>3237.5079295219434</c:v>
                </c:pt>
                <c:pt idx="297">
                  <c:v>3252.1578059847643</c:v>
                </c:pt>
                <c:pt idx="298">
                  <c:v>3272.2152638434823</c:v>
                </c:pt>
                <c:pt idx="299">
                  <c:v>3257.1790008845846</c:v>
                </c:pt>
                <c:pt idx="300">
                  <c:v>3254.2751173531146</c:v>
                </c:pt>
                <c:pt idx="301">
                  <c:v>3312.5951453054413</c:v>
                </c:pt>
                <c:pt idx="302">
                  <c:v>3372.808837117233</c:v>
                </c:pt>
                <c:pt idx="303">
                  <c:v>3430.8066787619241</c:v>
                </c:pt>
                <c:pt idx="304">
                  <c:v>3483.023486208041</c:v>
                </c:pt>
                <c:pt idx="305">
                  <c:v>3527.6821815633848</c:v>
                </c:pt>
                <c:pt idx="306">
                  <c:v>3603.3765763195806</c:v>
                </c:pt>
                <c:pt idx="307">
                  <c:v>3622.4162013533355</c:v>
                </c:pt>
                <c:pt idx="308">
                  <c:v>3564.6881318958317</c:v>
                </c:pt>
                <c:pt idx="309">
                  <c:v>3471.8517365286375</c:v>
                </c:pt>
                <c:pt idx="310">
                  <c:v>3375.7548848563606</c:v>
                </c:pt>
                <c:pt idx="311">
                  <c:v>3302.4586449737703</c:v>
                </c:pt>
                <c:pt idx="312">
                  <c:v>3253.5974198172698</c:v>
                </c:pt>
                <c:pt idx="313">
                  <c:v>3169.8206102944941</c:v>
                </c:pt>
                <c:pt idx="314">
                  <c:v>3087.9957530359093</c:v>
                </c:pt>
                <c:pt idx="315">
                  <c:v>3014.1084595841603</c:v>
                </c:pt>
                <c:pt idx="316">
                  <c:v>2946.8208805528457</c:v>
                </c:pt>
                <c:pt idx="317">
                  <c:v>2882.4408725684907</c:v>
                </c:pt>
                <c:pt idx="318">
                  <c:v>2826.629756000515</c:v>
                </c:pt>
                <c:pt idx="319">
                  <c:v>2779.3652700961052</c:v>
                </c:pt>
                <c:pt idx="320">
                  <c:v>2742.5348055941395</c:v>
                </c:pt>
                <c:pt idx="321">
                  <c:v>2731.4467704062999</c:v>
                </c:pt>
                <c:pt idx="322">
                  <c:v>2726.780860283101</c:v>
                </c:pt>
                <c:pt idx="323">
                  <c:v>2735.6425103089841</c:v>
                </c:pt>
                <c:pt idx="324">
                  <c:v>2741.12112622724</c:v>
                </c:pt>
                <c:pt idx="325">
                  <c:v>2757.5024203144094</c:v>
                </c:pt>
                <c:pt idx="326">
                  <c:v>2793.5243888786413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F3-4BFA-A6E2-BC8DEFFD6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7863663"/>
        <c:axId val="1985049551"/>
      </c:lineChart>
      <c:dateAx>
        <c:axId val="2067863663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85049551"/>
        <c:crosses val="autoZero"/>
        <c:auto val="1"/>
        <c:lblOffset val="100"/>
        <c:baseTimeUnit val="days"/>
      </c:dateAx>
      <c:valAx>
        <c:axId val="1985049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67863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8372703412073488E-2"/>
          <c:y val="4.0018184354637311E-2"/>
          <c:w val="0.88687833796354554"/>
          <c:h val="0.74725293482227695"/>
        </c:manualLayout>
      </c:layout>
      <c:lineChart>
        <c:grouping val="standard"/>
        <c:varyColors val="0"/>
        <c:ser>
          <c:idx val="0"/>
          <c:order val="0"/>
          <c:tx>
            <c:strRef>
              <c:f>'Dados sim recup log'!$J$1</c:f>
              <c:strCache>
                <c:ptCount val="1"/>
                <c:pt idx="0">
                  <c:v>R diário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  <c:pt idx="233">
                  <c:v>44160</c:v>
                </c:pt>
                <c:pt idx="234">
                  <c:v>44161</c:v>
                </c:pt>
                <c:pt idx="235">
                  <c:v>44162</c:v>
                </c:pt>
                <c:pt idx="236">
                  <c:v>44163</c:v>
                </c:pt>
                <c:pt idx="237">
                  <c:v>44164</c:v>
                </c:pt>
                <c:pt idx="238">
                  <c:v>44165</c:v>
                </c:pt>
                <c:pt idx="239">
                  <c:v>44166</c:v>
                </c:pt>
                <c:pt idx="240">
                  <c:v>44167</c:v>
                </c:pt>
                <c:pt idx="241">
                  <c:v>44168</c:v>
                </c:pt>
                <c:pt idx="242">
                  <c:v>44169</c:v>
                </c:pt>
                <c:pt idx="243">
                  <c:v>44170</c:v>
                </c:pt>
                <c:pt idx="244">
                  <c:v>44171</c:v>
                </c:pt>
                <c:pt idx="245">
                  <c:v>44172</c:v>
                </c:pt>
                <c:pt idx="246">
                  <c:v>44173</c:v>
                </c:pt>
                <c:pt idx="247">
                  <c:v>44174</c:v>
                </c:pt>
                <c:pt idx="248">
                  <c:v>44175</c:v>
                </c:pt>
                <c:pt idx="249">
                  <c:v>44176</c:v>
                </c:pt>
                <c:pt idx="250">
                  <c:v>44177</c:v>
                </c:pt>
                <c:pt idx="251">
                  <c:v>44178</c:v>
                </c:pt>
                <c:pt idx="252">
                  <c:v>44179</c:v>
                </c:pt>
                <c:pt idx="253">
                  <c:v>44180</c:v>
                </c:pt>
                <c:pt idx="254">
                  <c:v>44181</c:v>
                </c:pt>
                <c:pt idx="255">
                  <c:v>44182</c:v>
                </c:pt>
                <c:pt idx="256">
                  <c:v>44183</c:v>
                </c:pt>
                <c:pt idx="257">
                  <c:v>44184</c:v>
                </c:pt>
                <c:pt idx="258">
                  <c:v>44185</c:v>
                </c:pt>
                <c:pt idx="259">
                  <c:v>44186</c:v>
                </c:pt>
                <c:pt idx="260">
                  <c:v>44187</c:v>
                </c:pt>
                <c:pt idx="261">
                  <c:v>44188</c:v>
                </c:pt>
                <c:pt idx="262">
                  <c:v>44189</c:v>
                </c:pt>
                <c:pt idx="263">
                  <c:v>44190</c:v>
                </c:pt>
                <c:pt idx="264">
                  <c:v>44191</c:v>
                </c:pt>
                <c:pt idx="265">
                  <c:v>44192</c:v>
                </c:pt>
                <c:pt idx="266">
                  <c:v>44193</c:v>
                </c:pt>
                <c:pt idx="267">
                  <c:v>44194</c:v>
                </c:pt>
                <c:pt idx="268">
                  <c:v>44195</c:v>
                </c:pt>
                <c:pt idx="269">
                  <c:v>44196</c:v>
                </c:pt>
                <c:pt idx="270">
                  <c:v>44197</c:v>
                </c:pt>
                <c:pt idx="271">
                  <c:v>44198</c:v>
                </c:pt>
                <c:pt idx="272">
                  <c:v>44199</c:v>
                </c:pt>
                <c:pt idx="273">
                  <c:v>44200</c:v>
                </c:pt>
                <c:pt idx="274">
                  <c:v>44201</c:v>
                </c:pt>
                <c:pt idx="275">
                  <c:v>44202</c:v>
                </c:pt>
                <c:pt idx="276">
                  <c:v>44203</c:v>
                </c:pt>
                <c:pt idx="277">
                  <c:v>44204</c:v>
                </c:pt>
                <c:pt idx="278">
                  <c:v>44205</c:v>
                </c:pt>
                <c:pt idx="279">
                  <c:v>44206</c:v>
                </c:pt>
                <c:pt idx="280">
                  <c:v>44207</c:v>
                </c:pt>
                <c:pt idx="281">
                  <c:v>44208</c:v>
                </c:pt>
                <c:pt idx="282">
                  <c:v>44209</c:v>
                </c:pt>
                <c:pt idx="283">
                  <c:v>44210</c:v>
                </c:pt>
                <c:pt idx="284">
                  <c:v>44211</c:v>
                </c:pt>
                <c:pt idx="285">
                  <c:v>44212</c:v>
                </c:pt>
                <c:pt idx="286">
                  <c:v>44213</c:v>
                </c:pt>
                <c:pt idx="287">
                  <c:v>44214</c:v>
                </c:pt>
                <c:pt idx="288">
                  <c:v>44215</c:v>
                </c:pt>
                <c:pt idx="289">
                  <c:v>44216</c:v>
                </c:pt>
                <c:pt idx="290">
                  <c:v>44217</c:v>
                </c:pt>
                <c:pt idx="291">
                  <c:v>44218</c:v>
                </c:pt>
                <c:pt idx="292">
                  <c:v>44219</c:v>
                </c:pt>
                <c:pt idx="293">
                  <c:v>44220</c:v>
                </c:pt>
                <c:pt idx="294">
                  <c:v>44221</c:v>
                </c:pt>
                <c:pt idx="295">
                  <c:v>44222</c:v>
                </c:pt>
                <c:pt idx="296">
                  <c:v>44223</c:v>
                </c:pt>
                <c:pt idx="297">
                  <c:v>44224</c:v>
                </c:pt>
                <c:pt idx="298">
                  <c:v>44225</c:v>
                </c:pt>
                <c:pt idx="299">
                  <c:v>44226</c:v>
                </c:pt>
                <c:pt idx="300">
                  <c:v>44227</c:v>
                </c:pt>
                <c:pt idx="301">
                  <c:v>44228</c:v>
                </c:pt>
                <c:pt idx="302">
                  <c:v>44229</c:v>
                </c:pt>
                <c:pt idx="303">
                  <c:v>44230</c:v>
                </c:pt>
                <c:pt idx="304">
                  <c:v>44231</c:v>
                </c:pt>
                <c:pt idx="305">
                  <c:v>44232</c:v>
                </c:pt>
                <c:pt idx="306">
                  <c:v>44233</c:v>
                </c:pt>
                <c:pt idx="307">
                  <c:v>44234</c:v>
                </c:pt>
                <c:pt idx="308">
                  <c:v>44235</c:v>
                </c:pt>
                <c:pt idx="309">
                  <c:v>44236</c:v>
                </c:pt>
                <c:pt idx="310">
                  <c:v>44237</c:v>
                </c:pt>
                <c:pt idx="311">
                  <c:v>44238</c:v>
                </c:pt>
                <c:pt idx="312">
                  <c:v>44239</c:v>
                </c:pt>
                <c:pt idx="313">
                  <c:v>44240</c:v>
                </c:pt>
                <c:pt idx="314">
                  <c:v>44241</c:v>
                </c:pt>
                <c:pt idx="315">
                  <c:v>44242</c:v>
                </c:pt>
                <c:pt idx="316">
                  <c:v>44243</c:v>
                </c:pt>
                <c:pt idx="317">
                  <c:v>44244</c:v>
                </c:pt>
                <c:pt idx="318">
                  <c:v>44245</c:v>
                </c:pt>
                <c:pt idx="319">
                  <c:v>44246</c:v>
                </c:pt>
                <c:pt idx="320">
                  <c:v>44247</c:v>
                </c:pt>
                <c:pt idx="321">
                  <c:v>44248</c:v>
                </c:pt>
                <c:pt idx="322">
                  <c:v>44249</c:v>
                </c:pt>
                <c:pt idx="323">
                  <c:v>44250</c:v>
                </c:pt>
                <c:pt idx="324">
                  <c:v>44251</c:v>
                </c:pt>
                <c:pt idx="325">
                  <c:v>44252</c:v>
                </c:pt>
                <c:pt idx="326">
                  <c:v>44253</c:v>
                </c:pt>
              </c:numCache>
            </c:numRef>
          </c:cat>
          <c:val>
            <c:numRef>
              <c:f>'Dados sim recup log'!$J$2:$J$600</c:f>
              <c:numCache>
                <c:formatCode>General</c:formatCode>
                <c:ptCount val="599"/>
                <c:pt idx="1">
                  <c:v>1.22</c:v>
                </c:pt>
                <c:pt idx="2">
                  <c:v>0.98360655737704916</c:v>
                </c:pt>
                <c:pt idx="3">
                  <c:v>1.0228423285230648</c:v>
                </c:pt>
                <c:pt idx="4">
                  <c:v>1.018728910751763</c:v>
                </c:pt>
                <c:pt idx="5">
                  <c:v>0.99791519154932851</c:v>
                </c:pt>
                <c:pt idx="6">
                  <c:v>1.0083445657862866</c:v>
                </c:pt>
                <c:pt idx="7">
                  <c:v>1.001427191171449</c:v>
                </c:pt>
                <c:pt idx="8">
                  <c:v>1.0793650793650793</c:v>
                </c:pt>
                <c:pt idx="9">
                  <c:v>1.0441176470588236</c:v>
                </c:pt>
                <c:pt idx="10">
                  <c:v>1.2112676056338028</c:v>
                </c:pt>
                <c:pt idx="11">
                  <c:v>0.86046511627906974</c:v>
                </c:pt>
                <c:pt idx="12">
                  <c:v>1.0945945945945945</c:v>
                </c:pt>
                <c:pt idx="13">
                  <c:v>1</c:v>
                </c:pt>
                <c:pt idx="14">
                  <c:v>1</c:v>
                </c:pt>
                <c:pt idx="15">
                  <c:v>0.94199980792102644</c:v>
                </c:pt>
                <c:pt idx="16">
                  <c:v>0.93051315138912338</c:v>
                </c:pt>
                <c:pt idx="17">
                  <c:v>0.9859154929577465</c:v>
                </c:pt>
                <c:pt idx="18">
                  <c:v>1.1857142857142857</c:v>
                </c:pt>
                <c:pt idx="19">
                  <c:v>1.0120481927710843</c:v>
                </c:pt>
                <c:pt idx="20">
                  <c:v>0.95708062122200355</c:v>
                </c:pt>
                <c:pt idx="21">
                  <c:v>0.94533509999053367</c:v>
                </c:pt>
                <c:pt idx="22">
                  <c:v>1.1973684210526316</c:v>
                </c:pt>
                <c:pt idx="23">
                  <c:v>1.1428571428571428</c:v>
                </c:pt>
                <c:pt idx="24">
                  <c:v>1.1442307692307692</c:v>
                </c:pt>
                <c:pt idx="25">
                  <c:v>1.0333273527791287</c:v>
                </c:pt>
                <c:pt idx="26">
                  <c:v>1.0328061943642557</c:v>
                </c:pt>
                <c:pt idx="27">
                  <c:v>0.9724843898578156</c:v>
                </c:pt>
                <c:pt idx="28">
                  <c:v>0.9473260981128756</c:v>
                </c:pt>
                <c:pt idx="29">
                  <c:v>1.188034188034188</c:v>
                </c:pt>
                <c:pt idx="30">
                  <c:v>1.0071942446043165</c:v>
                </c:pt>
                <c:pt idx="31">
                  <c:v>1.1357142857142857</c:v>
                </c:pt>
                <c:pt idx="32">
                  <c:v>1.0314465408805031</c:v>
                </c:pt>
                <c:pt idx="33">
                  <c:v>1.2865853658536586</c:v>
                </c:pt>
                <c:pt idx="34">
                  <c:v>0.77317411604745401</c:v>
                </c:pt>
                <c:pt idx="35">
                  <c:v>0.90719772738074589</c:v>
                </c:pt>
                <c:pt idx="36">
                  <c:v>1.1283783783783783</c:v>
                </c:pt>
                <c:pt idx="37">
                  <c:v>0.94430434725908019</c:v>
                </c:pt>
                <c:pt idx="38">
                  <c:v>0.92581538943834552</c:v>
                </c:pt>
                <c:pt idx="39">
                  <c:v>1.0753424657534247</c:v>
                </c:pt>
                <c:pt idx="40">
                  <c:v>1</c:v>
                </c:pt>
                <c:pt idx="41">
                  <c:v>0.76155931531211474</c:v>
                </c:pt>
                <c:pt idx="42">
                  <c:v>1.0009917045553984</c:v>
                </c:pt>
                <c:pt idx="43">
                  <c:v>1.1446868707657507</c:v>
                </c:pt>
                <c:pt idx="44">
                  <c:v>1</c:v>
                </c:pt>
                <c:pt idx="45">
                  <c:v>0.99270072992700731</c:v>
                </c:pt>
                <c:pt idx="46">
                  <c:v>1.1397058823529411</c:v>
                </c:pt>
                <c:pt idx="47">
                  <c:v>1.0193548387096774</c:v>
                </c:pt>
                <c:pt idx="48">
                  <c:v>1.1234420684682527</c:v>
                </c:pt>
                <c:pt idx="49">
                  <c:v>1.114493135773212</c:v>
                </c:pt>
                <c:pt idx="50">
                  <c:v>1.1070288713678369</c:v>
                </c:pt>
                <c:pt idx="51">
                  <c:v>1.0502283105022832</c:v>
                </c:pt>
                <c:pt idx="52">
                  <c:v>1.1608695652173913</c:v>
                </c:pt>
                <c:pt idx="53">
                  <c:v>1.0749063670411985</c:v>
                </c:pt>
                <c:pt idx="54">
                  <c:v>1.0801393728222997</c:v>
                </c:pt>
                <c:pt idx="55">
                  <c:v>1.0384451342395191</c:v>
                </c:pt>
                <c:pt idx="56">
                  <c:v>1.0375313238168644</c:v>
                </c:pt>
                <c:pt idx="57">
                  <c:v>1.0568862275449102</c:v>
                </c:pt>
                <c:pt idx="58">
                  <c:v>0.90368271954674217</c:v>
                </c:pt>
                <c:pt idx="59">
                  <c:v>1.0031347962382444</c:v>
                </c:pt>
                <c:pt idx="60">
                  <c:v>1.0375000000000001</c:v>
                </c:pt>
                <c:pt idx="61">
                  <c:v>1.0632530120481927</c:v>
                </c:pt>
                <c:pt idx="62">
                  <c:v>1.0585260225751367</c:v>
                </c:pt>
                <c:pt idx="63">
                  <c:v>1.0571116308028634</c:v>
                </c:pt>
                <c:pt idx="64">
                  <c:v>0.85822784810126584</c:v>
                </c:pt>
                <c:pt idx="65">
                  <c:v>1.1238938053097345</c:v>
                </c:pt>
                <c:pt idx="66">
                  <c:v>1.0791642455996269</c:v>
                </c:pt>
                <c:pt idx="67">
                  <c:v>1.0750031717665365</c:v>
                </c:pt>
                <c:pt idx="68">
                  <c:v>1.0701357466063348</c:v>
                </c:pt>
                <c:pt idx="69">
                  <c:v>0.99703584803107226</c:v>
                </c:pt>
                <c:pt idx="70">
                  <c:v>0.99661161356200834</c:v>
                </c:pt>
                <c:pt idx="71">
                  <c:v>1.1170212765957446</c:v>
                </c:pt>
                <c:pt idx="72">
                  <c:v>1.0304761904761905</c:v>
                </c:pt>
                <c:pt idx="73">
                  <c:v>0.94085027726432535</c:v>
                </c:pt>
                <c:pt idx="74">
                  <c:v>1.2809430255402749</c:v>
                </c:pt>
                <c:pt idx="75">
                  <c:v>1.0858895705521472</c:v>
                </c:pt>
                <c:pt idx="76">
                  <c:v>1.03002796981789</c:v>
                </c:pt>
                <c:pt idx="77">
                  <c:v>1.0298113200405374</c:v>
                </c:pt>
                <c:pt idx="78">
                  <c:v>1.2170439414114513</c:v>
                </c:pt>
                <c:pt idx="79">
                  <c:v>1.0098468271334793</c:v>
                </c:pt>
                <c:pt idx="80">
                  <c:v>1.0552546045503792</c:v>
                </c:pt>
                <c:pt idx="81">
                  <c:v>1.1139630390143738</c:v>
                </c:pt>
                <c:pt idx="82">
                  <c:v>0.82764976958525349</c:v>
                </c:pt>
                <c:pt idx="83">
                  <c:v>1.1235377184074218</c:v>
                </c:pt>
                <c:pt idx="84">
                  <c:v>1.1140439329383225</c:v>
                </c:pt>
                <c:pt idx="85">
                  <c:v>0.95017793594306055</c:v>
                </c:pt>
                <c:pt idx="86">
                  <c:v>1.0327715355805243</c:v>
                </c:pt>
                <c:pt idx="87">
                  <c:v>0.96554850407978243</c:v>
                </c:pt>
                <c:pt idx="88">
                  <c:v>0.96056338028169019</c:v>
                </c:pt>
                <c:pt idx="89">
                  <c:v>1.2082111436950147</c:v>
                </c:pt>
                <c:pt idx="90">
                  <c:v>1.011294479404337</c:v>
                </c:pt>
                <c:pt idx="91">
                  <c:v>1.0112323784118762</c:v>
                </c:pt>
                <c:pt idx="92">
                  <c:v>0.98180379746835444</c:v>
                </c:pt>
                <c:pt idx="93">
                  <c:v>1.0131985851402676</c:v>
                </c:pt>
                <c:pt idx="94">
                  <c:v>1.0129939053818378</c:v>
                </c:pt>
                <c:pt idx="95">
                  <c:v>1.0127832769690732</c:v>
                </c:pt>
                <c:pt idx="96">
                  <c:v>1</c:v>
                </c:pt>
                <c:pt idx="97">
                  <c:v>1.0555272294868023</c:v>
                </c:pt>
                <c:pt idx="98">
                  <c:v>1.0546182641966242</c:v>
                </c:pt>
                <c:pt idx="99">
                  <c:v>1.0153203342618384</c:v>
                </c:pt>
                <c:pt idx="100">
                  <c:v>0.92524005486968453</c:v>
                </c:pt>
                <c:pt idx="101">
                  <c:v>0.95478131949592293</c:v>
                </c:pt>
                <c:pt idx="102">
                  <c:v>1.1409820201052885</c:v>
                </c:pt>
                <c:pt idx="103">
                  <c:v>0.98305783848239381</c:v>
                </c:pt>
                <c:pt idx="104">
                  <c:v>0.93712628611400683</c:v>
                </c:pt>
                <c:pt idx="105">
                  <c:v>0.93092569171761685</c:v>
                </c:pt>
                <c:pt idx="106">
                  <c:v>0.97183416747357532</c:v>
                </c:pt>
                <c:pt idx="107">
                  <c:v>1.2489510826426373</c:v>
                </c:pt>
                <c:pt idx="108">
                  <c:v>1.1276871591034461</c:v>
                </c:pt>
                <c:pt idx="109">
                  <c:v>1.1128766598923578</c:v>
                </c:pt>
                <c:pt idx="110">
                  <c:v>0.9411940639214581</c:v>
                </c:pt>
                <c:pt idx="111">
                  <c:v>1.0120093717030612</c:v>
                </c:pt>
                <c:pt idx="112">
                  <c:v>1.0122941700473465</c:v>
                </c:pt>
                <c:pt idx="113">
                  <c:v>1.012610553927715</c:v>
                </c:pt>
                <c:pt idx="114">
                  <c:v>1.049921294777806</c:v>
                </c:pt>
                <c:pt idx="115">
                  <c:v>0.98981105073433806</c:v>
                </c:pt>
                <c:pt idx="116">
                  <c:v>1.1244017532047414</c:v>
                </c:pt>
                <c:pt idx="117">
                  <c:v>0.95239344952214777</c:v>
                </c:pt>
                <c:pt idx="118">
                  <c:v>0.99118814625608653</c:v>
                </c:pt>
                <c:pt idx="119">
                  <c:v>0.99086030256306645</c:v>
                </c:pt>
                <c:pt idx="120">
                  <c:v>1.0541999683478398</c:v>
                </c:pt>
                <c:pt idx="121">
                  <c:v>1.0761817663499447</c:v>
                </c:pt>
                <c:pt idx="122">
                  <c:v>1.031435724345418</c:v>
                </c:pt>
                <c:pt idx="123">
                  <c:v>1.0874439524596007</c:v>
                </c:pt>
                <c:pt idx="124">
                  <c:v>1.022344704946234</c:v>
                </c:pt>
                <c:pt idx="125">
                  <c:v>0.96300962102999177</c:v>
                </c:pt>
                <c:pt idx="126">
                  <c:v>0.96070749302750302</c:v>
                </c:pt>
                <c:pt idx="127">
                  <c:v>1.0346408960534725</c:v>
                </c:pt>
                <c:pt idx="128">
                  <c:v>1.1223954910441429</c:v>
                </c:pt>
                <c:pt idx="129">
                  <c:v>1.0143794024359389</c:v>
                </c:pt>
                <c:pt idx="130">
                  <c:v>1.0214005708794351</c:v>
                </c:pt>
                <c:pt idx="131">
                  <c:v>0.9515403721368092</c:v>
                </c:pt>
                <c:pt idx="132">
                  <c:v>0.99334850591348001</c:v>
                </c:pt>
                <c:pt idx="133">
                  <c:v>0.99349613316818508</c:v>
                </c:pt>
                <c:pt idx="134">
                  <c:v>1.0247427025419544</c:v>
                </c:pt>
                <c:pt idx="135">
                  <c:v>1.0579180480819645</c:v>
                </c:pt>
                <c:pt idx="136">
                  <c:v>1.0221421741132801</c:v>
                </c:pt>
                <c:pt idx="137">
                  <c:v>1.0111755290795876</c:v>
                </c:pt>
                <c:pt idx="138">
                  <c:v>0.96547838443971934</c:v>
                </c:pt>
                <c:pt idx="139">
                  <c:v>1.0057553503972401</c:v>
                </c:pt>
                <c:pt idx="140">
                  <c:v>1.0065165080182277</c:v>
                </c:pt>
                <c:pt idx="141">
                  <c:v>1.0180580554661369</c:v>
                </c:pt>
                <c:pt idx="142">
                  <c:v>1.0184420760831394</c:v>
                </c:pt>
                <c:pt idx="143">
                  <c:v>1.0355915864897316</c:v>
                </c:pt>
                <c:pt idx="144">
                  <c:v>1.0039751771419325</c:v>
                </c:pt>
                <c:pt idx="145">
                  <c:v>0.96916367783452972</c:v>
                </c:pt>
                <c:pt idx="146">
                  <c:v>0.9701842869365177</c:v>
                </c:pt>
                <c:pt idx="147">
                  <c:v>0.96939797254817206</c:v>
                </c:pt>
                <c:pt idx="148">
                  <c:v>1.0203448310041079</c:v>
                </c:pt>
                <c:pt idx="149">
                  <c:v>1.0091702179554791</c:v>
                </c:pt>
                <c:pt idx="150">
                  <c:v>1.0078509542885725</c:v>
                </c:pt>
                <c:pt idx="151">
                  <c:v>1.0082110443720185</c:v>
                </c:pt>
                <c:pt idx="152">
                  <c:v>0.9668394852576</c:v>
                </c:pt>
                <c:pt idx="153">
                  <c:v>0.97267992433477779</c:v>
                </c:pt>
                <c:pt idx="154">
                  <c:v>0.97239096002791992</c:v>
                </c:pt>
                <c:pt idx="155">
                  <c:v>0.97214289812892785</c:v>
                </c:pt>
                <c:pt idx="156">
                  <c:v>0.98707134194238244</c:v>
                </c:pt>
                <c:pt idx="157">
                  <c:v>0.9843723067787481</c:v>
                </c:pt>
                <c:pt idx="158">
                  <c:v>1.0295754571854292</c:v>
                </c:pt>
                <c:pt idx="159">
                  <c:v>0.9553329272227582</c:v>
                </c:pt>
                <c:pt idx="160">
                  <c:v>0.97666880934189548</c:v>
                </c:pt>
                <c:pt idx="161">
                  <c:v>0.9770153217468921</c:v>
                </c:pt>
                <c:pt idx="162">
                  <c:v>1.0534025137772869</c:v>
                </c:pt>
                <c:pt idx="163">
                  <c:v>1.0393718291412961</c:v>
                </c:pt>
                <c:pt idx="164">
                  <c:v>1.0837656024399966</c:v>
                </c:pt>
                <c:pt idx="165">
                  <c:v>1.0026758107433398</c:v>
                </c:pt>
                <c:pt idx="166">
                  <c:v>0.95108518087721139</c:v>
                </c:pt>
                <c:pt idx="167">
                  <c:v>0.96884749676866766</c:v>
                </c:pt>
                <c:pt idx="168">
                  <c:v>0.96870369185763394</c:v>
                </c:pt>
                <c:pt idx="169">
                  <c:v>0.99231408768906582</c:v>
                </c:pt>
                <c:pt idx="170">
                  <c:v>0.98188693729177967</c:v>
                </c:pt>
                <c:pt idx="171">
                  <c:v>0.99267805071567938</c:v>
                </c:pt>
                <c:pt idx="172">
                  <c:v>1.0210796548206966</c:v>
                </c:pt>
                <c:pt idx="173">
                  <c:v>0.94842672252155269</c:v>
                </c:pt>
                <c:pt idx="174">
                  <c:v>0.96511900239115223</c:v>
                </c:pt>
                <c:pt idx="175">
                  <c:v>0.96495551858225093</c:v>
                </c:pt>
                <c:pt idx="176">
                  <c:v>0.97955675888978821</c:v>
                </c:pt>
                <c:pt idx="177">
                  <c:v>0.97026162562292062</c:v>
                </c:pt>
                <c:pt idx="178">
                  <c:v>0.9709404088570921</c:v>
                </c:pt>
                <c:pt idx="179">
                  <c:v>0.93422263109475623</c:v>
                </c:pt>
                <c:pt idx="180">
                  <c:v>1.0093549975381586</c:v>
                </c:pt>
                <c:pt idx="181">
                  <c:v>0.96818352501872318</c:v>
                </c:pt>
                <c:pt idx="182">
                  <c:v>0.96685962607916409</c:v>
                </c:pt>
                <c:pt idx="183">
                  <c:v>0.97186034392912979</c:v>
                </c:pt>
                <c:pt idx="184">
                  <c:v>0.98016085790884722</c:v>
                </c:pt>
                <c:pt idx="185">
                  <c:v>0.98905908096280093</c:v>
                </c:pt>
                <c:pt idx="186">
                  <c:v>1.0608407079646018</c:v>
                </c:pt>
                <c:pt idx="187">
                  <c:v>0.99843587069864437</c:v>
                </c:pt>
                <c:pt idx="188">
                  <c:v>0.98321320547861868</c:v>
                </c:pt>
                <c:pt idx="189">
                  <c:v>0.982827625355018</c:v>
                </c:pt>
                <c:pt idx="190">
                  <c:v>0.98242644097819232</c:v>
                </c:pt>
                <c:pt idx="191">
                  <c:v>0.92244224422442245</c:v>
                </c:pt>
                <c:pt idx="192">
                  <c:v>0.97853309481216455</c:v>
                </c:pt>
                <c:pt idx="193">
                  <c:v>0.97074954296160876</c:v>
                </c:pt>
                <c:pt idx="194">
                  <c:v>1.0182046453232894</c:v>
                </c:pt>
                <c:pt idx="195">
                  <c:v>1.0083104089122117</c:v>
                </c:pt>
                <c:pt idx="196">
                  <c:v>1.0082670048036793</c:v>
                </c:pt>
                <c:pt idx="197">
                  <c:v>0.99818071558520316</c:v>
                </c:pt>
                <c:pt idx="198">
                  <c:v>1.020048602673147</c:v>
                </c:pt>
                <c:pt idx="199">
                  <c:v>0.9297200714711138</c:v>
                </c:pt>
                <c:pt idx="200">
                  <c:v>0.97117232543241516</c:v>
                </c:pt>
                <c:pt idx="201">
                  <c:v>0.98818172650350733</c:v>
                </c:pt>
                <c:pt idx="202">
                  <c:v>0.9879847103119157</c:v>
                </c:pt>
                <c:pt idx="203">
                  <c:v>0.98778204805368441</c:v>
                </c:pt>
                <c:pt idx="204">
                  <c:v>0.96990424076607384</c:v>
                </c:pt>
                <c:pt idx="205">
                  <c:v>0.84696755994358253</c:v>
                </c:pt>
                <c:pt idx="206">
                  <c:v>0.82597835137385511</c:v>
                </c:pt>
                <c:pt idx="207">
                  <c:v>0.91129032258064513</c:v>
                </c:pt>
                <c:pt idx="208">
                  <c:v>1.0088495575221239</c:v>
                </c:pt>
                <c:pt idx="209">
                  <c:v>0.95211988304093431</c:v>
                </c:pt>
                <c:pt idx="210">
                  <c:v>0.94971209213052099</c:v>
                </c:pt>
                <c:pt idx="211">
                  <c:v>0.94704931285367688</c:v>
                </c:pt>
                <c:pt idx="212">
                  <c:v>0.80153649167733676</c:v>
                </c:pt>
                <c:pt idx="213">
                  <c:v>1.0527156549520766</c:v>
                </c:pt>
                <c:pt idx="214">
                  <c:v>1.0121396054628224</c:v>
                </c:pt>
                <c:pt idx="215">
                  <c:v>0.96701649175412296</c:v>
                </c:pt>
                <c:pt idx="216">
                  <c:v>1.0015503875968992</c:v>
                </c:pt>
                <c:pt idx="217">
                  <c:v>1.0015479876160991</c:v>
                </c:pt>
                <c:pt idx="218">
                  <c:v>1.0231839258114375</c:v>
                </c:pt>
                <c:pt idx="219">
                  <c:v>1.0166163141993958</c:v>
                </c:pt>
                <c:pt idx="220">
                  <c:v>1.0698365527488856</c:v>
                </c:pt>
                <c:pt idx="221">
                  <c:v>1.0458333333333334</c:v>
                </c:pt>
                <c:pt idx="222">
                  <c:v>0.98671978751660028</c:v>
                </c:pt>
                <c:pt idx="223">
                  <c:v>0.99530214894198321</c:v>
                </c:pt>
                <c:pt idx="224">
                  <c:v>0.99525429128398524</c:v>
                </c:pt>
                <c:pt idx="225">
                  <c:v>1.1290760869565217</c:v>
                </c:pt>
                <c:pt idx="226">
                  <c:v>1.0553549939831528</c:v>
                </c:pt>
                <c:pt idx="227">
                  <c:v>1.1311288483466362</c:v>
                </c:pt>
                <c:pt idx="228">
                  <c:v>1.0776209677419355</c:v>
                </c:pt>
                <c:pt idx="229">
                  <c:v>0.99251637043966323</c:v>
                </c:pt>
                <c:pt idx="230">
                  <c:v>1.0418421496162493</c:v>
                </c:pt>
                <c:pt idx="231">
                  <c:v>1.0403525423910949</c:v>
                </c:pt>
                <c:pt idx="232">
                  <c:v>1.031304347826087</c:v>
                </c:pt>
                <c:pt idx="233">
                  <c:v>1.0168634064080944</c:v>
                </c:pt>
                <c:pt idx="234">
                  <c:v>0.99751243781094523</c:v>
                </c:pt>
                <c:pt idx="235">
                  <c:v>1.0224438902743143</c:v>
                </c:pt>
                <c:pt idx="236">
                  <c:v>0.96422764227642277</c:v>
                </c:pt>
                <c:pt idx="237">
                  <c:v>0.97772897662909064</c:v>
                </c:pt>
                <c:pt idx="238">
                  <c:v>0.97707237471080388</c:v>
                </c:pt>
                <c:pt idx="239">
                  <c:v>1.0344218887908208</c:v>
                </c:pt>
                <c:pt idx="240">
                  <c:v>1.0042662116040955</c:v>
                </c:pt>
                <c:pt idx="241">
                  <c:v>1.0025488530161428</c:v>
                </c:pt>
                <c:pt idx="242">
                  <c:v>0.99745762711864405</c:v>
                </c:pt>
                <c:pt idx="243">
                  <c:v>0.94902293967714524</c:v>
                </c:pt>
                <c:pt idx="244">
                  <c:v>0.98441199322052364</c:v>
                </c:pt>
                <c:pt idx="245">
                  <c:v>0.98400474242587299</c:v>
                </c:pt>
                <c:pt idx="246">
                  <c:v>1.0794824399260627</c:v>
                </c:pt>
                <c:pt idx="247">
                  <c:v>1.0059931506849316</c:v>
                </c:pt>
                <c:pt idx="248">
                  <c:v>1.0102127659574469</c:v>
                </c:pt>
                <c:pt idx="249">
                  <c:v>0.96714406065711878</c:v>
                </c:pt>
                <c:pt idx="250">
                  <c:v>0.96341463414634143</c:v>
                </c:pt>
                <c:pt idx="251">
                  <c:v>0.98517346705394937</c:v>
                </c:pt>
                <c:pt idx="252">
                  <c:v>0.98476337527128499</c:v>
                </c:pt>
                <c:pt idx="253">
                  <c:v>0.9878844361602982</c:v>
                </c:pt>
                <c:pt idx="254">
                  <c:v>1.0792452830188679</c:v>
                </c:pt>
                <c:pt idx="255">
                  <c:v>1.1267482517482517</c:v>
                </c:pt>
                <c:pt idx="256">
                  <c:v>1.0294802172226531</c:v>
                </c:pt>
                <c:pt idx="257">
                  <c:v>0.94197437829691033</c:v>
                </c:pt>
                <c:pt idx="258">
                  <c:v>0.92057624889684087</c:v>
                </c:pt>
                <c:pt idx="259">
                  <c:v>0.91334096551758803</c:v>
                </c:pt>
                <c:pt idx="260">
                  <c:v>1.142721217887726</c:v>
                </c:pt>
                <c:pt idx="261">
                  <c:v>1.2722731057452124</c:v>
                </c:pt>
                <c:pt idx="262">
                  <c:v>1.0091623036649215</c:v>
                </c:pt>
                <c:pt idx="263">
                  <c:v>0.97320914685514082</c:v>
                </c:pt>
                <c:pt idx="264">
                  <c:v>0.97222041461169961</c:v>
                </c:pt>
                <c:pt idx="265">
                  <c:v>0.9757669628253347</c:v>
                </c:pt>
                <c:pt idx="266">
                  <c:v>0.97496284268176925</c:v>
                </c:pt>
                <c:pt idx="267">
                  <c:v>1.11671469740634</c:v>
                </c:pt>
                <c:pt idx="268">
                  <c:v>1.0380645161290323</c:v>
                </c:pt>
                <c:pt idx="269">
                  <c:v>1.0304536979490366</c:v>
                </c:pt>
                <c:pt idx="270">
                  <c:v>1.0126174014820624</c:v>
                </c:pt>
                <c:pt idx="271">
                  <c:v>1.012555900648332</c:v>
                </c:pt>
                <c:pt idx="272">
                  <c:v>0.98945497174562602</c:v>
                </c:pt>
                <c:pt idx="273">
                  <c:v>0.98925525401615289</c:v>
                </c:pt>
                <c:pt idx="274">
                  <c:v>1.1388221153846154</c:v>
                </c:pt>
                <c:pt idx="275">
                  <c:v>1.0559366754617414</c:v>
                </c:pt>
                <c:pt idx="276">
                  <c:v>1.1644177911044478</c:v>
                </c:pt>
                <c:pt idx="277">
                  <c:v>1.0935622317596567</c:v>
                </c:pt>
                <c:pt idx="278">
                  <c:v>0.98547880690737832</c:v>
                </c:pt>
                <c:pt idx="279">
                  <c:v>1.0244493238608445</c:v>
                </c:pt>
                <c:pt idx="280">
                  <c:v>1.0243383363215779</c:v>
                </c:pt>
                <c:pt idx="281">
                  <c:v>1.1294117647058823</c:v>
                </c:pt>
                <c:pt idx="282">
                  <c:v>1.0564516129032258</c:v>
                </c:pt>
                <c:pt idx="283">
                  <c:v>1.0206743002544529</c:v>
                </c:pt>
                <c:pt idx="284">
                  <c:v>1.045497039576192</c:v>
                </c:pt>
                <c:pt idx="285">
                  <c:v>0.92608047690014905</c:v>
                </c:pt>
                <c:pt idx="286">
                  <c:v>0.98474381746705153</c:v>
                </c:pt>
                <c:pt idx="287">
                  <c:v>0.98378903895327952</c:v>
                </c:pt>
                <c:pt idx="288">
                  <c:v>1.0574750830564783</c:v>
                </c:pt>
                <c:pt idx="289">
                  <c:v>1.0276468740182219</c:v>
                </c:pt>
                <c:pt idx="290">
                  <c:v>1.03362885967594</c:v>
                </c:pt>
                <c:pt idx="291">
                  <c:v>1.0627033422064478</c:v>
                </c:pt>
                <c:pt idx="292">
                  <c:v>0.92902866685221264</c:v>
                </c:pt>
                <c:pt idx="293">
                  <c:v>0.92903487727683476</c:v>
                </c:pt>
                <c:pt idx="294">
                  <c:v>0.92386023739028333</c:v>
                </c:pt>
                <c:pt idx="295">
                  <c:v>1.1001745200698081</c:v>
                </c:pt>
                <c:pt idx="296">
                  <c:v>1.0704314720812182</c:v>
                </c:pt>
                <c:pt idx="297">
                  <c:v>0.99170124481327804</c:v>
                </c:pt>
                <c:pt idx="298">
                  <c:v>1.0340705319784818</c:v>
                </c:pt>
                <c:pt idx="299">
                  <c:v>0.98497109826589591</c:v>
                </c:pt>
                <c:pt idx="300">
                  <c:v>0.93916987882725789</c:v>
                </c:pt>
                <c:pt idx="301">
                  <c:v>0.93448572495354443</c:v>
                </c:pt>
                <c:pt idx="302">
                  <c:v>1.0203945168839852</c:v>
                </c:pt>
                <c:pt idx="303">
                  <c:v>1.0986238532110091</c:v>
                </c:pt>
                <c:pt idx="304">
                  <c:v>1.1300328064419922</c:v>
                </c:pt>
                <c:pt idx="305">
                  <c:v>1.0358933755608339</c:v>
                </c:pt>
                <c:pt idx="306">
                  <c:v>0.97834394904458599</c:v>
                </c:pt>
                <c:pt idx="307">
                  <c:v>0.92647479717262138</c:v>
                </c:pt>
                <c:pt idx="308">
                  <c:v>0.9191426497501759</c:v>
                </c:pt>
                <c:pt idx="309">
                  <c:v>1.082874617737003</c:v>
                </c:pt>
                <c:pt idx="310">
                  <c:v>0.98249082180175096</c:v>
                </c:pt>
                <c:pt idx="311">
                  <c:v>0.97326818051164132</c:v>
                </c:pt>
                <c:pt idx="312">
                  <c:v>0.9636739515652688</c:v>
                </c:pt>
                <c:pt idx="313">
                  <c:v>0.96690162427214221</c:v>
                </c:pt>
                <c:pt idx="314">
                  <c:v>0.96700974836320885</c:v>
                </c:pt>
                <c:pt idx="315">
                  <c:v>0.96561171645705413</c:v>
                </c:pt>
                <c:pt idx="316">
                  <c:v>1.001357773251867</c:v>
                </c:pt>
                <c:pt idx="317">
                  <c:v>0.9820338983050847</c:v>
                </c:pt>
                <c:pt idx="318">
                  <c:v>0.98653779772178118</c:v>
                </c:pt>
                <c:pt idx="319">
                  <c:v>0.97480755773268024</c:v>
                </c:pt>
                <c:pt idx="320">
                  <c:v>0.97020818377602303</c:v>
                </c:pt>
                <c:pt idx="321">
                  <c:v>0.98433698570436623</c:v>
                </c:pt>
                <c:pt idx="322">
                  <c:v>0.98396532202477882</c:v>
                </c:pt>
                <c:pt idx="323">
                  <c:v>1.0263559969442322</c:v>
                </c:pt>
                <c:pt idx="324">
                  <c:v>1.048008931894306</c:v>
                </c:pt>
                <c:pt idx="325">
                  <c:v>1.0028409090909092</c:v>
                </c:pt>
                <c:pt idx="326">
                  <c:v>1.0092067988668556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51-41B7-9374-21D8B411D86F}"/>
            </c:ext>
          </c:extLst>
        </c:ser>
        <c:ser>
          <c:idx val="1"/>
          <c:order val="1"/>
          <c:tx>
            <c:strRef>
              <c:f>'Dados sim recup log'!$K$1</c:f>
              <c:strCache>
                <c:ptCount val="1"/>
                <c:pt idx="0">
                  <c:v>R diário (média móvel)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  <c:pt idx="233">
                  <c:v>44160</c:v>
                </c:pt>
                <c:pt idx="234">
                  <c:v>44161</c:v>
                </c:pt>
                <c:pt idx="235">
                  <c:v>44162</c:v>
                </c:pt>
                <c:pt idx="236">
                  <c:v>44163</c:v>
                </c:pt>
                <c:pt idx="237">
                  <c:v>44164</c:v>
                </c:pt>
                <c:pt idx="238">
                  <c:v>44165</c:v>
                </c:pt>
                <c:pt idx="239">
                  <c:v>44166</c:v>
                </c:pt>
                <c:pt idx="240">
                  <c:v>44167</c:v>
                </c:pt>
                <c:pt idx="241">
                  <c:v>44168</c:v>
                </c:pt>
                <c:pt idx="242">
                  <c:v>44169</c:v>
                </c:pt>
                <c:pt idx="243">
                  <c:v>44170</c:v>
                </c:pt>
                <c:pt idx="244">
                  <c:v>44171</c:v>
                </c:pt>
                <c:pt idx="245">
                  <c:v>44172</c:v>
                </c:pt>
                <c:pt idx="246">
                  <c:v>44173</c:v>
                </c:pt>
                <c:pt idx="247">
                  <c:v>44174</c:v>
                </c:pt>
                <c:pt idx="248">
                  <c:v>44175</c:v>
                </c:pt>
                <c:pt idx="249">
                  <c:v>44176</c:v>
                </c:pt>
                <c:pt idx="250">
                  <c:v>44177</c:v>
                </c:pt>
                <c:pt idx="251">
                  <c:v>44178</c:v>
                </c:pt>
                <c:pt idx="252">
                  <c:v>44179</c:v>
                </c:pt>
                <c:pt idx="253">
                  <c:v>44180</c:v>
                </c:pt>
                <c:pt idx="254">
                  <c:v>44181</c:v>
                </c:pt>
                <c:pt idx="255">
                  <c:v>44182</c:v>
                </c:pt>
                <c:pt idx="256">
                  <c:v>44183</c:v>
                </c:pt>
                <c:pt idx="257">
                  <c:v>44184</c:v>
                </c:pt>
                <c:pt idx="258">
                  <c:v>44185</c:v>
                </c:pt>
                <c:pt idx="259">
                  <c:v>44186</c:v>
                </c:pt>
                <c:pt idx="260">
                  <c:v>44187</c:v>
                </c:pt>
                <c:pt idx="261">
                  <c:v>44188</c:v>
                </c:pt>
                <c:pt idx="262">
                  <c:v>44189</c:v>
                </c:pt>
                <c:pt idx="263">
                  <c:v>44190</c:v>
                </c:pt>
                <c:pt idx="264">
                  <c:v>44191</c:v>
                </c:pt>
                <c:pt idx="265">
                  <c:v>44192</c:v>
                </c:pt>
                <c:pt idx="266">
                  <c:v>44193</c:v>
                </c:pt>
                <c:pt idx="267">
                  <c:v>44194</c:v>
                </c:pt>
                <c:pt idx="268">
                  <c:v>44195</c:v>
                </c:pt>
                <c:pt idx="269">
                  <c:v>44196</c:v>
                </c:pt>
                <c:pt idx="270">
                  <c:v>44197</c:v>
                </c:pt>
                <c:pt idx="271">
                  <c:v>44198</c:v>
                </c:pt>
                <c:pt idx="272">
                  <c:v>44199</c:v>
                </c:pt>
                <c:pt idx="273">
                  <c:v>44200</c:v>
                </c:pt>
                <c:pt idx="274">
                  <c:v>44201</c:v>
                </c:pt>
                <c:pt idx="275">
                  <c:v>44202</c:v>
                </c:pt>
                <c:pt idx="276">
                  <c:v>44203</c:v>
                </c:pt>
                <c:pt idx="277">
                  <c:v>44204</c:v>
                </c:pt>
                <c:pt idx="278">
                  <c:v>44205</c:v>
                </c:pt>
                <c:pt idx="279">
                  <c:v>44206</c:v>
                </c:pt>
                <c:pt idx="280">
                  <c:v>44207</c:v>
                </c:pt>
                <c:pt idx="281">
                  <c:v>44208</c:v>
                </c:pt>
                <c:pt idx="282">
                  <c:v>44209</c:v>
                </c:pt>
                <c:pt idx="283">
                  <c:v>44210</c:v>
                </c:pt>
                <c:pt idx="284">
                  <c:v>44211</c:v>
                </c:pt>
                <c:pt idx="285">
                  <c:v>44212</c:v>
                </c:pt>
                <c:pt idx="286">
                  <c:v>44213</c:v>
                </c:pt>
                <c:pt idx="287">
                  <c:v>44214</c:v>
                </c:pt>
                <c:pt idx="288">
                  <c:v>44215</c:v>
                </c:pt>
                <c:pt idx="289">
                  <c:v>44216</c:v>
                </c:pt>
                <c:pt idx="290">
                  <c:v>44217</c:v>
                </c:pt>
                <c:pt idx="291">
                  <c:v>44218</c:v>
                </c:pt>
                <c:pt idx="292">
                  <c:v>44219</c:v>
                </c:pt>
                <c:pt idx="293">
                  <c:v>44220</c:v>
                </c:pt>
                <c:pt idx="294">
                  <c:v>44221</c:v>
                </c:pt>
                <c:pt idx="295">
                  <c:v>44222</c:v>
                </c:pt>
                <c:pt idx="296">
                  <c:v>44223</c:v>
                </c:pt>
                <c:pt idx="297">
                  <c:v>44224</c:v>
                </c:pt>
                <c:pt idx="298">
                  <c:v>44225</c:v>
                </c:pt>
                <c:pt idx="299">
                  <c:v>44226</c:v>
                </c:pt>
                <c:pt idx="300">
                  <c:v>44227</c:v>
                </c:pt>
                <c:pt idx="301">
                  <c:v>44228</c:v>
                </c:pt>
                <c:pt idx="302">
                  <c:v>44229</c:v>
                </c:pt>
                <c:pt idx="303">
                  <c:v>44230</c:v>
                </c:pt>
                <c:pt idx="304">
                  <c:v>44231</c:v>
                </c:pt>
                <c:pt idx="305">
                  <c:v>44232</c:v>
                </c:pt>
                <c:pt idx="306">
                  <c:v>44233</c:v>
                </c:pt>
                <c:pt idx="307">
                  <c:v>44234</c:v>
                </c:pt>
                <c:pt idx="308">
                  <c:v>44235</c:v>
                </c:pt>
                <c:pt idx="309">
                  <c:v>44236</c:v>
                </c:pt>
                <c:pt idx="310">
                  <c:v>44237</c:v>
                </c:pt>
                <c:pt idx="311">
                  <c:v>44238</c:v>
                </c:pt>
                <c:pt idx="312">
                  <c:v>44239</c:v>
                </c:pt>
                <c:pt idx="313">
                  <c:v>44240</c:v>
                </c:pt>
                <c:pt idx="314">
                  <c:v>44241</c:v>
                </c:pt>
                <c:pt idx="315">
                  <c:v>44242</c:v>
                </c:pt>
                <c:pt idx="316">
                  <c:v>44243</c:v>
                </c:pt>
                <c:pt idx="317">
                  <c:v>44244</c:v>
                </c:pt>
                <c:pt idx="318">
                  <c:v>44245</c:v>
                </c:pt>
                <c:pt idx="319">
                  <c:v>44246</c:v>
                </c:pt>
                <c:pt idx="320">
                  <c:v>44247</c:v>
                </c:pt>
                <c:pt idx="321">
                  <c:v>44248</c:v>
                </c:pt>
                <c:pt idx="322">
                  <c:v>44249</c:v>
                </c:pt>
                <c:pt idx="323">
                  <c:v>44250</c:v>
                </c:pt>
                <c:pt idx="324">
                  <c:v>44251</c:v>
                </c:pt>
                <c:pt idx="325">
                  <c:v>44252</c:v>
                </c:pt>
                <c:pt idx="326">
                  <c:v>44253</c:v>
                </c:pt>
              </c:numCache>
            </c:numRef>
          </c:cat>
          <c:val>
            <c:numRef>
              <c:f>'Dados sim recup log'!$K$2:$K$600</c:f>
              <c:numCache>
                <c:formatCode>General</c:formatCode>
                <c:ptCount val="599"/>
                <c:pt idx="1">
                  <c:v>1.1354822741690864</c:v>
                </c:pt>
                <c:pt idx="2">
                  <c:v>1.0354653200151664</c:v>
                </c:pt>
                <c:pt idx="3">
                  <c:v>1.0183439910164083</c:v>
                </c:pt>
                <c:pt idx="4">
                  <c:v>1.0335670349817927</c:v>
                </c:pt>
                <c:pt idx="5">
                  <c:v>1.0156401670581543</c:v>
                </c:pt>
                <c:pt idx="6">
                  <c:v>1.0243393847404962</c:v>
                </c:pt>
                <c:pt idx="7">
                  <c:v>1.049383116730976</c:v>
                </c:pt>
                <c:pt idx="8">
                  <c:v>1.0243751177430473</c:v>
                </c:pt>
                <c:pt idx="9">
                  <c:v>1.0379970418751201</c:v>
                </c:pt>
                <c:pt idx="10">
                  <c:v>1.0367655307753645</c:v>
                </c:pt>
                <c:pt idx="11">
                  <c:v>1.0365543226153138</c:v>
                </c:pt>
                <c:pt idx="12">
                  <c:v>1.0165920355468125</c:v>
                </c:pt>
                <c:pt idx="13">
                  <c:v>1</c:v>
                </c:pt>
                <c:pt idx="14">
                  <c:v>0.9710207547408406</c:v>
                </c:pt>
                <c:pt idx="15">
                  <c:v>1.0165316624334497</c:v>
                </c:pt>
                <c:pt idx="16">
                  <c:v>1.0052088971162378</c:v>
                </c:pt>
                <c:pt idx="17">
                  <c:v>0.99892914474579353</c:v>
                </c:pt>
                <c:pt idx="18">
                  <c:v>0.99093904095999941</c:v>
                </c:pt>
                <c:pt idx="19">
                  <c:v>1.0254851260278568</c:v>
                </c:pt>
                <c:pt idx="20">
                  <c:v>1.0560443114607809</c:v>
                </c:pt>
                <c:pt idx="21">
                  <c:v>1.0787511569066228</c:v>
                </c:pt>
                <c:pt idx="22">
                  <c:v>1.057758892112753</c:v>
                </c:pt>
                <c:pt idx="23">
                  <c:v>1.0608313553577906</c:v>
                </c:pt>
                <c:pt idx="24">
                  <c:v>1.0632537811898271</c:v>
                </c:pt>
                <c:pt idx="25">
                  <c:v>1.0635733999707866</c:v>
                </c:pt>
                <c:pt idx="26">
                  <c:v>1.0623849638732428</c:v>
                </c:pt>
                <c:pt idx="27">
                  <c:v>1.0433790192591443</c:v>
                </c:pt>
                <c:pt idx="28">
                  <c:v>1.0422660574228486</c:v>
                </c:pt>
                <c:pt idx="29">
                  <c:v>1.0419948341074621</c:v>
                </c:pt>
                <c:pt idx="30">
                  <c:v>1.0752190790572462</c:v>
                </c:pt>
                <c:pt idx="31">
                  <c:v>1.0405612018733732</c:v>
                </c:pt>
                <c:pt idx="32">
                  <c:v>1.0341469723270214</c:v>
                </c:pt>
                <c:pt idx="33">
                  <c:v>1.026563817574722</c:v>
                </c:pt>
                <c:pt idx="34">
                  <c:v>1.017151806904248</c:v>
                </c:pt>
                <c:pt idx="35">
                  <c:v>0.98788857232257399</c:v>
                </c:pt>
                <c:pt idx="36">
                  <c:v>0.99378785814116621</c:v>
                </c:pt>
                <c:pt idx="37">
                  <c:v>0.95864894704631498</c:v>
                </c:pt>
                <c:pt idx="38">
                  <c:v>0.95657828510935283</c:v>
                </c:pt>
                <c:pt idx="39">
                  <c:v>0.97011806729360273</c:v>
                </c:pt>
                <c:pt idx="40">
                  <c:v>0.972108791642326</c:v>
                </c:pt>
                <c:pt idx="41">
                  <c:v>0.98009980095568439</c:v>
                </c:pt>
                <c:pt idx="42">
                  <c:v>0.98991523346520871</c:v>
                </c:pt>
                <c:pt idx="43">
                  <c:v>0.99817014930348436</c:v>
                </c:pt>
                <c:pt idx="44">
                  <c:v>1.0009074440039225</c:v>
                </c:pt>
                <c:pt idx="45">
                  <c:v>1.0580712448609906</c:v>
                </c:pt>
                <c:pt idx="46">
                  <c:v>1.0744315618192943</c:v>
                </c:pt>
                <c:pt idx="47">
                  <c:v>1.0693093491637344</c:v>
                </c:pt>
                <c:pt idx="48">
                  <c:v>1.0768219398291909</c:v>
                </c:pt>
                <c:pt idx="49">
                  <c:v>1.1011670136799436</c:v>
                </c:pt>
                <c:pt idx="50">
                  <c:v>1.091997029386736</c:v>
                </c:pt>
                <c:pt idx="51">
                  <c:v>1.1010700353067628</c:v>
                </c:pt>
                <c:pt idx="52">
                  <c:v>1.0887644343531575</c:v>
                </c:pt>
                <c:pt idx="53">
                  <c:v>1.077691534381338</c:v>
                </c:pt>
                <c:pt idx="54">
                  <c:v>1.070578841218907</c:v>
                </c:pt>
                <c:pt idx="55">
                  <c:v>1.0478393228633183</c:v>
                </c:pt>
                <c:pt idx="56">
                  <c:v>1.0262049434684959</c:v>
                </c:pt>
                <c:pt idx="57">
                  <c:v>1.021025522238364</c:v>
                </c:pt>
                <c:pt idx="58">
                  <c:v>1.0187297795330843</c:v>
                </c:pt>
                <c:pt idx="59">
                  <c:v>1.021520966795187</c:v>
                </c:pt>
                <c:pt idx="60">
                  <c:v>1.0242529717648001</c:v>
                </c:pt>
                <c:pt idx="61">
                  <c:v>0.99423554295838612</c:v>
                </c:pt>
                <c:pt idx="62">
                  <c:v>1.0256972347199358</c:v>
                </c:pt>
                <c:pt idx="63">
                  <c:v>1.0364582008667378</c:v>
                </c:pt>
                <c:pt idx="64">
                  <c:v>1.041729310145362</c:v>
                </c:pt>
                <c:pt idx="65">
                  <c:v>1.0426899918953718</c:v>
                </c:pt>
                <c:pt idx="66">
                  <c:v>1.0338135939173991</c:v>
                </c:pt>
                <c:pt idx="67">
                  <c:v>1.025146240104448</c:v>
                </c:pt>
                <c:pt idx="68">
                  <c:v>1.0644789714286147</c:v>
                </c:pt>
                <c:pt idx="69">
                  <c:v>1.0513641986217281</c:v>
                </c:pt>
                <c:pt idx="70">
                  <c:v>1.0309642560388599</c:v>
                </c:pt>
                <c:pt idx="71">
                  <c:v>1.0571044566375252</c:v>
                </c:pt>
                <c:pt idx="72">
                  <c:v>1.0593136978756157</c:v>
                </c:pt>
                <c:pt idx="73">
                  <c:v>1.0642516626521166</c:v>
                </c:pt>
                <c:pt idx="74">
                  <c:v>1.0692455214077701</c:v>
                </c:pt>
                <c:pt idx="75">
                  <c:v>1.0824257805609769</c:v>
                </c:pt>
                <c:pt idx="76">
                  <c:v>1.0793032649972536</c:v>
                </c:pt>
                <c:pt idx="77">
                  <c:v>1.0971424653629522</c:v>
                </c:pt>
                <c:pt idx="78">
                  <c:v>1.0754678915755822</c:v>
                </c:pt>
                <c:pt idx="79">
                  <c:v>1.0345441071705566</c:v>
                </c:pt>
                <c:pt idx="80">
                  <c:v>1.0474667487161236</c:v>
                </c:pt>
                <c:pt idx="81">
                  <c:v>1.0592977588787855</c:v>
                </c:pt>
                <c:pt idx="82">
                  <c:v>1.0224938921177431</c:v>
                </c:pt>
                <c:pt idx="83">
                  <c:v>1.025778050011027</c:v>
                </c:pt>
                <c:pt idx="84">
                  <c:v>1.0128415788466587</c:v>
                </c:pt>
                <c:pt idx="85">
                  <c:v>0.99162944411861143</c:v>
                </c:pt>
                <c:pt idx="86">
                  <c:v>1.0466953742787488</c:v>
                </c:pt>
                <c:pt idx="87">
                  <c:v>1.0310751071319841</c:v>
                </c:pt>
                <c:pt idx="88">
                  <c:v>1.0169110490487476</c:v>
                </c:pt>
                <c:pt idx="89">
                  <c:v>1.0216787516892794</c:v>
                </c:pt>
                <c:pt idx="90">
                  <c:v>1.0188899144947421</c:v>
                </c:pt>
                <c:pt idx="91">
                  <c:v>1.0258960760633222</c:v>
                </c:pt>
                <c:pt idx="92">
                  <c:v>1.0336838361975726</c:v>
                </c:pt>
                <c:pt idx="93">
                  <c:v>1.0061275340462539</c:v>
                </c:pt>
                <c:pt idx="94">
                  <c:v>1.0122994627097941</c:v>
                </c:pt>
                <c:pt idx="95">
                  <c:v>1.0183928417023163</c:v>
                </c:pt>
                <c:pt idx="96">
                  <c:v>1.023288193172776</c:v>
                </c:pt>
                <c:pt idx="97">
                  <c:v>1.0100983372778694</c:v>
                </c:pt>
                <c:pt idx="98">
                  <c:v>1.0015942222659955</c:v>
                </c:pt>
                <c:pt idx="99">
                  <c:v>1.018794101629001</c:v>
                </c:pt>
                <c:pt idx="100">
                  <c:v>1.0163102112665621</c:v>
                </c:pt>
                <c:pt idx="101">
                  <c:v>0.99918216115288161</c:v>
                </c:pt>
                <c:pt idx="102">
                  <c:v>0.98153238381285246</c:v>
                </c:pt>
                <c:pt idx="103">
                  <c:v>0.97541355635400218</c:v>
                </c:pt>
                <c:pt idx="104">
                  <c:v>1.0181266080624412</c:v>
                </c:pt>
                <c:pt idx="105">
                  <c:v>1.042625101362822</c:v>
                </c:pt>
                <c:pt idx="106">
                  <c:v>1.038916828777813</c:v>
                </c:pt>
                <c:pt idx="107">
                  <c:v>1.0324779768731811</c:v>
                </c:pt>
                <c:pt idx="108">
                  <c:v>1.0438792973082234</c:v>
                </c:pt>
                <c:pt idx="109">
                  <c:v>1.0564503750389143</c:v>
                </c:pt>
                <c:pt idx="110">
                  <c:v>1.062671767037336</c:v>
                </c:pt>
                <c:pt idx="111">
                  <c:v>1.0366432647874353</c:v>
                </c:pt>
                <c:pt idx="112">
                  <c:v>1.0175093883868107</c:v>
                </c:pt>
                <c:pt idx="113">
                  <c:v>1.0190081007342293</c:v>
                </c:pt>
                <c:pt idx="114">
                  <c:v>1.0207315181161327</c:v>
                </c:pt>
                <c:pt idx="115">
                  <c:v>1.0177046262538172</c:v>
                </c:pt>
                <c:pt idx="116">
                  <c:v>1.0145979738061521</c:v>
                </c:pt>
                <c:pt idx="117">
                  <c:v>1.020448782859287</c:v>
                </c:pt>
                <c:pt idx="118">
                  <c:v>1.024056479702933</c:v>
                </c:pt>
                <c:pt idx="119">
                  <c:v>1.0301005185436782</c:v>
                </c:pt>
                <c:pt idx="120">
                  <c:v>1.0251940736197538</c:v>
                </c:pt>
                <c:pt idx="121">
                  <c:v>1.0356270033379953</c:v>
                </c:pt>
                <c:pt idx="122">
                  <c:v>1.0313688548537323</c:v>
                </c:pt>
                <c:pt idx="123">
                  <c:v>1.0268256076976767</c:v>
                </c:pt>
                <c:pt idx="124">
                  <c:v>1.0240821175066483</c:v>
                </c:pt>
                <c:pt idx="125">
                  <c:v>1.0302518298058991</c:v>
                </c:pt>
                <c:pt idx="126">
                  <c:v>1.0278005818391762</c:v>
                </c:pt>
                <c:pt idx="127">
                  <c:v>1.0186420592884642</c:v>
                </c:pt>
                <c:pt idx="128">
                  <c:v>1.008251154454985</c:v>
                </c:pt>
                <c:pt idx="129">
                  <c:v>1.0127287960497393</c:v>
                </c:pt>
                <c:pt idx="130">
                  <c:v>1.0175957916277538</c:v>
                </c:pt>
                <c:pt idx="131">
                  <c:v>1.0161993231838979</c:v>
                </c:pt>
                <c:pt idx="132">
                  <c:v>1.0076468370980309</c:v>
                </c:pt>
                <c:pt idx="133">
                  <c:v>1.0087448481596655</c:v>
                </c:pt>
                <c:pt idx="134">
                  <c:v>1.0072959990661938</c:v>
                </c:pt>
                <c:pt idx="135">
                  <c:v>1.0093907016688715</c:v>
                </c:pt>
                <c:pt idx="136">
                  <c:v>1.0111821649890764</c:v>
                </c:pt>
                <c:pt idx="137">
                  <c:v>1.0130647830047157</c:v>
                </c:pt>
                <c:pt idx="138">
                  <c:v>1.0121180659692617</c:v>
                </c:pt>
                <c:pt idx="139">
                  <c:v>1.0066344572075714</c:v>
                </c:pt>
                <c:pt idx="140">
                  <c:v>1.0085160673136098</c:v>
                </c:pt>
                <c:pt idx="141">
                  <c:v>1.0074870062323777</c:v>
                </c:pt>
                <c:pt idx="142">
                  <c:v>1.0080354872059691</c:v>
                </c:pt>
                <c:pt idx="143">
                  <c:v>1.0028634535160983</c:v>
                </c:pt>
                <c:pt idx="144">
                  <c:v>0.99749458909425781</c:v>
                </c:pt>
                <c:pt idx="145">
                  <c:v>0.99781436504745358</c:v>
                </c:pt>
                <c:pt idx="146">
                  <c:v>0.99651154953865795</c:v>
                </c:pt>
                <c:pt idx="147">
                  <c:v>0.99265363263161732</c:v>
                </c:pt>
                <c:pt idx="148">
                  <c:v>0.99325085369098731</c:v>
                </c:pt>
                <c:pt idx="149">
                  <c:v>0.99291022386045735</c:v>
                </c:pt>
                <c:pt idx="150">
                  <c:v>0.99327469312484817</c:v>
                </c:pt>
                <c:pt idx="151">
                  <c:v>0.99371221541262877</c:v>
                </c:pt>
                <c:pt idx="152">
                  <c:v>0.98686607523624637</c:v>
                </c:pt>
                <c:pt idx="153">
                  <c:v>0.9837494947866412</c:v>
                </c:pt>
                <c:pt idx="154">
                  <c:v>0.98044244562554317</c:v>
                </c:pt>
                <c:pt idx="155">
                  <c:v>0.983383837552957</c:v>
                </c:pt>
                <c:pt idx="156">
                  <c:v>0.98170332425828954</c:v>
                </c:pt>
                <c:pt idx="157">
                  <c:v>0.98227744304787168</c:v>
                </c:pt>
                <c:pt idx="158">
                  <c:v>0.98294342668923418</c:v>
                </c:pt>
                <c:pt idx="159">
                  <c:v>0.99428097338657062</c:v>
                </c:pt>
                <c:pt idx="160">
                  <c:v>1.0016415431049046</c:v>
                </c:pt>
                <c:pt idx="161">
                  <c:v>1.0155009292001012</c:v>
                </c:pt>
                <c:pt idx="162">
                  <c:v>1.011667514419855</c:v>
                </c:pt>
                <c:pt idx="163">
                  <c:v>1.0110236822562417</c:v>
                </c:pt>
                <c:pt idx="164">
                  <c:v>1.0098630597338223</c:v>
                </c:pt>
                <c:pt idx="165">
                  <c:v>1.0086312655366712</c:v>
                </c:pt>
                <c:pt idx="166">
                  <c:v>1.0000598001183814</c:v>
                </c:pt>
                <c:pt idx="167">
                  <c:v>0.99196431097226712</c:v>
                </c:pt>
                <c:pt idx="168">
                  <c:v>0.97960127361700178</c:v>
                </c:pt>
                <c:pt idx="169">
                  <c:v>0.98214991142916563</c:v>
                </c:pt>
                <c:pt idx="170">
                  <c:v>0.98175725651681012</c:v>
                </c:pt>
                <c:pt idx="171">
                  <c:v>0.98121662475853633</c:v>
                </c:pt>
                <c:pt idx="172">
                  <c:v>0.98067335333028671</c:v>
                </c:pt>
                <c:pt idx="173">
                  <c:v>0.97886225371614966</c:v>
                </c:pt>
                <c:pt idx="174">
                  <c:v>0.97719814770251068</c:v>
                </c:pt>
                <c:pt idx="175">
                  <c:v>0.97411211168370238</c:v>
                </c:pt>
                <c:pt idx="176">
                  <c:v>0.96181896816034285</c:v>
                </c:pt>
                <c:pt idx="177">
                  <c:v>0.97041213106107516</c:v>
                </c:pt>
                <c:pt idx="178">
                  <c:v>0.9708517231804773</c:v>
                </c:pt>
                <c:pt idx="179">
                  <c:v>0.97112516948107197</c:v>
                </c:pt>
                <c:pt idx="180">
                  <c:v>0.97003145713918149</c:v>
                </c:pt>
                <c:pt idx="181">
                  <c:v>0.97143915436405381</c:v>
                </c:pt>
                <c:pt idx="182">
                  <c:v>0.9740083904406146</c:v>
                </c:pt>
                <c:pt idx="183">
                  <c:v>0.99185544718702268</c:v>
                </c:pt>
                <c:pt idx="184">
                  <c:v>0.99031546148593941</c:v>
                </c:pt>
                <c:pt idx="185">
                  <c:v>0.99249716747187244</c:v>
                </c:pt>
                <c:pt idx="186">
                  <c:v>0.99482239112155069</c:v>
                </c:pt>
                <c:pt idx="187">
                  <c:v>0.99636034575134047</c:v>
                </c:pt>
                <c:pt idx="188">
                  <c:v>0.98775896847820654</c:v>
                </c:pt>
                <c:pt idx="189">
                  <c:v>0.98625033784596083</c:v>
                </c:pt>
                <c:pt idx="190">
                  <c:v>0.97382523581163649</c:v>
                </c:pt>
                <c:pt idx="191">
                  <c:v>0.97655664334649939</c:v>
                </c:pt>
                <c:pt idx="192">
                  <c:v>0.98007933303147676</c:v>
                </c:pt>
                <c:pt idx="193">
                  <c:v>0.98366379850940522</c:v>
                </c:pt>
                <c:pt idx="194">
                  <c:v>0.98590190874756833</c:v>
                </c:pt>
                <c:pt idx="195">
                  <c:v>1.0001702852475058</c:v>
                </c:pt>
                <c:pt idx="196">
                  <c:v>0.99288554688875053</c:v>
                </c:pt>
                <c:pt idx="197">
                  <c:v>0.99294731010152781</c:v>
                </c:pt>
                <c:pt idx="198">
                  <c:v>0.98871087260163548</c:v>
                </c:pt>
                <c:pt idx="199">
                  <c:v>0.98583873364889685</c:v>
                </c:pt>
                <c:pt idx="200">
                  <c:v>0.98295217534795742</c:v>
                </c:pt>
                <c:pt idx="201">
                  <c:v>0.97892514866375457</c:v>
                </c:pt>
                <c:pt idx="202">
                  <c:v>0.95326398927976563</c:v>
                </c:pt>
                <c:pt idx="203">
                  <c:v>0.93728718952336698</c:v>
                </c:pt>
                <c:pt idx="204">
                  <c:v>0.92880421070829577</c:v>
                </c:pt>
                <c:pt idx="205">
                  <c:v>0.93155478856822038</c:v>
                </c:pt>
                <c:pt idx="206">
                  <c:v>0.92664698808469048</c:v>
                </c:pt>
                <c:pt idx="207">
                  <c:v>0.92145868311479573</c:v>
                </c:pt>
                <c:pt idx="208">
                  <c:v>0.91832498509028371</c:v>
                </c:pt>
                <c:pt idx="209">
                  <c:v>0.91112067919236694</c:v>
                </c:pt>
                <c:pt idx="210">
                  <c:v>0.94324567024741546</c:v>
                </c:pt>
                <c:pt idx="211">
                  <c:v>0.95749556692407234</c:v>
                </c:pt>
                <c:pt idx="212">
                  <c:v>0.95172015804179355</c:v>
                </c:pt>
                <c:pt idx="213">
                  <c:v>0.95862651032077162</c:v>
                </c:pt>
                <c:pt idx="214">
                  <c:v>0.96593198821165649</c:v>
                </c:pt>
                <c:pt idx="215">
                  <c:v>0.97666101116512627</c:v>
                </c:pt>
                <c:pt idx="216">
                  <c:v>1.0103958016762853</c:v>
                </c:pt>
                <c:pt idx="217">
                  <c:v>1.0127271201819432</c:v>
                </c:pt>
                <c:pt idx="218">
                  <c:v>1.0174759747163569</c:v>
                </c:pt>
                <c:pt idx="219">
                  <c:v>1.0204120665817149</c:v>
                </c:pt>
                <c:pt idx="220">
                  <c:v>1.0195002101722481</c:v>
                </c:pt>
                <c:pt idx="221">
                  <c:v>1.0185825203845611</c:v>
                </c:pt>
                <c:pt idx="222">
                  <c:v>1.0330138582241675</c:v>
                </c:pt>
                <c:pt idx="223">
                  <c:v>1.038547492045367</c:v>
                </c:pt>
                <c:pt idx="224">
                  <c:v>1.0468458588536629</c:v>
                </c:pt>
                <c:pt idx="225">
                  <c:v>1.051333225814379</c:v>
                </c:pt>
                <c:pt idx="226">
                  <c:v>1.0522133211909921</c:v>
                </c:pt>
                <c:pt idx="227">
                  <c:v>1.0591051476061708</c:v>
                </c:pt>
                <c:pt idx="228">
                  <c:v>1.0658315582669209</c:v>
                </c:pt>
                <c:pt idx="229">
                  <c:v>1.0521292513233131</c:v>
                </c:pt>
                <c:pt idx="230">
                  <c:v>1.0465595841120279</c:v>
                </c:pt>
                <c:pt idx="231">
                  <c:v>1.027933099857506</c:v>
                </c:pt>
                <c:pt idx="232">
                  <c:v>1.020243684703378</c:v>
                </c:pt>
                <c:pt idx="233">
                  <c:v>1.0160378825346901</c:v>
                </c:pt>
                <c:pt idx="234">
                  <c:v>1.0068607463430186</c:v>
                </c:pt>
                <c:pt idx="235">
                  <c:v>0.99787469590247668</c:v>
                </c:pt>
                <c:pt idx="236">
                  <c:v>0.99830506525264917</c:v>
                </c:pt>
                <c:pt idx="237">
                  <c:v>0.99652885696205729</c:v>
                </c:pt>
                <c:pt idx="238">
                  <c:v>0.99724608492690081</c:v>
                </c:pt>
                <c:pt idx="239">
                  <c:v>0.99372756279637964</c:v>
                </c:pt>
                <c:pt idx="240">
                  <c:v>0.9914737307916941</c:v>
                </c:pt>
                <c:pt idx="241">
                  <c:v>0.99243904458638532</c:v>
                </c:pt>
                <c:pt idx="242">
                  <c:v>0.99344191279070326</c:v>
                </c:pt>
                <c:pt idx="243">
                  <c:v>0.99951171828422414</c:v>
                </c:pt>
                <c:pt idx="244">
                  <c:v>0.99975707512788081</c:v>
                </c:pt>
                <c:pt idx="245">
                  <c:v>1.0008453109526572</c:v>
                </c:pt>
                <c:pt idx="246">
                  <c:v>0.99644241035945935</c:v>
                </c:pt>
                <c:pt idx="247">
                  <c:v>0.99858719652112071</c:v>
                </c:pt>
                <c:pt idx="248">
                  <c:v>0.99869750835689775</c:v>
                </c:pt>
                <c:pt idx="249">
                  <c:v>0.99880746638036288</c:v>
                </c:pt>
                <c:pt idx="250">
                  <c:v>0.98623504736185996</c:v>
                </c:pt>
                <c:pt idx="251">
                  <c:v>0.99618767761762006</c:v>
                </c:pt>
                <c:pt idx="252">
                  <c:v>1.0118464207431852</c:v>
                </c:pt>
                <c:pt idx="253">
                  <c:v>1.0209156518445692</c:v>
                </c:pt>
                <c:pt idx="254">
                  <c:v>1.0176385609363972</c:v>
                </c:pt>
                <c:pt idx="255">
                  <c:v>1.0078270071663082</c:v>
                </c:pt>
                <c:pt idx="256">
                  <c:v>0.99704489326987311</c:v>
                </c:pt>
                <c:pt idx="257">
                  <c:v>1.0180009028319594</c:v>
                </c:pt>
                <c:pt idx="258">
                  <c:v>1.0422136608504813</c:v>
                </c:pt>
                <c:pt idx="259">
                  <c:v>1.0259324802741598</c:v>
                </c:pt>
                <c:pt idx="260">
                  <c:v>1.0177271868963902</c:v>
                </c:pt>
                <c:pt idx="261">
                  <c:v>1.0223325363486329</c:v>
                </c:pt>
                <c:pt idx="262">
                  <c:v>1.0308714632026059</c:v>
                </c:pt>
                <c:pt idx="263">
                  <c:v>1.0405315428237025</c:v>
                </c:pt>
                <c:pt idx="264">
                  <c:v>1.0371150960690865</c:v>
                </c:pt>
                <c:pt idx="265">
                  <c:v>1.0074063174194554</c:v>
                </c:pt>
                <c:pt idx="266">
                  <c:v>1.0104155512139259</c:v>
                </c:pt>
                <c:pt idx="267">
                  <c:v>1.0161615673260271</c:v>
                </c:pt>
                <c:pt idx="268">
                  <c:v>1.022079797816583</c:v>
                </c:pt>
                <c:pt idx="269">
                  <c:v>1.0241158301421363</c:v>
                </c:pt>
                <c:pt idx="270">
                  <c:v>1.0262471862936071</c:v>
                </c:pt>
                <c:pt idx="271">
                  <c:v>1.0291252089341643</c:v>
                </c:pt>
                <c:pt idx="272">
                  <c:v>1.0316379079313829</c:v>
                </c:pt>
                <c:pt idx="273">
                  <c:v>1.0498087766664406</c:v>
                </c:pt>
                <c:pt idx="274">
                  <c:v>1.0614055611072883</c:v>
                </c:pt>
                <c:pt idx="275">
                  <c:v>1.0573035355897533</c:v>
                </c:pt>
                <c:pt idx="276">
                  <c:v>1.0625662900236585</c:v>
                </c:pt>
                <c:pt idx="277">
                  <c:v>1.0678695068905724</c:v>
                </c:pt>
                <c:pt idx="278">
                  <c:v>1.06660444074439</c:v>
                </c:pt>
                <c:pt idx="279">
                  <c:v>1.066678730887632</c:v>
                </c:pt>
                <c:pt idx="280">
                  <c:v>1.0467889118795433</c:v>
                </c:pt>
                <c:pt idx="281">
                  <c:v>1.0400888555479466</c:v>
                </c:pt>
                <c:pt idx="282">
                  <c:v>1.0308927985103284</c:v>
                </c:pt>
                <c:pt idx="283">
                  <c:v>1.0250877559783227</c:v>
                </c:pt>
                <c:pt idx="284">
                  <c:v>1.0191899326712548</c:v>
                </c:pt>
                <c:pt idx="285">
                  <c:v>1.0096525786970263</c:v>
                </c:pt>
                <c:pt idx="286">
                  <c:v>1.0056731566033708</c:v>
                </c:pt>
                <c:pt idx="287">
                  <c:v>1.0074867669669163</c:v>
                </c:pt>
                <c:pt idx="288">
                  <c:v>1.0098389065560036</c:v>
                </c:pt>
                <c:pt idx="289">
                  <c:v>1.0102975434827672</c:v>
                </c:pt>
                <c:pt idx="290">
                  <c:v>1.001927419690029</c:v>
                </c:pt>
                <c:pt idx="291">
                  <c:v>0.99297171067910217</c:v>
                </c:pt>
                <c:pt idx="292">
                  <c:v>0.99860283746959211</c:v>
                </c:pt>
                <c:pt idx="293">
                  <c:v>1.0044388563183371</c:v>
                </c:pt>
                <c:pt idx="294">
                  <c:v>0.99851454421737773</c:v>
                </c:pt>
                <c:pt idx="295">
                  <c:v>0.99462607446971574</c:v>
                </c:pt>
                <c:pt idx="296">
                  <c:v>1.0029692256909</c:v>
                </c:pt>
                <c:pt idx="297">
                  <c:v>1.0045250472838174</c:v>
                </c:pt>
                <c:pt idx="298">
                  <c:v>1.0061674306891897</c:v>
                </c:pt>
                <c:pt idx="299">
                  <c:v>0.99540486742267797</c:v>
                </c:pt>
                <c:pt idx="300">
                  <c:v>0.99910846670364717</c:v>
                </c:pt>
                <c:pt idx="301">
                  <c:v>1.0179210502644169</c:v>
                </c:pt>
                <c:pt idx="302">
                  <c:v>1.0181771961771802</c:v>
                </c:pt>
                <c:pt idx="303">
                  <c:v>1.0171957097023805</c:v>
                </c:pt>
                <c:pt idx="304">
                  <c:v>1.0152199795369876</c:v>
                </c:pt>
                <c:pt idx="305">
                  <c:v>1.0128218186102338</c:v>
                </c:pt>
                <c:pt idx="306">
                  <c:v>1.0214572602803607</c:v>
                </c:pt>
                <c:pt idx="307">
                  <c:v>1.00528382882846</c:v>
                </c:pt>
                <c:pt idx="308">
                  <c:v>0.98406365634188131</c:v>
                </c:pt>
                <c:pt idx="309">
                  <c:v>0.97395665709532342</c:v>
                </c:pt>
                <c:pt idx="310">
                  <c:v>0.97232115338877911</c:v>
                </c:pt>
                <c:pt idx="311">
                  <c:v>0.97828745202698297</c:v>
                </c:pt>
                <c:pt idx="312">
                  <c:v>0.98520459136381144</c:v>
                </c:pt>
                <c:pt idx="313">
                  <c:v>0.9742510216499124</c:v>
                </c:pt>
                <c:pt idx="314">
                  <c:v>0.97418628139622609</c:v>
                </c:pt>
                <c:pt idx="315">
                  <c:v>0.97607273475712908</c:v>
                </c:pt>
                <c:pt idx="316">
                  <c:v>0.97767579371029067</c:v>
                </c:pt>
                <c:pt idx="317">
                  <c:v>0.97815272437859313</c:v>
                </c:pt>
                <c:pt idx="318">
                  <c:v>0.98063755024461496</c:v>
                </c:pt>
                <c:pt idx="319">
                  <c:v>0.98327885503785051</c:v>
                </c:pt>
                <c:pt idx="320">
                  <c:v>0.98674860591436686</c:v>
                </c:pt>
                <c:pt idx="321">
                  <c:v>0.9959570120440322</c:v>
                </c:pt>
                <c:pt idx="322">
                  <c:v>0.99829178068789348</c:v>
                </c:pt>
                <c:pt idx="323">
                  <c:v>1.0032498577920057</c:v>
                </c:pt>
                <c:pt idx="324">
                  <c:v>1.002002679771794</c:v>
                </c:pt>
                <c:pt idx="325">
                  <c:v>1.0059761292306393</c:v>
                </c:pt>
                <c:pt idx="326">
                  <c:v>1.0130632590923074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2C-42D2-BBD6-3926D6C2B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5496831"/>
        <c:axId val="673991583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'Dados sim recup log'!$L$1</c15:sqref>
                        </c15:formulaRef>
                      </c:ext>
                    </c:extLst>
                    <c:strCache>
                      <c:ptCount val="1"/>
                      <c:pt idx="0">
                        <c:v>R média semanal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43927</c:v>
                      </c:pt>
                      <c:pt idx="1">
                        <c:v>43928</c:v>
                      </c:pt>
                      <c:pt idx="2">
                        <c:v>43929</c:v>
                      </c:pt>
                      <c:pt idx="3">
                        <c:v>43930</c:v>
                      </c:pt>
                      <c:pt idx="4">
                        <c:v>43931</c:v>
                      </c:pt>
                      <c:pt idx="5">
                        <c:v>43932</c:v>
                      </c:pt>
                      <c:pt idx="6">
                        <c:v>43933</c:v>
                      </c:pt>
                      <c:pt idx="7">
                        <c:v>43934</c:v>
                      </c:pt>
                      <c:pt idx="8">
                        <c:v>43935</c:v>
                      </c:pt>
                      <c:pt idx="9">
                        <c:v>43936</c:v>
                      </c:pt>
                      <c:pt idx="10">
                        <c:v>43937</c:v>
                      </c:pt>
                      <c:pt idx="11">
                        <c:v>43938</c:v>
                      </c:pt>
                      <c:pt idx="12">
                        <c:v>43939</c:v>
                      </c:pt>
                      <c:pt idx="13">
                        <c:v>43940</c:v>
                      </c:pt>
                      <c:pt idx="14">
                        <c:v>43941</c:v>
                      </c:pt>
                      <c:pt idx="15">
                        <c:v>43942</c:v>
                      </c:pt>
                      <c:pt idx="16">
                        <c:v>43943</c:v>
                      </c:pt>
                      <c:pt idx="17">
                        <c:v>43944</c:v>
                      </c:pt>
                      <c:pt idx="18">
                        <c:v>43945</c:v>
                      </c:pt>
                      <c:pt idx="19">
                        <c:v>43946</c:v>
                      </c:pt>
                      <c:pt idx="20">
                        <c:v>43947</c:v>
                      </c:pt>
                      <c:pt idx="21">
                        <c:v>43948</c:v>
                      </c:pt>
                      <c:pt idx="22">
                        <c:v>43949</c:v>
                      </c:pt>
                      <c:pt idx="23">
                        <c:v>43950</c:v>
                      </c:pt>
                      <c:pt idx="24">
                        <c:v>43951</c:v>
                      </c:pt>
                      <c:pt idx="25">
                        <c:v>43952</c:v>
                      </c:pt>
                      <c:pt idx="26">
                        <c:v>43953</c:v>
                      </c:pt>
                      <c:pt idx="27">
                        <c:v>43954</c:v>
                      </c:pt>
                      <c:pt idx="28">
                        <c:v>43955</c:v>
                      </c:pt>
                      <c:pt idx="29">
                        <c:v>43956</c:v>
                      </c:pt>
                      <c:pt idx="30">
                        <c:v>43957</c:v>
                      </c:pt>
                      <c:pt idx="31">
                        <c:v>43958</c:v>
                      </c:pt>
                      <c:pt idx="32">
                        <c:v>43959</c:v>
                      </c:pt>
                      <c:pt idx="33">
                        <c:v>43960</c:v>
                      </c:pt>
                      <c:pt idx="34">
                        <c:v>43961</c:v>
                      </c:pt>
                      <c:pt idx="35">
                        <c:v>43962</c:v>
                      </c:pt>
                      <c:pt idx="36">
                        <c:v>43963</c:v>
                      </c:pt>
                      <c:pt idx="37">
                        <c:v>43964</c:v>
                      </c:pt>
                      <c:pt idx="38">
                        <c:v>43965</c:v>
                      </c:pt>
                      <c:pt idx="39">
                        <c:v>43966</c:v>
                      </c:pt>
                      <c:pt idx="40">
                        <c:v>43967</c:v>
                      </c:pt>
                      <c:pt idx="41">
                        <c:v>43968</c:v>
                      </c:pt>
                      <c:pt idx="42">
                        <c:v>43969</c:v>
                      </c:pt>
                      <c:pt idx="43">
                        <c:v>43970</c:v>
                      </c:pt>
                      <c:pt idx="44">
                        <c:v>43971</c:v>
                      </c:pt>
                      <c:pt idx="45">
                        <c:v>43972</c:v>
                      </c:pt>
                      <c:pt idx="46">
                        <c:v>43973</c:v>
                      </c:pt>
                      <c:pt idx="47">
                        <c:v>43974</c:v>
                      </c:pt>
                      <c:pt idx="48">
                        <c:v>43975</c:v>
                      </c:pt>
                      <c:pt idx="49">
                        <c:v>43976</c:v>
                      </c:pt>
                      <c:pt idx="50">
                        <c:v>43977</c:v>
                      </c:pt>
                      <c:pt idx="51">
                        <c:v>43978</c:v>
                      </c:pt>
                      <c:pt idx="52">
                        <c:v>43979</c:v>
                      </c:pt>
                      <c:pt idx="53">
                        <c:v>43980</c:v>
                      </c:pt>
                      <c:pt idx="54">
                        <c:v>43981</c:v>
                      </c:pt>
                      <c:pt idx="55">
                        <c:v>43982</c:v>
                      </c:pt>
                      <c:pt idx="56">
                        <c:v>43983</c:v>
                      </c:pt>
                      <c:pt idx="57">
                        <c:v>43984</c:v>
                      </c:pt>
                      <c:pt idx="58">
                        <c:v>43985</c:v>
                      </c:pt>
                      <c:pt idx="59">
                        <c:v>43986</c:v>
                      </c:pt>
                      <c:pt idx="60">
                        <c:v>43987</c:v>
                      </c:pt>
                      <c:pt idx="61">
                        <c:v>43988</c:v>
                      </c:pt>
                      <c:pt idx="62">
                        <c:v>43989</c:v>
                      </c:pt>
                      <c:pt idx="63">
                        <c:v>43990</c:v>
                      </c:pt>
                      <c:pt idx="64">
                        <c:v>43991</c:v>
                      </c:pt>
                      <c:pt idx="65">
                        <c:v>43992</c:v>
                      </c:pt>
                      <c:pt idx="66">
                        <c:v>43993</c:v>
                      </c:pt>
                      <c:pt idx="67">
                        <c:v>43994</c:v>
                      </c:pt>
                      <c:pt idx="68">
                        <c:v>43995</c:v>
                      </c:pt>
                      <c:pt idx="69">
                        <c:v>43996</c:v>
                      </c:pt>
                      <c:pt idx="70">
                        <c:v>43997</c:v>
                      </c:pt>
                      <c:pt idx="71">
                        <c:v>43998</c:v>
                      </c:pt>
                      <c:pt idx="72">
                        <c:v>43999</c:v>
                      </c:pt>
                      <c:pt idx="73">
                        <c:v>44000</c:v>
                      </c:pt>
                      <c:pt idx="74">
                        <c:v>44001</c:v>
                      </c:pt>
                      <c:pt idx="75">
                        <c:v>44002</c:v>
                      </c:pt>
                      <c:pt idx="76">
                        <c:v>44003</c:v>
                      </c:pt>
                      <c:pt idx="77">
                        <c:v>44004</c:v>
                      </c:pt>
                      <c:pt idx="78">
                        <c:v>44005</c:v>
                      </c:pt>
                      <c:pt idx="79">
                        <c:v>44006</c:v>
                      </c:pt>
                      <c:pt idx="80">
                        <c:v>44007</c:v>
                      </c:pt>
                      <c:pt idx="81">
                        <c:v>44008</c:v>
                      </c:pt>
                      <c:pt idx="82">
                        <c:v>44009</c:v>
                      </c:pt>
                      <c:pt idx="83">
                        <c:v>44010</c:v>
                      </c:pt>
                      <c:pt idx="84">
                        <c:v>44011</c:v>
                      </c:pt>
                      <c:pt idx="85">
                        <c:v>44012</c:v>
                      </c:pt>
                      <c:pt idx="86">
                        <c:v>44013</c:v>
                      </c:pt>
                      <c:pt idx="87">
                        <c:v>44014</c:v>
                      </c:pt>
                      <c:pt idx="88">
                        <c:v>44015</c:v>
                      </c:pt>
                      <c:pt idx="89">
                        <c:v>44016</c:v>
                      </c:pt>
                      <c:pt idx="90">
                        <c:v>44017</c:v>
                      </c:pt>
                      <c:pt idx="91">
                        <c:v>44018</c:v>
                      </c:pt>
                      <c:pt idx="92">
                        <c:v>44019</c:v>
                      </c:pt>
                      <c:pt idx="93">
                        <c:v>44020</c:v>
                      </c:pt>
                      <c:pt idx="94">
                        <c:v>44021</c:v>
                      </c:pt>
                      <c:pt idx="95">
                        <c:v>44022</c:v>
                      </c:pt>
                      <c:pt idx="96">
                        <c:v>44023</c:v>
                      </c:pt>
                      <c:pt idx="97">
                        <c:v>44024</c:v>
                      </c:pt>
                      <c:pt idx="98">
                        <c:v>44025</c:v>
                      </c:pt>
                      <c:pt idx="99">
                        <c:v>44026</c:v>
                      </c:pt>
                      <c:pt idx="100">
                        <c:v>44027</c:v>
                      </c:pt>
                      <c:pt idx="101">
                        <c:v>44028</c:v>
                      </c:pt>
                      <c:pt idx="102">
                        <c:v>44029</c:v>
                      </c:pt>
                      <c:pt idx="103">
                        <c:v>44030</c:v>
                      </c:pt>
                      <c:pt idx="104">
                        <c:v>44031</c:v>
                      </c:pt>
                      <c:pt idx="105">
                        <c:v>44032</c:v>
                      </c:pt>
                      <c:pt idx="106">
                        <c:v>44033</c:v>
                      </c:pt>
                      <c:pt idx="107">
                        <c:v>44034</c:v>
                      </c:pt>
                      <c:pt idx="108">
                        <c:v>44035</c:v>
                      </c:pt>
                      <c:pt idx="109">
                        <c:v>44036</c:v>
                      </c:pt>
                      <c:pt idx="110">
                        <c:v>44037</c:v>
                      </c:pt>
                      <c:pt idx="111">
                        <c:v>44038</c:v>
                      </c:pt>
                      <c:pt idx="112">
                        <c:v>44039</c:v>
                      </c:pt>
                      <c:pt idx="113">
                        <c:v>44040</c:v>
                      </c:pt>
                      <c:pt idx="114">
                        <c:v>44041</c:v>
                      </c:pt>
                      <c:pt idx="115">
                        <c:v>44042</c:v>
                      </c:pt>
                      <c:pt idx="116">
                        <c:v>44043</c:v>
                      </c:pt>
                      <c:pt idx="117">
                        <c:v>44044</c:v>
                      </c:pt>
                      <c:pt idx="118">
                        <c:v>44045</c:v>
                      </c:pt>
                      <c:pt idx="119">
                        <c:v>44046</c:v>
                      </c:pt>
                      <c:pt idx="120">
                        <c:v>44047</c:v>
                      </c:pt>
                      <c:pt idx="121">
                        <c:v>44048</c:v>
                      </c:pt>
                      <c:pt idx="122">
                        <c:v>44049</c:v>
                      </c:pt>
                      <c:pt idx="123">
                        <c:v>44050</c:v>
                      </c:pt>
                      <c:pt idx="124">
                        <c:v>44051</c:v>
                      </c:pt>
                      <c:pt idx="125">
                        <c:v>44052</c:v>
                      </c:pt>
                      <c:pt idx="126">
                        <c:v>44053</c:v>
                      </c:pt>
                      <c:pt idx="127">
                        <c:v>44054</c:v>
                      </c:pt>
                      <c:pt idx="128">
                        <c:v>44055</c:v>
                      </c:pt>
                      <c:pt idx="129">
                        <c:v>44056</c:v>
                      </c:pt>
                      <c:pt idx="130">
                        <c:v>44057</c:v>
                      </c:pt>
                      <c:pt idx="131">
                        <c:v>44058</c:v>
                      </c:pt>
                      <c:pt idx="132">
                        <c:v>44059</c:v>
                      </c:pt>
                      <c:pt idx="133">
                        <c:v>44060</c:v>
                      </c:pt>
                      <c:pt idx="134">
                        <c:v>44061</c:v>
                      </c:pt>
                      <c:pt idx="135">
                        <c:v>44062</c:v>
                      </c:pt>
                      <c:pt idx="136">
                        <c:v>44063</c:v>
                      </c:pt>
                      <c:pt idx="137">
                        <c:v>44064</c:v>
                      </c:pt>
                      <c:pt idx="138">
                        <c:v>44065</c:v>
                      </c:pt>
                      <c:pt idx="139">
                        <c:v>44066</c:v>
                      </c:pt>
                      <c:pt idx="140">
                        <c:v>44067</c:v>
                      </c:pt>
                      <c:pt idx="141">
                        <c:v>44068</c:v>
                      </c:pt>
                      <c:pt idx="142">
                        <c:v>44069</c:v>
                      </c:pt>
                      <c:pt idx="143">
                        <c:v>44070</c:v>
                      </c:pt>
                      <c:pt idx="144">
                        <c:v>44071</c:v>
                      </c:pt>
                      <c:pt idx="145">
                        <c:v>44072</c:v>
                      </c:pt>
                      <c:pt idx="146">
                        <c:v>44073</c:v>
                      </c:pt>
                      <c:pt idx="147">
                        <c:v>44074</c:v>
                      </c:pt>
                      <c:pt idx="148">
                        <c:v>44075</c:v>
                      </c:pt>
                      <c:pt idx="149">
                        <c:v>44076</c:v>
                      </c:pt>
                      <c:pt idx="150">
                        <c:v>44077</c:v>
                      </c:pt>
                      <c:pt idx="151">
                        <c:v>44078</c:v>
                      </c:pt>
                      <c:pt idx="152">
                        <c:v>44079</c:v>
                      </c:pt>
                      <c:pt idx="153">
                        <c:v>44080</c:v>
                      </c:pt>
                      <c:pt idx="154">
                        <c:v>44081</c:v>
                      </c:pt>
                      <c:pt idx="155">
                        <c:v>44082</c:v>
                      </c:pt>
                      <c:pt idx="156">
                        <c:v>44083</c:v>
                      </c:pt>
                      <c:pt idx="157">
                        <c:v>44084</c:v>
                      </c:pt>
                      <c:pt idx="158">
                        <c:v>44085</c:v>
                      </c:pt>
                      <c:pt idx="159">
                        <c:v>44086</c:v>
                      </c:pt>
                      <c:pt idx="160">
                        <c:v>44087</c:v>
                      </c:pt>
                      <c:pt idx="161">
                        <c:v>44088</c:v>
                      </c:pt>
                      <c:pt idx="162">
                        <c:v>44089</c:v>
                      </c:pt>
                      <c:pt idx="163">
                        <c:v>44090</c:v>
                      </c:pt>
                      <c:pt idx="164">
                        <c:v>44091</c:v>
                      </c:pt>
                      <c:pt idx="165">
                        <c:v>44092</c:v>
                      </c:pt>
                      <c:pt idx="166">
                        <c:v>44093</c:v>
                      </c:pt>
                      <c:pt idx="167">
                        <c:v>44094</c:v>
                      </c:pt>
                      <c:pt idx="168">
                        <c:v>44095</c:v>
                      </c:pt>
                      <c:pt idx="169">
                        <c:v>44096</c:v>
                      </c:pt>
                      <c:pt idx="170">
                        <c:v>44097</c:v>
                      </c:pt>
                      <c:pt idx="171">
                        <c:v>44098</c:v>
                      </c:pt>
                      <c:pt idx="172">
                        <c:v>44099</c:v>
                      </c:pt>
                      <c:pt idx="173">
                        <c:v>44100</c:v>
                      </c:pt>
                      <c:pt idx="174">
                        <c:v>44101</c:v>
                      </c:pt>
                      <c:pt idx="175">
                        <c:v>44102</c:v>
                      </c:pt>
                      <c:pt idx="176">
                        <c:v>44103</c:v>
                      </c:pt>
                      <c:pt idx="177">
                        <c:v>44104</c:v>
                      </c:pt>
                      <c:pt idx="178">
                        <c:v>44105</c:v>
                      </c:pt>
                      <c:pt idx="179">
                        <c:v>44106</c:v>
                      </c:pt>
                      <c:pt idx="180">
                        <c:v>44107</c:v>
                      </c:pt>
                      <c:pt idx="181">
                        <c:v>44108</c:v>
                      </c:pt>
                      <c:pt idx="182">
                        <c:v>44109</c:v>
                      </c:pt>
                      <c:pt idx="183">
                        <c:v>44110</c:v>
                      </c:pt>
                      <c:pt idx="184">
                        <c:v>44111</c:v>
                      </c:pt>
                      <c:pt idx="185">
                        <c:v>44112</c:v>
                      </c:pt>
                      <c:pt idx="186">
                        <c:v>44113</c:v>
                      </c:pt>
                      <c:pt idx="187">
                        <c:v>44114</c:v>
                      </c:pt>
                      <c:pt idx="188">
                        <c:v>44115</c:v>
                      </c:pt>
                      <c:pt idx="189">
                        <c:v>44116</c:v>
                      </c:pt>
                      <c:pt idx="190">
                        <c:v>44117</c:v>
                      </c:pt>
                      <c:pt idx="191">
                        <c:v>44118</c:v>
                      </c:pt>
                      <c:pt idx="192">
                        <c:v>44119</c:v>
                      </c:pt>
                      <c:pt idx="193">
                        <c:v>44120</c:v>
                      </c:pt>
                      <c:pt idx="194">
                        <c:v>44121</c:v>
                      </c:pt>
                      <c:pt idx="195">
                        <c:v>44122</c:v>
                      </c:pt>
                      <c:pt idx="196">
                        <c:v>44123</c:v>
                      </c:pt>
                      <c:pt idx="197">
                        <c:v>44124</c:v>
                      </c:pt>
                      <c:pt idx="198">
                        <c:v>44125</c:v>
                      </c:pt>
                      <c:pt idx="199">
                        <c:v>44126</c:v>
                      </c:pt>
                      <c:pt idx="200">
                        <c:v>44127</c:v>
                      </c:pt>
                      <c:pt idx="201">
                        <c:v>44128</c:v>
                      </c:pt>
                      <c:pt idx="202">
                        <c:v>44129</c:v>
                      </c:pt>
                      <c:pt idx="203">
                        <c:v>44130</c:v>
                      </c:pt>
                      <c:pt idx="204">
                        <c:v>44131</c:v>
                      </c:pt>
                      <c:pt idx="205">
                        <c:v>44132</c:v>
                      </c:pt>
                      <c:pt idx="206">
                        <c:v>44133</c:v>
                      </c:pt>
                      <c:pt idx="207">
                        <c:v>44134</c:v>
                      </c:pt>
                      <c:pt idx="208">
                        <c:v>44135</c:v>
                      </c:pt>
                      <c:pt idx="209">
                        <c:v>44136</c:v>
                      </c:pt>
                      <c:pt idx="210">
                        <c:v>44137</c:v>
                      </c:pt>
                      <c:pt idx="211">
                        <c:v>44138</c:v>
                      </c:pt>
                      <c:pt idx="212">
                        <c:v>44139</c:v>
                      </c:pt>
                      <c:pt idx="213">
                        <c:v>44140</c:v>
                      </c:pt>
                      <c:pt idx="214">
                        <c:v>44141</c:v>
                      </c:pt>
                      <c:pt idx="215">
                        <c:v>44142</c:v>
                      </c:pt>
                      <c:pt idx="216">
                        <c:v>44143</c:v>
                      </c:pt>
                      <c:pt idx="217">
                        <c:v>44144</c:v>
                      </c:pt>
                      <c:pt idx="218">
                        <c:v>44145</c:v>
                      </c:pt>
                      <c:pt idx="219">
                        <c:v>44146</c:v>
                      </c:pt>
                      <c:pt idx="220">
                        <c:v>44147</c:v>
                      </c:pt>
                      <c:pt idx="221">
                        <c:v>44148</c:v>
                      </c:pt>
                      <c:pt idx="222">
                        <c:v>44149</c:v>
                      </c:pt>
                      <c:pt idx="223">
                        <c:v>44150</c:v>
                      </c:pt>
                      <c:pt idx="224">
                        <c:v>44151</c:v>
                      </c:pt>
                      <c:pt idx="225">
                        <c:v>44152</c:v>
                      </c:pt>
                      <c:pt idx="226">
                        <c:v>44153</c:v>
                      </c:pt>
                      <c:pt idx="227">
                        <c:v>44154</c:v>
                      </c:pt>
                      <c:pt idx="228">
                        <c:v>44155</c:v>
                      </c:pt>
                      <c:pt idx="229">
                        <c:v>44156</c:v>
                      </c:pt>
                      <c:pt idx="230">
                        <c:v>44157</c:v>
                      </c:pt>
                      <c:pt idx="231">
                        <c:v>44158</c:v>
                      </c:pt>
                      <c:pt idx="232">
                        <c:v>44159</c:v>
                      </c:pt>
                      <c:pt idx="233">
                        <c:v>44160</c:v>
                      </c:pt>
                      <c:pt idx="234">
                        <c:v>44161</c:v>
                      </c:pt>
                      <c:pt idx="235">
                        <c:v>44162</c:v>
                      </c:pt>
                      <c:pt idx="236">
                        <c:v>44163</c:v>
                      </c:pt>
                      <c:pt idx="237">
                        <c:v>44164</c:v>
                      </c:pt>
                      <c:pt idx="238">
                        <c:v>44165</c:v>
                      </c:pt>
                      <c:pt idx="239">
                        <c:v>44166</c:v>
                      </c:pt>
                      <c:pt idx="240">
                        <c:v>44167</c:v>
                      </c:pt>
                      <c:pt idx="241">
                        <c:v>44168</c:v>
                      </c:pt>
                      <c:pt idx="242">
                        <c:v>44169</c:v>
                      </c:pt>
                      <c:pt idx="243">
                        <c:v>44170</c:v>
                      </c:pt>
                      <c:pt idx="244">
                        <c:v>44171</c:v>
                      </c:pt>
                      <c:pt idx="245">
                        <c:v>44172</c:v>
                      </c:pt>
                      <c:pt idx="246">
                        <c:v>44173</c:v>
                      </c:pt>
                      <c:pt idx="247">
                        <c:v>44174</c:v>
                      </c:pt>
                      <c:pt idx="248">
                        <c:v>44175</c:v>
                      </c:pt>
                      <c:pt idx="249">
                        <c:v>44176</c:v>
                      </c:pt>
                      <c:pt idx="250">
                        <c:v>44177</c:v>
                      </c:pt>
                      <c:pt idx="251">
                        <c:v>44178</c:v>
                      </c:pt>
                      <c:pt idx="252">
                        <c:v>44179</c:v>
                      </c:pt>
                      <c:pt idx="253">
                        <c:v>44180</c:v>
                      </c:pt>
                      <c:pt idx="254">
                        <c:v>44181</c:v>
                      </c:pt>
                      <c:pt idx="255">
                        <c:v>44182</c:v>
                      </c:pt>
                      <c:pt idx="256">
                        <c:v>44183</c:v>
                      </c:pt>
                      <c:pt idx="257">
                        <c:v>44184</c:v>
                      </c:pt>
                      <c:pt idx="258">
                        <c:v>44185</c:v>
                      </c:pt>
                      <c:pt idx="259">
                        <c:v>44186</c:v>
                      </c:pt>
                      <c:pt idx="260">
                        <c:v>44187</c:v>
                      </c:pt>
                      <c:pt idx="261">
                        <c:v>44188</c:v>
                      </c:pt>
                      <c:pt idx="262">
                        <c:v>44189</c:v>
                      </c:pt>
                      <c:pt idx="263">
                        <c:v>44190</c:v>
                      </c:pt>
                      <c:pt idx="264">
                        <c:v>44191</c:v>
                      </c:pt>
                      <c:pt idx="265">
                        <c:v>44192</c:v>
                      </c:pt>
                      <c:pt idx="266">
                        <c:v>44193</c:v>
                      </c:pt>
                      <c:pt idx="267">
                        <c:v>44194</c:v>
                      </c:pt>
                      <c:pt idx="268">
                        <c:v>44195</c:v>
                      </c:pt>
                      <c:pt idx="269">
                        <c:v>44196</c:v>
                      </c:pt>
                      <c:pt idx="270">
                        <c:v>44197</c:v>
                      </c:pt>
                      <c:pt idx="271">
                        <c:v>44198</c:v>
                      </c:pt>
                      <c:pt idx="272">
                        <c:v>44199</c:v>
                      </c:pt>
                      <c:pt idx="273">
                        <c:v>44200</c:v>
                      </c:pt>
                      <c:pt idx="274">
                        <c:v>44201</c:v>
                      </c:pt>
                      <c:pt idx="275">
                        <c:v>44202</c:v>
                      </c:pt>
                      <c:pt idx="276">
                        <c:v>44203</c:v>
                      </c:pt>
                      <c:pt idx="277">
                        <c:v>44204</c:v>
                      </c:pt>
                      <c:pt idx="278">
                        <c:v>44205</c:v>
                      </c:pt>
                      <c:pt idx="279">
                        <c:v>44206</c:v>
                      </c:pt>
                      <c:pt idx="280">
                        <c:v>44207</c:v>
                      </c:pt>
                      <c:pt idx="281">
                        <c:v>44208</c:v>
                      </c:pt>
                      <c:pt idx="282">
                        <c:v>44209</c:v>
                      </c:pt>
                      <c:pt idx="283">
                        <c:v>44210</c:v>
                      </c:pt>
                      <c:pt idx="284">
                        <c:v>44211</c:v>
                      </c:pt>
                      <c:pt idx="285">
                        <c:v>44212</c:v>
                      </c:pt>
                      <c:pt idx="286">
                        <c:v>44213</c:v>
                      </c:pt>
                      <c:pt idx="287">
                        <c:v>44214</c:v>
                      </c:pt>
                      <c:pt idx="288">
                        <c:v>44215</c:v>
                      </c:pt>
                      <c:pt idx="289">
                        <c:v>44216</c:v>
                      </c:pt>
                      <c:pt idx="290">
                        <c:v>44217</c:v>
                      </c:pt>
                      <c:pt idx="291">
                        <c:v>44218</c:v>
                      </c:pt>
                      <c:pt idx="292">
                        <c:v>44219</c:v>
                      </c:pt>
                      <c:pt idx="293">
                        <c:v>44220</c:v>
                      </c:pt>
                      <c:pt idx="294">
                        <c:v>44221</c:v>
                      </c:pt>
                      <c:pt idx="295">
                        <c:v>44222</c:v>
                      </c:pt>
                      <c:pt idx="296">
                        <c:v>44223</c:v>
                      </c:pt>
                      <c:pt idx="297">
                        <c:v>44224</c:v>
                      </c:pt>
                      <c:pt idx="298">
                        <c:v>44225</c:v>
                      </c:pt>
                      <c:pt idx="299">
                        <c:v>44226</c:v>
                      </c:pt>
                      <c:pt idx="300">
                        <c:v>44227</c:v>
                      </c:pt>
                      <c:pt idx="301">
                        <c:v>44228</c:v>
                      </c:pt>
                      <c:pt idx="302">
                        <c:v>44229</c:v>
                      </c:pt>
                      <c:pt idx="303">
                        <c:v>44230</c:v>
                      </c:pt>
                      <c:pt idx="304">
                        <c:v>44231</c:v>
                      </c:pt>
                      <c:pt idx="305">
                        <c:v>44232</c:v>
                      </c:pt>
                      <c:pt idx="306">
                        <c:v>44233</c:v>
                      </c:pt>
                      <c:pt idx="307">
                        <c:v>44234</c:v>
                      </c:pt>
                      <c:pt idx="308">
                        <c:v>44235</c:v>
                      </c:pt>
                      <c:pt idx="309">
                        <c:v>44236</c:v>
                      </c:pt>
                      <c:pt idx="310">
                        <c:v>44237</c:v>
                      </c:pt>
                      <c:pt idx="311">
                        <c:v>44238</c:v>
                      </c:pt>
                      <c:pt idx="312">
                        <c:v>44239</c:v>
                      </c:pt>
                      <c:pt idx="313">
                        <c:v>44240</c:v>
                      </c:pt>
                      <c:pt idx="314">
                        <c:v>44241</c:v>
                      </c:pt>
                      <c:pt idx="315">
                        <c:v>44242</c:v>
                      </c:pt>
                      <c:pt idx="316">
                        <c:v>44243</c:v>
                      </c:pt>
                      <c:pt idx="317">
                        <c:v>44244</c:v>
                      </c:pt>
                      <c:pt idx="318">
                        <c:v>44245</c:v>
                      </c:pt>
                      <c:pt idx="319">
                        <c:v>44246</c:v>
                      </c:pt>
                      <c:pt idx="320">
                        <c:v>44247</c:v>
                      </c:pt>
                      <c:pt idx="321">
                        <c:v>44248</c:v>
                      </c:pt>
                      <c:pt idx="322">
                        <c:v>44249</c:v>
                      </c:pt>
                      <c:pt idx="323">
                        <c:v>44250</c:v>
                      </c:pt>
                      <c:pt idx="324">
                        <c:v>44251</c:v>
                      </c:pt>
                      <c:pt idx="325">
                        <c:v>44252</c:v>
                      </c:pt>
                      <c:pt idx="326">
                        <c:v>44253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log'!$L$2:$L$600</c15:sqref>
                        </c15:formulaRef>
                      </c:ext>
                    </c:extLst>
                    <c:numCache>
                      <c:formatCode>General</c:formatCode>
                      <c:ptCount val="599"/>
                      <c:pt idx="7">
                        <c:v>1.3510358814974088</c:v>
                      </c:pt>
                      <c:pt idx="8">
                        <c:v>1.2188367636093114</c:v>
                      </c:pt>
                      <c:pt idx="9">
                        <c:v>1.2218168302696797</c:v>
                      </c:pt>
                      <c:pt idx="10">
                        <c:v>1.2439191331413348</c:v>
                      </c:pt>
                      <c:pt idx="11">
                        <c:v>1.2475143951009027</c:v>
                      </c:pt>
                      <c:pt idx="12">
                        <c:v>1.2486835785187698</c:v>
                      </c:pt>
                      <c:pt idx="13">
                        <c:v>1.2190135389894319</c:v>
                      </c:pt>
                      <c:pt idx="14">
                        <c:v>1.1279840773084175</c:v>
                      </c:pt>
                      <c:pt idx="15">
                        <c:v>1.119347306903647</c:v>
                      </c:pt>
                      <c:pt idx="16">
                        <c:v>1.0839894782648278</c:v>
                      </c:pt>
                      <c:pt idx="17">
                        <c:v>1.044429671216702</c:v>
                      </c:pt>
                      <c:pt idx="18">
                        <c:v>0.99846782186421223</c:v>
                      </c:pt>
                      <c:pt idx="19">
                        <c:v>1.0072023627338675</c:v>
                      </c:pt>
                      <c:pt idx="20">
                        <c:v>1.063650325654959</c:v>
                      </c:pt>
                      <c:pt idx="21">
                        <c:v>1.1816575636950526</c:v>
                      </c:pt>
                      <c:pt idx="22">
                        <c:v>1.2295817647613734</c:v>
                      </c:pt>
                      <c:pt idx="23">
                        <c:v>1.297619722405023</c:v>
                      </c:pt>
                      <c:pt idx="24">
                        <c:v>1.3811781182385452</c:v>
                      </c:pt>
                      <c:pt idx="25">
                        <c:v>1.4824164216570817</c:v>
                      </c:pt>
                      <c:pt idx="26">
                        <c:v>1.5357579321189287</c:v>
                      </c:pt>
                      <c:pt idx="27">
                        <c:v>1.5173393650662244</c:v>
                      </c:pt>
                      <c:pt idx="28">
                        <c:v>1.4660205068377554</c:v>
                      </c:pt>
                      <c:pt idx="29">
                        <c:v>1.4441720189838023</c:v>
                      </c:pt>
                      <c:pt idx="30">
                        <c:v>1.4637588721425834</c:v>
                      </c:pt>
                      <c:pt idx="31">
                        <c:v>1.4325184807196742</c:v>
                      </c:pt>
                      <c:pt idx="32">
                        <c:v>1.3928842613772086</c:v>
                      </c:pt>
                      <c:pt idx="33">
                        <c:v>1.3459194486206407</c:v>
                      </c:pt>
                      <c:pt idx="34">
                        <c:v>1.3120873372402304</c:v>
                      </c:pt>
                      <c:pt idx="35">
                        <c:v>1.2436326378638949</c:v>
                      </c:pt>
                      <c:pt idx="36">
                        <c:v>1.1860970659761911</c:v>
                      </c:pt>
                      <c:pt idx="37">
                        <c:v>1.0575060706602852</c:v>
                      </c:pt>
                      <c:pt idx="38">
                        <c:v>0.97215554620308309</c:v>
                      </c:pt>
                      <c:pt idx="39">
                        <c:v>0.91196482204954876</c:v>
                      </c:pt>
                      <c:pt idx="40">
                        <c:v>0.86358880568900109</c:v>
                      </c:pt>
                      <c:pt idx="41">
                        <c:v>0.83213067195880763</c:v>
                      </c:pt>
                      <c:pt idx="42">
                        <c:v>0.83383779454904927</c:v>
                      </c:pt>
                      <c:pt idx="43">
                        <c:v>0.83751475635525807</c:v>
                      </c:pt>
                      <c:pt idx="44">
                        <c:v>0.87443350006476339</c:v>
                      </c:pt>
                      <c:pt idx="45">
                        <c:v>0.96721089780530611</c:v>
                      </c:pt>
                      <c:pt idx="46">
                        <c:v>1.0712117942888348</c:v>
                      </c:pt>
                      <c:pt idx="47">
                        <c:v>1.1783215998204501</c:v>
                      </c:pt>
                      <c:pt idx="48">
                        <c:v>1.2946054571422814</c:v>
                      </c:pt>
                      <c:pt idx="49">
                        <c:v>1.4400998963768619</c:v>
                      </c:pt>
                      <c:pt idx="50">
                        <c:v>1.5754676794943403</c:v>
                      </c:pt>
                      <c:pt idx="51">
                        <c:v>1.7331275372937467</c:v>
                      </c:pt>
                      <c:pt idx="52">
                        <c:v>1.7834031800490115</c:v>
                      </c:pt>
                      <c:pt idx="53">
                        <c:v>1.7888142696340728</c:v>
                      </c:pt>
                      <c:pt idx="54">
                        <c:v>1.7909379633109825</c:v>
                      </c:pt>
                      <c:pt idx="55">
                        <c:v>1.7427349437769306</c:v>
                      </c:pt>
                      <c:pt idx="56">
                        <c:v>1.6240980634559583</c:v>
                      </c:pt>
                      <c:pt idx="57">
                        <c:v>1.5185440333456803</c:v>
                      </c:pt>
                      <c:pt idx="58">
                        <c:v>1.4049842232520011</c:v>
                      </c:pt>
                      <c:pt idx="59">
                        <c:v>1.3182106218605898</c:v>
                      </c:pt>
                      <c:pt idx="60">
                        <c:v>1.2528456462523132</c:v>
                      </c:pt>
                      <c:pt idx="61">
                        <c:v>1.1635048474585157</c:v>
                      </c:pt>
                      <c:pt idx="62">
                        <c:v>1.1389186095444039</c:v>
                      </c:pt>
                      <c:pt idx="63">
                        <c:v>1.1502980379262602</c:v>
                      </c:pt>
                      <c:pt idx="64">
                        <c:v>1.1736231420381056</c:v>
                      </c:pt>
                      <c:pt idx="65">
                        <c:v>1.2012263988403329</c:v>
                      </c:pt>
                      <c:pt idx="66">
                        <c:v>1.2156815384706312</c:v>
                      </c:pt>
                      <c:pt idx="67">
                        <c:v>1.2167417549008936</c:v>
                      </c:pt>
                      <c:pt idx="68">
                        <c:v>1.3027054010735175</c:v>
                      </c:pt>
                      <c:pt idx="69">
                        <c:v>1.3353041947254802</c:v>
                      </c:pt>
                      <c:pt idx="70">
                        <c:v>1.3282261595783602</c:v>
                      </c:pt>
                      <c:pt idx="71">
                        <c:v>1.347829785567717</c:v>
                      </c:pt>
                      <c:pt idx="72">
                        <c:v>1.3693183643791085</c:v>
                      </c:pt>
                      <c:pt idx="73">
                        <c:v>1.4096345362111578</c:v>
                      </c:pt>
                      <c:pt idx="74">
                        <c:v>1.4702735626401287</c:v>
                      </c:pt>
                      <c:pt idx="75">
                        <c:v>1.4950619518044987</c:v>
                      </c:pt>
                      <c:pt idx="76">
                        <c:v>1.5347918904515889</c:v>
                      </c:pt>
                      <c:pt idx="77">
                        <c:v>1.6333110955552392</c:v>
                      </c:pt>
                      <c:pt idx="78">
                        <c:v>1.6616840740707577</c:v>
                      </c:pt>
                      <c:pt idx="79">
                        <c:v>1.6228294510460675</c:v>
                      </c:pt>
                      <c:pt idx="80">
                        <c:v>1.5972348913902026</c:v>
                      </c:pt>
                      <c:pt idx="81">
                        <c:v>1.5823749615757305</c:v>
                      </c:pt>
                      <c:pt idx="82">
                        <c:v>1.4947618232196076</c:v>
                      </c:pt>
                      <c:pt idx="83">
                        <c:v>1.4206330305662869</c:v>
                      </c:pt>
                      <c:pt idx="84">
                        <c:v>1.3114761729366369</c:v>
                      </c:pt>
                      <c:pt idx="85">
                        <c:v>1.2092396235453433</c:v>
                      </c:pt>
                      <c:pt idx="86">
                        <c:v>1.2234427817883458</c:v>
                      </c:pt>
                      <c:pt idx="87">
                        <c:v>1.2042973190780903</c:v>
                      </c:pt>
                      <c:pt idx="88">
                        <c:v>1.1561086010476798</c:v>
                      </c:pt>
                      <c:pt idx="89">
                        <c:v>1.1551869418889569</c:v>
                      </c:pt>
                      <c:pt idx="90">
                        <c:v>1.1474298211333622</c:v>
                      </c:pt>
                      <c:pt idx="91">
                        <c:v>1.1622190238271923</c:v>
                      </c:pt>
                      <c:pt idx="92">
                        <c:v>1.2115080145883523</c:v>
                      </c:pt>
                      <c:pt idx="93">
                        <c:v>1.1645523627492733</c:v>
                      </c:pt>
                      <c:pt idx="94">
                        <c:v>1.1433461277012549</c:v>
                      </c:pt>
                      <c:pt idx="95">
                        <c:v>1.1450121553190085</c:v>
                      </c:pt>
                      <c:pt idx="96">
                        <c:v>1.1468158828202719</c:v>
                      </c:pt>
                      <c:pt idx="97">
                        <c:v>1.1369204856395567</c:v>
                      </c:pt>
                      <c:pt idx="98">
                        <c:v>1.1099886393581866</c:v>
                      </c:pt>
                      <c:pt idx="99">
                        <c:v>1.0939997696134784</c:v>
                      </c:pt>
                      <c:pt idx="100">
                        <c:v>1.1050717720745038</c:v>
                      </c:pt>
                      <c:pt idx="101">
                        <c:v>1.0907523337953109</c:v>
                      </c:pt>
                      <c:pt idx="102">
                        <c:v>1.0512728433459377</c:v>
                      </c:pt>
                      <c:pt idx="103">
                        <c:v>1.0020889419695553</c:v>
                      </c:pt>
                      <c:pt idx="104">
                        <c:v>1.0100535540072677</c:v>
                      </c:pt>
                      <c:pt idx="105">
                        <c:v>1.0514309744580679</c:v>
                      </c:pt>
                      <c:pt idx="106">
                        <c:v>1.0721983292955164</c:v>
                      </c:pt>
                      <c:pt idx="107">
                        <c:v>1.0892551797331942</c:v>
                      </c:pt>
                      <c:pt idx="108">
                        <c:v>1.1379816171830683</c:v>
                      </c:pt>
                      <c:pt idx="109">
                        <c:v>1.2248409997338088</c:v>
                      </c:pt>
                      <c:pt idx="110">
                        <c:v>1.3344124049210144</c:v>
                      </c:pt>
                      <c:pt idx="111">
                        <c:v>1.3586813477379778</c:v>
                      </c:pt>
                      <c:pt idx="112">
                        <c:v>1.3259521810307469</c:v>
                      </c:pt>
                      <c:pt idx="113">
                        <c:v>1.3005430042422712</c:v>
                      </c:pt>
                      <c:pt idx="114">
                        <c:v>1.2857467808812999</c:v>
                      </c:pt>
                      <c:pt idx="115">
                        <c:v>1.2535074222355149</c:v>
                      </c:pt>
                      <c:pt idx="116">
                        <c:v>1.2038483972370964</c:v>
                      </c:pt>
                      <c:pt idx="117">
                        <c:v>1.156016062356287</c:v>
                      </c:pt>
                      <c:pt idx="118">
                        <c:v>1.1419798685899629</c:v>
                      </c:pt>
                      <c:pt idx="119">
                        <c:v>1.1561112538391303</c:v>
                      </c:pt>
                      <c:pt idx="120">
                        <c:v>1.1631295227456735</c:v>
                      </c:pt>
                      <c:pt idx="121">
                        <c:v>1.1801030150986342</c:v>
                      </c:pt>
                      <c:pt idx="122">
                        <c:v>1.1959476884486158</c:v>
                      </c:pt>
                      <c:pt idx="123">
                        <c:v>1.2103608953200093</c:v>
                      </c:pt>
                      <c:pt idx="124">
                        <c:v>1.2146704170232498</c:v>
                      </c:pt>
                      <c:pt idx="125">
                        <c:v>1.2220189457834585</c:v>
                      </c:pt>
                      <c:pt idx="126">
                        <c:v>1.2192905069792748</c:v>
                      </c:pt>
                      <c:pt idx="127">
                        <c:v>1.2114980225304262</c:v>
                      </c:pt>
                      <c:pt idx="128">
                        <c:v>1.1794731847462048</c:v>
                      </c:pt>
                      <c:pt idx="129">
                        <c:v>1.158156417793299</c:v>
                      </c:pt>
                      <c:pt idx="130">
                        <c:v>1.1477461099120994</c:v>
                      </c:pt>
                      <c:pt idx="131">
                        <c:v>1.1389114213998128</c:v>
                      </c:pt>
                      <c:pt idx="132">
                        <c:v>1.1139223035639327</c:v>
                      </c:pt>
                      <c:pt idx="133">
                        <c:v>1.0932698471132876</c:v>
                      </c:pt>
                      <c:pt idx="134">
                        <c:v>1.0810925514563579</c:v>
                      </c:pt>
                      <c:pt idx="135">
                        <c:v>1.0823144255891293</c:v>
                      </c:pt>
                      <c:pt idx="136">
                        <c:v>1.0806615239292285</c:v>
                      </c:pt>
                      <c:pt idx="137">
                        <c:v>1.0758497050087941</c:v>
                      </c:pt>
                      <c:pt idx="138">
                        <c:v>1.0715288800778402</c:v>
                      </c:pt>
                      <c:pt idx="139">
                        <c:v>1.0704523180818124</c:v>
                      </c:pt>
                      <c:pt idx="140">
                        <c:v>1.0702095421336228</c:v>
                      </c:pt>
                      <c:pt idx="141">
                        <c:v>1.0704124791968648</c:v>
                      </c:pt>
                      <c:pt idx="142">
                        <c:v>1.0689753365020882</c:v>
                      </c:pt>
                      <c:pt idx="143">
                        <c:v>1.0601811768501659</c:v>
                      </c:pt>
                      <c:pt idx="144">
                        <c:v>1.0438868324205683</c:v>
                      </c:pt>
                      <c:pt idx="145">
                        <c:v>1.029134161216287</c:v>
                      </c:pt>
                      <c:pt idx="146">
                        <c:v>1.0187849922420633</c:v>
                      </c:pt>
                      <c:pt idx="147">
                        <c:v>1.0027610428790348</c:v>
                      </c:pt>
                      <c:pt idx="148">
                        <c:v>0.9885916698938938</c:v>
                      </c:pt>
                      <c:pt idx="149">
                        <c:v>0.97375815506420305</c:v>
                      </c:pt>
                      <c:pt idx="150">
                        <c:v>0.9644476815444033</c:v>
                      </c:pt>
                      <c:pt idx="151">
                        <c:v>0.9607906175684533</c:v>
                      </c:pt>
                      <c:pt idx="152">
                        <c:v>0.95024856235507915</c:v>
                      </c:pt>
                      <c:pt idx="153">
                        <c:v>0.93807898520726274</c:v>
                      </c:pt>
                      <c:pt idx="154">
                        <c:v>0.92653915143416132</c:v>
                      </c:pt>
                      <c:pt idx="155">
                        <c:v>0.91733485352115696</c:v>
                      </c:pt>
                      <c:pt idx="156">
                        <c:v>0.90698096717984189</c:v>
                      </c:pt>
                      <c:pt idx="157">
                        <c:v>0.89693913627427879</c:v>
                      </c:pt>
                      <c:pt idx="158">
                        <c:v>0.88721907053847526</c:v>
                      </c:pt>
                      <c:pt idx="159">
                        <c:v>0.89388526285184799</c:v>
                      </c:pt>
                      <c:pt idx="160">
                        <c:v>0.91014289591665332</c:v>
                      </c:pt>
                      <c:pt idx="161">
                        <c:v>0.94268762091235314</c:v>
                      </c:pt>
                      <c:pt idx="162">
                        <c:v>0.96980081012507924</c:v>
                      </c:pt>
                      <c:pt idx="163">
                        <c:v>0.99876567785745141</c:v>
                      </c:pt>
                      <c:pt idx="164">
                        <c:v>1.0268143390004485</c:v>
                      </c:pt>
                      <c:pt idx="165">
                        <c:v>1.0536486822091145</c:v>
                      </c:pt>
                      <c:pt idx="166">
                        <c:v>1.0597725579883603</c:v>
                      </c:pt>
                      <c:pt idx="167">
                        <c:v>1.0495337004628811</c:v>
                      </c:pt>
                      <c:pt idx="168">
                        <c:v>1.0124309295189373</c:v>
                      </c:pt>
                      <c:pt idx="169">
                        <c:v>0.98289105223013051</c:v>
                      </c:pt>
                      <c:pt idx="170">
                        <c:v>0.95443899072564609</c:v>
                      </c:pt>
                      <c:pt idx="171">
                        <c:v>0.92736475108279159</c:v>
                      </c:pt>
                      <c:pt idx="172">
                        <c:v>0.90165943817017524</c:v>
                      </c:pt>
                      <c:pt idx="173">
                        <c:v>0.8825476132799438</c:v>
                      </c:pt>
                      <c:pt idx="174">
                        <c:v>0.86941020298515959</c:v>
                      </c:pt>
                      <c:pt idx="175">
                        <c:v>0.86453849291374729</c:v>
                      </c:pt>
                      <c:pt idx="176">
                        <c:v>0.84664215870997372</c:v>
                      </c:pt>
                      <c:pt idx="177">
                        <c:v>0.83685841487419343</c:v>
                      </c:pt>
                      <c:pt idx="178">
                        <c:v>0.82801841472939763</c:v>
                      </c:pt>
                      <c:pt idx="179">
                        <c:v>0.81995653354589937</c:v>
                      </c:pt>
                      <c:pt idx="180">
                        <c:v>0.81255930342265104</c:v>
                      </c:pt>
                      <c:pt idx="181">
                        <c:v>0.80777058823063586</c:v>
                      </c:pt>
                      <c:pt idx="182">
                        <c:v>0.80768457865480148</c:v>
                      </c:pt>
                      <c:pt idx="183">
                        <c:v>0.83290762135829433</c:v>
                      </c:pt>
                      <c:pt idx="184">
                        <c:v>0.84999070912138253</c:v>
                      </c:pt>
                      <c:pt idx="185">
                        <c:v>0.86894151911965667</c:v>
                      </c:pt>
                      <c:pt idx="186">
                        <c:v>0.89014527371104069</c:v>
                      </c:pt>
                      <c:pt idx="187">
                        <c:v>0.91430586725436436</c:v>
                      </c:pt>
                      <c:pt idx="188">
                        <c:v>0.92966586353415037</c:v>
                      </c:pt>
                      <c:pt idx="189">
                        <c:v>0.94135048629266949</c:v>
                      </c:pt>
                      <c:pt idx="190">
                        <c:v>0.92423836749116928</c:v>
                      </c:pt>
                      <c:pt idx="191">
                        <c:v>0.9113975828014873</c:v>
                      </c:pt>
                      <c:pt idx="192">
                        <c:v>0.89999444265809103</c:v>
                      </c:pt>
                      <c:pt idx="193">
                        <c:v>0.88989950367356074</c:v>
                      </c:pt>
                      <c:pt idx="194">
                        <c:v>0.88055854792542743</c:v>
                      </c:pt>
                      <c:pt idx="195">
                        <c:v>0.89162287780851046</c:v>
                      </c:pt>
                      <c:pt idx="196">
                        <c:v>0.89762146047517344</c:v>
                      </c:pt>
                      <c:pt idx="197">
                        <c:v>0.91524719414914346</c:v>
                      </c:pt>
                      <c:pt idx="198">
                        <c:v>0.9266383656685836</c:v>
                      </c:pt>
                      <c:pt idx="199">
                        <c:v>0.93208372238154413</c:v>
                      </c:pt>
                      <c:pt idx="200">
                        <c:v>0.93140941438499047</c:v>
                      </c:pt>
                      <c:pt idx="201">
                        <c:v>0.92481827183184906</c:v>
                      </c:pt>
                      <c:pt idx="202">
                        <c:v>0.88144585793916497</c:v>
                      </c:pt>
                      <c:pt idx="203">
                        <c:v>0.83208776025962461</c:v>
                      </c:pt>
                      <c:pt idx="204">
                        <c:v>0.77833597769548468</c:v>
                      </c:pt>
                      <c:pt idx="205">
                        <c:v>0.73334139153266253</c:v>
                      </c:pt>
                      <c:pt idx="206">
                        <c:v>0.68931009556335443</c:v>
                      </c:pt>
                      <c:pt idx="207">
                        <c:v>0.64618685307929358</c:v>
                      </c:pt>
                      <c:pt idx="208">
                        <c:v>0.60618478647687346</c:v>
                      </c:pt>
                      <c:pt idx="209">
                        <c:v>0.57938566921864143</c:v>
                      </c:pt>
                      <c:pt idx="210">
                        <c:v>0.5830689142052552</c:v>
                      </c:pt>
                      <c:pt idx="211">
                        <c:v>0.60108028594855467</c:v>
                      </c:pt>
                      <c:pt idx="212">
                        <c:v>0.6140918728119138</c:v>
                      </c:pt>
                      <c:pt idx="213">
                        <c:v>0.63528480275622445</c:v>
                      </c:pt>
                      <c:pt idx="214">
                        <c:v>0.6659462044816632</c:v>
                      </c:pt>
                      <c:pt idx="215">
                        <c:v>0.70825002478473964</c:v>
                      </c:pt>
                      <c:pt idx="216">
                        <c:v>0.78542049140401204</c:v>
                      </c:pt>
                      <c:pt idx="217">
                        <c:v>0.84327620839524475</c:v>
                      </c:pt>
                      <c:pt idx="218">
                        <c:v>0.89610157136122215</c:v>
                      </c:pt>
                      <c:pt idx="219">
                        <c:v>0.96077912038894997</c:v>
                      </c:pt>
                      <c:pt idx="220">
                        <c:v>1.0217895130376491</c:v>
                      </c:pt>
                      <c:pt idx="221">
                        <c:v>1.0774846989168616</c:v>
                      </c:pt>
                      <c:pt idx="222">
                        <c:v>1.1396550218358472</c:v>
                      </c:pt>
                      <c:pt idx="223">
                        <c:v>1.1714081380394821</c:v>
                      </c:pt>
                      <c:pt idx="224">
                        <c:v>1.2108728342475923</c:v>
                      </c:pt>
                      <c:pt idx="225">
                        <c:v>1.2511655061294251</c:v>
                      </c:pt>
                      <c:pt idx="226">
                        <c:v>1.2901582171349459</c:v>
                      </c:pt>
                      <c:pt idx="227">
                        <c:v>1.3402775157478004</c:v>
                      </c:pt>
                      <c:pt idx="228">
                        <c:v>1.4024490353322263</c:v>
                      </c:pt>
                      <c:pt idx="229">
                        <c:v>1.4284006374317169</c:v>
                      </c:pt>
                      <c:pt idx="230">
                        <c:v>1.4394203332114839</c:v>
                      </c:pt>
                      <c:pt idx="231">
                        <c:v>1.4134151581172181</c:v>
                      </c:pt>
                      <c:pt idx="232">
                        <c:v>1.3716182971541695</c:v>
                      </c:pt>
                      <c:pt idx="233">
                        <c:v>1.3244616107966931</c:v>
                      </c:pt>
                      <c:pt idx="234">
                        <c:v>1.2591274898092708</c:v>
                      </c:pt>
                      <c:pt idx="235">
                        <c:v>1.178846180008883</c:v>
                      </c:pt>
                      <c:pt idx="236">
                        <c:v>1.1185394866423741</c:v>
                      </c:pt>
                      <c:pt idx="237">
                        <c:v>1.0650677639500115</c:v>
                      </c:pt>
                      <c:pt idx="238">
                        <c:v>1.0332721632645476</c:v>
                      </c:pt>
                      <c:pt idx="239">
                        <c:v>1.0064174313460683</c:v>
                      </c:pt>
                      <c:pt idx="240">
                        <c:v>0.98208586760682248</c:v>
                      </c:pt>
                      <c:pt idx="241">
                        <c:v>0.96801902714902099</c:v>
                      </c:pt>
                      <c:pt idx="242">
                        <c:v>0.96371886961116426</c:v>
                      </c:pt>
                      <c:pt idx="243">
                        <c:v>0.96488371824919872</c:v>
                      </c:pt>
                      <c:pt idx="244">
                        <c:v>0.96800942316521599</c:v>
                      </c:pt>
                      <c:pt idx="245">
                        <c:v>0.97150312924408133</c:v>
                      </c:pt>
                      <c:pt idx="246">
                        <c:v>0.97415726001562875</c:v>
                      </c:pt>
                      <c:pt idx="247">
                        <c:v>0.98114648632489265</c:v>
                      </c:pt>
                      <c:pt idx="248">
                        <c:v>0.98733373759410192</c:v>
                      </c:pt>
                      <c:pt idx="249">
                        <c:v>0.99266630109050047</c:v>
                      </c:pt>
                      <c:pt idx="250">
                        <c:v>0.97948055891838981</c:v>
                      </c:pt>
                      <c:pt idx="251">
                        <c:v>0.9759835539405507</c:v>
                      </c:pt>
                      <c:pt idx="252">
                        <c:v>0.98671138781572754</c:v>
                      </c:pt>
                      <c:pt idx="253">
                        <c:v>1.0109456293725587</c:v>
                      </c:pt>
                      <c:pt idx="254">
                        <c:v>1.0302327719038322</c:v>
                      </c:pt>
                      <c:pt idx="255">
                        <c:v>1.0396505473421489</c:v>
                      </c:pt>
                      <c:pt idx="256">
                        <c:v>1.0378158993637032</c:v>
                      </c:pt>
                      <c:pt idx="257">
                        <c:v>1.0712431335224815</c:v>
                      </c:pt>
                      <c:pt idx="258">
                        <c:v>1.1207368379816014</c:v>
                      </c:pt>
                      <c:pt idx="259">
                        <c:v>1.1363387766698558</c:v>
                      </c:pt>
                      <c:pt idx="260">
                        <c:v>1.1327898288678291</c:v>
                      </c:pt>
                      <c:pt idx="261">
                        <c:v>1.1380149528048027</c:v>
                      </c:pt>
                      <c:pt idx="262">
                        <c:v>1.1640362197108125</c:v>
                      </c:pt>
                      <c:pt idx="263">
                        <c:v>1.2148062858294171</c:v>
                      </c:pt>
                      <c:pt idx="264">
                        <c:v>1.2376157372045824</c:v>
                      </c:pt>
                      <c:pt idx="265">
                        <c:v>1.1962824505487837</c:v>
                      </c:pt>
                      <c:pt idx="266">
                        <c:v>1.1781890279521936</c:v>
                      </c:pt>
                      <c:pt idx="267">
                        <c:v>1.1763765620738142</c:v>
                      </c:pt>
                      <c:pt idx="268">
                        <c:v>1.1760857411570718</c:v>
                      </c:pt>
                      <c:pt idx="269">
                        <c:v>1.1683784721147954</c:v>
                      </c:pt>
                      <c:pt idx="270">
                        <c:v>1.1523390403715872</c:v>
                      </c:pt>
                      <c:pt idx="271">
                        <c:v>1.1434614732542725</c:v>
                      </c:pt>
                      <c:pt idx="272">
                        <c:v>1.1709656587124686</c:v>
                      </c:pt>
                      <c:pt idx="273">
                        <c:v>1.2166182757326576</c:v>
                      </c:pt>
                      <c:pt idx="274">
                        <c:v>1.2707874860938249</c:v>
                      </c:pt>
                      <c:pt idx="275">
                        <c:v>1.3145823886750301</c:v>
                      </c:pt>
                      <c:pt idx="276">
                        <c:v>1.3639384243001111</c:v>
                      </c:pt>
                      <c:pt idx="277">
                        <c:v>1.4192567561103746</c:v>
                      </c:pt>
                      <c:pt idx="278">
                        <c:v>1.4709440070869393</c:v>
                      </c:pt>
                      <c:pt idx="279">
                        <c:v>1.5209063903365447</c:v>
                      </c:pt>
                      <c:pt idx="280">
                        <c:v>1.5165313729482077</c:v>
                      </c:pt>
                      <c:pt idx="281">
                        <c:v>1.4860741623086513</c:v>
                      </c:pt>
                      <c:pt idx="282">
                        <c:v>1.4489530209711563</c:v>
                      </c:pt>
                      <c:pt idx="283">
                        <c:v>1.3978459647465977</c:v>
                      </c:pt>
                      <c:pt idx="284">
                        <c:v>1.3341241841835461</c:v>
                      </c:pt>
                      <c:pt idx="285">
                        <c:v>1.2628879755299935</c:v>
                      </c:pt>
                      <c:pt idx="286">
                        <c:v>1.1906607866183105</c:v>
                      </c:pt>
                      <c:pt idx="287">
                        <c:v>1.1459569096031899</c:v>
                      </c:pt>
                      <c:pt idx="288">
                        <c:v>1.1126278936469536</c:v>
                      </c:pt>
                      <c:pt idx="289">
                        <c:v>1.090399728649051</c:v>
                      </c:pt>
                      <c:pt idx="290">
                        <c:v>1.0657637652821152</c:v>
                      </c:pt>
                      <c:pt idx="291">
                        <c:v>1.0383474515081723</c:v>
                      </c:pt>
                      <c:pt idx="292">
                        <c:v>1.0269836706538333</c:v>
                      </c:pt>
                      <c:pt idx="293">
                        <c:v>1.025723215177728</c:v>
                      </c:pt>
                      <c:pt idx="294">
                        <c:v>1.0165885868454336</c:v>
                      </c:pt>
                      <c:pt idx="295">
                        <c:v>1.0012740734392713</c:v>
                      </c:pt>
                      <c:pt idx="296">
                        <c:v>0.99401120849987379</c:v>
                      </c:pt>
                      <c:pt idx="297">
                        <c:v>0.99658831228303335</c:v>
                      </c:pt>
                      <c:pt idx="298">
                        <c:v>1.0098320937450638</c:v>
                      </c:pt>
                      <c:pt idx="299">
                        <c:v>1.0065981626294738</c:v>
                      </c:pt>
                      <c:pt idx="300">
                        <c:v>1.001256313936052</c:v>
                      </c:pt>
                      <c:pt idx="301">
                        <c:v>1.0207161073096838</c:v>
                      </c:pt>
                      <c:pt idx="302">
                        <c:v>1.0448849984025863</c:v>
                      </c:pt>
                      <c:pt idx="303">
                        <c:v>1.0597060311350415</c:v>
                      </c:pt>
                      <c:pt idx="304">
                        <c:v>1.0709884618140078</c:v>
                      </c:pt>
                      <c:pt idx="305">
                        <c:v>1.078071550042168</c:v>
                      </c:pt>
                      <c:pt idx="306">
                        <c:v>1.1062875498524876</c:v>
                      </c:pt>
                      <c:pt idx="307">
                        <c:v>1.1131253722333256</c:v>
                      </c:pt>
                      <c:pt idx="308">
                        <c:v>1.0761013572538898</c:v>
                      </c:pt>
                      <c:pt idx="309">
                        <c:v>1.0293651090810285</c:v>
                      </c:pt>
                      <c:pt idx="310">
                        <c:v>0.98395368813802409</c:v>
                      </c:pt>
                      <c:pt idx="311">
                        <c:v>0.94815859211134657</c:v>
                      </c:pt>
                      <c:pt idx="312">
                        <c:v>0.92230457630833196</c:v>
                      </c:pt>
                      <c:pt idx="313">
                        <c:v>0.87968063929973361</c:v>
                      </c:pt>
                      <c:pt idx="314">
                        <c:v>0.85246851311073346</c:v>
                      </c:pt>
                      <c:pt idx="315">
                        <c:v>0.84554618750929744</c:v>
                      </c:pt>
                      <c:pt idx="316">
                        <c:v>0.84877497778728628</c:v>
                      </c:pt>
                      <c:pt idx="317">
                        <c:v>0.85386557107541283</c:v>
                      </c:pt>
                      <c:pt idx="318">
                        <c:v>0.85591677591558923</c:v>
                      </c:pt>
                      <c:pt idx="319">
                        <c:v>0.85424375282797016</c:v>
                      </c:pt>
                      <c:pt idx="320">
                        <c:v>0.86520189713175677</c:v>
                      </c:pt>
                      <c:pt idx="321">
                        <c:v>0.88453708776021656</c:v>
                      </c:pt>
                      <c:pt idx="322">
                        <c:v>0.90467244189988427</c:v>
                      </c:pt>
                      <c:pt idx="323">
                        <c:v>0.92833688276151927</c:v>
                      </c:pt>
                      <c:pt idx="324">
                        <c:v>0.9509721959308316</c:v>
                      </c:pt>
                      <c:pt idx="325">
                        <c:v>0.97554425529577804</c:v>
                      </c:pt>
                      <c:pt idx="326">
                        <c:v>1.0050943713425786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5033-4111-A4A7-E3E6EFCA2C2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log'!$M$1</c15:sqref>
                        </c15:formulaRef>
                      </c:ext>
                    </c:extLst>
                    <c:strCache>
                      <c:ptCount val="1"/>
                      <c:pt idx="0">
                        <c:v>R semanal</c:v>
                      </c:pt>
                    </c:strCache>
                  </c:strRef>
                </c:tx>
                <c:spPr>
                  <a:ln w="28575" cap="rnd">
                    <a:solidFill>
                      <a:schemeClr val="bg2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43927</c:v>
                      </c:pt>
                      <c:pt idx="1">
                        <c:v>43928</c:v>
                      </c:pt>
                      <c:pt idx="2">
                        <c:v>43929</c:v>
                      </c:pt>
                      <c:pt idx="3">
                        <c:v>43930</c:v>
                      </c:pt>
                      <c:pt idx="4">
                        <c:v>43931</c:v>
                      </c:pt>
                      <c:pt idx="5">
                        <c:v>43932</c:v>
                      </c:pt>
                      <c:pt idx="6">
                        <c:v>43933</c:v>
                      </c:pt>
                      <c:pt idx="7">
                        <c:v>43934</c:v>
                      </c:pt>
                      <c:pt idx="8">
                        <c:v>43935</c:v>
                      </c:pt>
                      <c:pt idx="9">
                        <c:v>43936</c:v>
                      </c:pt>
                      <c:pt idx="10">
                        <c:v>43937</c:v>
                      </c:pt>
                      <c:pt idx="11">
                        <c:v>43938</c:v>
                      </c:pt>
                      <c:pt idx="12">
                        <c:v>43939</c:v>
                      </c:pt>
                      <c:pt idx="13">
                        <c:v>43940</c:v>
                      </c:pt>
                      <c:pt idx="14">
                        <c:v>43941</c:v>
                      </c:pt>
                      <c:pt idx="15">
                        <c:v>43942</c:v>
                      </c:pt>
                      <c:pt idx="16">
                        <c:v>43943</c:v>
                      </c:pt>
                      <c:pt idx="17">
                        <c:v>43944</c:v>
                      </c:pt>
                      <c:pt idx="18">
                        <c:v>43945</c:v>
                      </c:pt>
                      <c:pt idx="19">
                        <c:v>43946</c:v>
                      </c:pt>
                      <c:pt idx="20">
                        <c:v>43947</c:v>
                      </c:pt>
                      <c:pt idx="21">
                        <c:v>43948</c:v>
                      </c:pt>
                      <c:pt idx="22">
                        <c:v>43949</c:v>
                      </c:pt>
                      <c:pt idx="23">
                        <c:v>43950</c:v>
                      </c:pt>
                      <c:pt idx="24">
                        <c:v>43951</c:v>
                      </c:pt>
                      <c:pt idx="25">
                        <c:v>43952</c:v>
                      </c:pt>
                      <c:pt idx="26">
                        <c:v>43953</c:v>
                      </c:pt>
                      <c:pt idx="27">
                        <c:v>43954</c:v>
                      </c:pt>
                      <c:pt idx="28">
                        <c:v>43955</c:v>
                      </c:pt>
                      <c:pt idx="29">
                        <c:v>43956</c:v>
                      </c:pt>
                      <c:pt idx="30">
                        <c:v>43957</c:v>
                      </c:pt>
                      <c:pt idx="31">
                        <c:v>43958</c:v>
                      </c:pt>
                      <c:pt idx="32">
                        <c:v>43959</c:v>
                      </c:pt>
                      <c:pt idx="33">
                        <c:v>43960</c:v>
                      </c:pt>
                      <c:pt idx="34">
                        <c:v>43961</c:v>
                      </c:pt>
                      <c:pt idx="35">
                        <c:v>43962</c:v>
                      </c:pt>
                      <c:pt idx="36">
                        <c:v>43963</c:v>
                      </c:pt>
                      <c:pt idx="37">
                        <c:v>43964</c:v>
                      </c:pt>
                      <c:pt idx="38">
                        <c:v>43965</c:v>
                      </c:pt>
                      <c:pt idx="39">
                        <c:v>43966</c:v>
                      </c:pt>
                      <c:pt idx="40">
                        <c:v>43967</c:v>
                      </c:pt>
                      <c:pt idx="41">
                        <c:v>43968</c:v>
                      </c:pt>
                      <c:pt idx="42">
                        <c:v>43969</c:v>
                      </c:pt>
                      <c:pt idx="43">
                        <c:v>43970</c:v>
                      </c:pt>
                      <c:pt idx="44">
                        <c:v>43971</c:v>
                      </c:pt>
                      <c:pt idx="45">
                        <c:v>43972</c:v>
                      </c:pt>
                      <c:pt idx="46">
                        <c:v>43973</c:v>
                      </c:pt>
                      <c:pt idx="47">
                        <c:v>43974</c:v>
                      </c:pt>
                      <c:pt idx="48">
                        <c:v>43975</c:v>
                      </c:pt>
                      <c:pt idx="49">
                        <c:v>43976</c:v>
                      </c:pt>
                      <c:pt idx="50">
                        <c:v>43977</c:v>
                      </c:pt>
                      <c:pt idx="51">
                        <c:v>43978</c:v>
                      </c:pt>
                      <c:pt idx="52">
                        <c:v>43979</c:v>
                      </c:pt>
                      <c:pt idx="53">
                        <c:v>43980</c:v>
                      </c:pt>
                      <c:pt idx="54">
                        <c:v>43981</c:v>
                      </c:pt>
                      <c:pt idx="55">
                        <c:v>43982</c:v>
                      </c:pt>
                      <c:pt idx="56">
                        <c:v>43983</c:v>
                      </c:pt>
                      <c:pt idx="57">
                        <c:v>43984</c:v>
                      </c:pt>
                      <c:pt idx="58">
                        <c:v>43985</c:v>
                      </c:pt>
                      <c:pt idx="59">
                        <c:v>43986</c:v>
                      </c:pt>
                      <c:pt idx="60">
                        <c:v>43987</c:v>
                      </c:pt>
                      <c:pt idx="61">
                        <c:v>43988</c:v>
                      </c:pt>
                      <c:pt idx="62">
                        <c:v>43989</c:v>
                      </c:pt>
                      <c:pt idx="63">
                        <c:v>43990</c:v>
                      </c:pt>
                      <c:pt idx="64">
                        <c:v>43991</c:v>
                      </c:pt>
                      <c:pt idx="65">
                        <c:v>43992</c:v>
                      </c:pt>
                      <c:pt idx="66">
                        <c:v>43993</c:v>
                      </c:pt>
                      <c:pt idx="67">
                        <c:v>43994</c:v>
                      </c:pt>
                      <c:pt idx="68">
                        <c:v>43995</c:v>
                      </c:pt>
                      <c:pt idx="69">
                        <c:v>43996</c:v>
                      </c:pt>
                      <c:pt idx="70">
                        <c:v>43997</c:v>
                      </c:pt>
                      <c:pt idx="71">
                        <c:v>43998</c:v>
                      </c:pt>
                      <c:pt idx="72">
                        <c:v>43999</c:v>
                      </c:pt>
                      <c:pt idx="73">
                        <c:v>44000</c:v>
                      </c:pt>
                      <c:pt idx="74">
                        <c:v>44001</c:v>
                      </c:pt>
                      <c:pt idx="75">
                        <c:v>44002</c:v>
                      </c:pt>
                      <c:pt idx="76">
                        <c:v>44003</c:v>
                      </c:pt>
                      <c:pt idx="77">
                        <c:v>44004</c:v>
                      </c:pt>
                      <c:pt idx="78">
                        <c:v>44005</c:v>
                      </c:pt>
                      <c:pt idx="79">
                        <c:v>44006</c:v>
                      </c:pt>
                      <c:pt idx="80">
                        <c:v>44007</c:v>
                      </c:pt>
                      <c:pt idx="81">
                        <c:v>44008</c:v>
                      </c:pt>
                      <c:pt idx="82">
                        <c:v>44009</c:v>
                      </c:pt>
                      <c:pt idx="83">
                        <c:v>44010</c:v>
                      </c:pt>
                      <c:pt idx="84">
                        <c:v>44011</c:v>
                      </c:pt>
                      <c:pt idx="85">
                        <c:v>44012</c:v>
                      </c:pt>
                      <c:pt idx="86">
                        <c:v>44013</c:v>
                      </c:pt>
                      <c:pt idx="87">
                        <c:v>44014</c:v>
                      </c:pt>
                      <c:pt idx="88">
                        <c:v>44015</c:v>
                      </c:pt>
                      <c:pt idx="89">
                        <c:v>44016</c:v>
                      </c:pt>
                      <c:pt idx="90">
                        <c:v>44017</c:v>
                      </c:pt>
                      <c:pt idx="91">
                        <c:v>44018</c:v>
                      </c:pt>
                      <c:pt idx="92">
                        <c:v>44019</c:v>
                      </c:pt>
                      <c:pt idx="93">
                        <c:v>44020</c:v>
                      </c:pt>
                      <c:pt idx="94">
                        <c:v>44021</c:v>
                      </c:pt>
                      <c:pt idx="95">
                        <c:v>44022</c:v>
                      </c:pt>
                      <c:pt idx="96">
                        <c:v>44023</c:v>
                      </c:pt>
                      <c:pt idx="97">
                        <c:v>44024</c:v>
                      </c:pt>
                      <c:pt idx="98">
                        <c:v>44025</c:v>
                      </c:pt>
                      <c:pt idx="99">
                        <c:v>44026</c:v>
                      </c:pt>
                      <c:pt idx="100">
                        <c:v>44027</c:v>
                      </c:pt>
                      <c:pt idx="101">
                        <c:v>44028</c:v>
                      </c:pt>
                      <c:pt idx="102">
                        <c:v>44029</c:v>
                      </c:pt>
                      <c:pt idx="103">
                        <c:v>44030</c:v>
                      </c:pt>
                      <c:pt idx="104">
                        <c:v>44031</c:v>
                      </c:pt>
                      <c:pt idx="105">
                        <c:v>44032</c:v>
                      </c:pt>
                      <c:pt idx="106">
                        <c:v>44033</c:v>
                      </c:pt>
                      <c:pt idx="107">
                        <c:v>44034</c:v>
                      </c:pt>
                      <c:pt idx="108">
                        <c:v>44035</c:v>
                      </c:pt>
                      <c:pt idx="109">
                        <c:v>44036</c:v>
                      </c:pt>
                      <c:pt idx="110">
                        <c:v>44037</c:v>
                      </c:pt>
                      <c:pt idx="111">
                        <c:v>44038</c:v>
                      </c:pt>
                      <c:pt idx="112">
                        <c:v>44039</c:v>
                      </c:pt>
                      <c:pt idx="113">
                        <c:v>44040</c:v>
                      </c:pt>
                      <c:pt idx="114">
                        <c:v>44041</c:v>
                      </c:pt>
                      <c:pt idx="115">
                        <c:v>44042</c:v>
                      </c:pt>
                      <c:pt idx="116">
                        <c:v>44043</c:v>
                      </c:pt>
                      <c:pt idx="117">
                        <c:v>44044</c:v>
                      </c:pt>
                      <c:pt idx="118">
                        <c:v>44045</c:v>
                      </c:pt>
                      <c:pt idx="119">
                        <c:v>44046</c:v>
                      </c:pt>
                      <c:pt idx="120">
                        <c:v>44047</c:v>
                      </c:pt>
                      <c:pt idx="121">
                        <c:v>44048</c:v>
                      </c:pt>
                      <c:pt idx="122">
                        <c:v>44049</c:v>
                      </c:pt>
                      <c:pt idx="123">
                        <c:v>44050</c:v>
                      </c:pt>
                      <c:pt idx="124">
                        <c:v>44051</c:v>
                      </c:pt>
                      <c:pt idx="125">
                        <c:v>44052</c:v>
                      </c:pt>
                      <c:pt idx="126">
                        <c:v>44053</c:v>
                      </c:pt>
                      <c:pt idx="127">
                        <c:v>44054</c:v>
                      </c:pt>
                      <c:pt idx="128">
                        <c:v>44055</c:v>
                      </c:pt>
                      <c:pt idx="129">
                        <c:v>44056</c:v>
                      </c:pt>
                      <c:pt idx="130">
                        <c:v>44057</c:v>
                      </c:pt>
                      <c:pt idx="131">
                        <c:v>44058</c:v>
                      </c:pt>
                      <c:pt idx="132">
                        <c:v>44059</c:v>
                      </c:pt>
                      <c:pt idx="133">
                        <c:v>44060</c:v>
                      </c:pt>
                      <c:pt idx="134">
                        <c:v>44061</c:v>
                      </c:pt>
                      <c:pt idx="135">
                        <c:v>44062</c:v>
                      </c:pt>
                      <c:pt idx="136">
                        <c:v>44063</c:v>
                      </c:pt>
                      <c:pt idx="137">
                        <c:v>44064</c:v>
                      </c:pt>
                      <c:pt idx="138">
                        <c:v>44065</c:v>
                      </c:pt>
                      <c:pt idx="139">
                        <c:v>44066</c:v>
                      </c:pt>
                      <c:pt idx="140">
                        <c:v>44067</c:v>
                      </c:pt>
                      <c:pt idx="141">
                        <c:v>44068</c:v>
                      </c:pt>
                      <c:pt idx="142">
                        <c:v>44069</c:v>
                      </c:pt>
                      <c:pt idx="143">
                        <c:v>44070</c:v>
                      </c:pt>
                      <c:pt idx="144">
                        <c:v>44071</c:v>
                      </c:pt>
                      <c:pt idx="145">
                        <c:v>44072</c:v>
                      </c:pt>
                      <c:pt idx="146">
                        <c:v>44073</c:v>
                      </c:pt>
                      <c:pt idx="147">
                        <c:v>44074</c:v>
                      </c:pt>
                      <c:pt idx="148">
                        <c:v>44075</c:v>
                      </c:pt>
                      <c:pt idx="149">
                        <c:v>44076</c:v>
                      </c:pt>
                      <c:pt idx="150">
                        <c:v>44077</c:v>
                      </c:pt>
                      <c:pt idx="151">
                        <c:v>44078</c:v>
                      </c:pt>
                      <c:pt idx="152">
                        <c:v>44079</c:v>
                      </c:pt>
                      <c:pt idx="153">
                        <c:v>44080</c:v>
                      </c:pt>
                      <c:pt idx="154">
                        <c:v>44081</c:v>
                      </c:pt>
                      <c:pt idx="155">
                        <c:v>44082</c:v>
                      </c:pt>
                      <c:pt idx="156">
                        <c:v>44083</c:v>
                      </c:pt>
                      <c:pt idx="157">
                        <c:v>44084</c:v>
                      </c:pt>
                      <c:pt idx="158">
                        <c:v>44085</c:v>
                      </c:pt>
                      <c:pt idx="159">
                        <c:v>44086</c:v>
                      </c:pt>
                      <c:pt idx="160">
                        <c:v>44087</c:v>
                      </c:pt>
                      <c:pt idx="161">
                        <c:v>44088</c:v>
                      </c:pt>
                      <c:pt idx="162">
                        <c:v>44089</c:v>
                      </c:pt>
                      <c:pt idx="163">
                        <c:v>44090</c:v>
                      </c:pt>
                      <c:pt idx="164">
                        <c:v>44091</c:v>
                      </c:pt>
                      <c:pt idx="165">
                        <c:v>44092</c:v>
                      </c:pt>
                      <c:pt idx="166">
                        <c:v>44093</c:v>
                      </c:pt>
                      <c:pt idx="167">
                        <c:v>44094</c:v>
                      </c:pt>
                      <c:pt idx="168">
                        <c:v>44095</c:v>
                      </c:pt>
                      <c:pt idx="169">
                        <c:v>44096</c:v>
                      </c:pt>
                      <c:pt idx="170">
                        <c:v>44097</c:v>
                      </c:pt>
                      <c:pt idx="171">
                        <c:v>44098</c:v>
                      </c:pt>
                      <c:pt idx="172">
                        <c:v>44099</c:v>
                      </c:pt>
                      <c:pt idx="173">
                        <c:v>44100</c:v>
                      </c:pt>
                      <c:pt idx="174">
                        <c:v>44101</c:v>
                      </c:pt>
                      <c:pt idx="175">
                        <c:v>44102</c:v>
                      </c:pt>
                      <c:pt idx="176">
                        <c:v>44103</c:v>
                      </c:pt>
                      <c:pt idx="177">
                        <c:v>44104</c:v>
                      </c:pt>
                      <c:pt idx="178">
                        <c:v>44105</c:v>
                      </c:pt>
                      <c:pt idx="179">
                        <c:v>44106</c:v>
                      </c:pt>
                      <c:pt idx="180">
                        <c:v>44107</c:v>
                      </c:pt>
                      <c:pt idx="181">
                        <c:v>44108</c:v>
                      </c:pt>
                      <c:pt idx="182">
                        <c:v>44109</c:v>
                      </c:pt>
                      <c:pt idx="183">
                        <c:v>44110</c:v>
                      </c:pt>
                      <c:pt idx="184">
                        <c:v>44111</c:v>
                      </c:pt>
                      <c:pt idx="185">
                        <c:v>44112</c:v>
                      </c:pt>
                      <c:pt idx="186">
                        <c:v>44113</c:v>
                      </c:pt>
                      <c:pt idx="187">
                        <c:v>44114</c:v>
                      </c:pt>
                      <c:pt idx="188">
                        <c:v>44115</c:v>
                      </c:pt>
                      <c:pt idx="189">
                        <c:v>44116</c:v>
                      </c:pt>
                      <c:pt idx="190">
                        <c:v>44117</c:v>
                      </c:pt>
                      <c:pt idx="191">
                        <c:v>44118</c:v>
                      </c:pt>
                      <c:pt idx="192">
                        <c:v>44119</c:v>
                      </c:pt>
                      <c:pt idx="193">
                        <c:v>44120</c:v>
                      </c:pt>
                      <c:pt idx="194">
                        <c:v>44121</c:v>
                      </c:pt>
                      <c:pt idx="195">
                        <c:v>44122</c:v>
                      </c:pt>
                      <c:pt idx="196">
                        <c:v>44123</c:v>
                      </c:pt>
                      <c:pt idx="197">
                        <c:v>44124</c:v>
                      </c:pt>
                      <c:pt idx="198">
                        <c:v>44125</c:v>
                      </c:pt>
                      <c:pt idx="199">
                        <c:v>44126</c:v>
                      </c:pt>
                      <c:pt idx="200">
                        <c:v>44127</c:v>
                      </c:pt>
                      <c:pt idx="201">
                        <c:v>44128</c:v>
                      </c:pt>
                      <c:pt idx="202">
                        <c:v>44129</c:v>
                      </c:pt>
                      <c:pt idx="203">
                        <c:v>44130</c:v>
                      </c:pt>
                      <c:pt idx="204">
                        <c:v>44131</c:v>
                      </c:pt>
                      <c:pt idx="205">
                        <c:v>44132</c:v>
                      </c:pt>
                      <c:pt idx="206">
                        <c:v>44133</c:v>
                      </c:pt>
                      <c:pt idx="207">
                        <c:v>44134</c:v>
                      </c:pt>
                      <c:pt idx="208">
                        <c:v>44135</c:v>
                      </c:pt>
                      <c:pt idx="209">
                        <c:v>44136</c:v>
                      </c:pt>
                      <c:pt idx="210">
                        <c:v>44137</c:v>
                      </c:pt>
                      <c:pt idx="211">
                        <c:v>44138</c:v>
                      </c:pt>
                      <c:pt idx="212">
                        <c:v>44139</c:v>
                      </c:pt>
                      <c:pt idx="213">
                        <c:v>44140</c:v>
                      </c:pt>
                      <c:pt idx="214">
                        <c:v>44141</c:v>
                      </c:pt>
                      <c:pt idx="215">
                        <c:v>44142</c:v>
                      </c:pt>
                      <c:pt idx="216">
                        <c:v>44143</c:v>
                      </c:pt>
                      <c:pt idx="217">
                        <c:v>44144</c:v>
                      </c:pt>
                      <c:pt idx="218">
                        <c:v>44145</c:v>
                      </c:pt>
                      <c:pt idx="219">
                        <c:v>44146</c:v>
                      </c:pt>
                      <c:pt idx="220">
                        <c:v>44147</c:v>
                      </c:pt>
                      <c:pt idx="221">
                        <c:v>44148</c:v>
                      </c:pt>
                      <c:pt idx="222">
                        <c:v>44149</c:v>
                      </c:pt>
                      <c:pt idx="223">
                        <c:v>44150</c:v>
                      </c:pt>
                      <c:pt idx="224">
                        <c:v>44151</c:v>
                      </c:pt>
                      <c:pt idx="225">
                        <c:v>44152</c:v>
                      </c:pt>
                      <c:pt idx="226">
                        <c:v>44153</c:v>
                      </c:pt>
                      <c:pt idx="227">
                        <c:v>44154</c:v>
                      </c:pt>
                      <c:pt idx="228">
                        <c:v>44155</c:v>
                      </c:pt>
                      <c:pt idx="229">
                        <c:v>44156</c:v>
                      </c:pt>
                      <c:pt idx="230">
                        <c:v>44157</c:v>
                      </c:pt>
                      <c:pt idx="231">
                        <c:v>44158</c:v>
                      </c:pt>
                      <c:pt idx="232">
                        <c:v>44159</c:v>
                      </c:pt>
                      <c:pt idx="233">
                        <c:v>44160</c:v>
                      </c:pt>
                      <c:pt idx="234">
                        <c:v>44161</c:v>
                      </c:pt>
                      <c:pt idx="235">
                        <c:v>44162</c:v>
                      </c:pt>
                      <c:pt idx="236">
                        <c:v>44163</c:v>
                      </c:pt>
                      <c:pt idx="237">
                        <c:v>44164</c:v>
                      </c:pt>
                      <c:pt idx="238">
                        <c:v>44165</c:v>
                      </c:pt>
                      <c:pt idx="239">
                        <c:v>44166</c:v>
                      </c:pt>
                      <c:pt idx="240">
                        <c:v>44167</c:v>
                      </c:pt>
                      <c:pt idx="241">
                        <c:v>44168</c:v>
                      </c:pt>
                      <c:pt idx="242">
                        <c:v>44169</c:v>
                      </c:pt>
                      <c:pt idx="243">
                        <c:v>44170</c:v>
                      </c:pt>
                      <c:pt idx="244">
                        <c:v>44171</c:v>
                      </c:pt>
                      <c:pt idx="245">
                        <c:v>44172</c:v>
                      </c:pt>
                      <c:pt idx="246">
                        <c:v>44173</c:v>
                      </c:pt>
                      <c:pt idx="247">
                        <c:v>44174</c:v>
                      </c:pt>
                      <c:pt idx="248">
                        <c:v>44175</c:v>
                      </c:pt>
                      <c:pt idx="249">
                        <c:v>44176</c:v>
                      </c:pt>
                      <c:pt idx="250">
                        <c:v>44177</c:v>
                      </c:pt>
                      <c:pt idx="251">
                        <c:v>44178</c:v>
                      </c:pt>
                      <c:pt idx="252">
                        <c:v>44179</c:v>
                      </c:pt>
                      <c:pt idx="253">
                        <c:v>44180</c:v>
                      </c:pt>
                      <c:pt idx="254">
                        <c:v>44181</c:v>
                      </c:pt>
                      <c:pt idx="255">
                        <c:v>44182</c:v>
                      </c:pt>
                      <c:pt idx="256">
                        <c:v>44183</c:v>
                      </c:pt>
                      <c:pt idx="257">
                        <c:v>44184</c:v>
                      </c:pt>
                      <c:pt idx="258">
                        <c:v>44185</c:v>
                      </c:pt>
                      <c:pt idx="259">
                        <c:v>44186</c:v>
                      </c:pt>
                      <c:pt idx="260">
                        <c:v>44187</c:v>
                      </c:pt>
                      <c:pt idx="261">
                        <c:v>44188</c:v>
                      </c:pt>
                      <c:pt idx="262">
                        <c:v>44189</c:v>
                      </c:pt>
                      <c:pt idx="263">
                        <c:v>44190</c:v>
                      </c:pt>
                      <c:pt idx="264">
                        <c:v>44191</c:v>
                      </c:pt>
                      <c:pt idx="265">
                        <c:v>44192</c:v>
                      </c:pt>
                      <c:pt idx="266">
                        <c:v>44193</c:v>
                      </c:pt>
                      <c:pt idx="267">
                        <c:v>44194</c:v>
                      </c:pt>
                      <c:pt idx="268">
                        <c:v>44195</c:v>
                      </c:pt>
                      <c:pt idx="269">
                        <c:v>44196</c:v>
                      </c:pt>
                      <c:pt idx="270">
                        <c:v>44197</c:v>
                      </c:pt>
                      <c:pt idx="271">
                        <c:v>44198</c:v>
                      </c:pt>
                      <c:pt idx="272">
                        <c:v>44199</c:v>
                      </c:pt>
                      <c:pt idx="273">
                        <c:v>44200</c:v>
                      </c:pt>
                      <c:pt idx="274">
                        <c:v>44201</c:v>
                      </c:pt>
                      <c:pt idx="275">
                        <c:v>44202</c:v>
                      </c:pt>
                      <c:pt idx="276">
                        <c:v>44203</c:v>
                      </c:pt>
                      <c:pt idx="277">
                        <c:v>44204</c:v>
                      </c:pt>
                      <c:pt idx="278">
                        <c:v>44205</c:v>
                      </c:pt>
                      <c:pt idx="279">
                        <c:v>44206</c:v>
                      </c:pt>
                      <c:pt idx="280">
                        <c:v>44207</c:v>
                      </c:pt>
                      <c:pt idx="281">
                        <c:v>44208</c:v>
                      </c:pt>
                      <c:pt idx="282">
                        <c:v>44209</c:v>
                      </c:pt>
                      <c:pt idx="283">
                        <c:v>44210</c:v>
                      </c:pt>
                      <c:pt idx="284">
                        <c:v>44211</c:v>
                      </c:pt>
                      <c:pt idx="285">
                        <c:v>44212</c:v>
                      </c:pt>
                      <c:pt idx="286">
                        <c:v>44213</c:v>
                      </c:pt>
                      <c:pt idx="287">
                        <c:v>44214</c:v>
                      </c:pt>
                      <c:pt idx="288">
                        <c:v>44215</c:v>
                      </c:pt>
                      <c:pt idx="289">
                        <c:v>44216</c:v>
                      </c:pt>
                      <c:pt idx="290">
                        <c:v>44217</c:v>
                      </c:pt>
                      <c:pt idx="291">
                        <c:v>44218</c:v>
                      </c:pt>
                      <c:pt idx="292">
                        <c:v>44219</c:v>
                      </c:pt>
                      <c:pt idx="293">
                        <c:v>44220</c:v>
                      </c:pt>
                      <c:pt idx="294">
                        <c:v>44221</c:v>
                      </c:pt>
                      <c:pt idx="295">
                        <c:v>44222</c:v>
                      </c:pt>
                      <c:pt idx="296">
                        <c:v>44223</c:v>
                      </c:pt>
                      <c:pt idx="297">
                        <c:v>44224</c:v>
                      </c:pt>
                      <c:pt idx="298">
                        <c:v>44225</c:v>
                      </c:pt>
                      <c:pt idx="299">
                        <c:v>44226</c:v>
                      </c:pt>
                      <c:pt idx="300">
                        <c:v>44227</c:v>
                      </c:pt>
                      <c:pt idx="301">
                        <c:v>44228</c:v>
                      </c:pt>
                      <c:pt idx="302">
                        <c:v>44229</c:v>
                      </c:pt>
                      <c:pt idx="303">
                        <c:v>44230</c:v>
                      </c:pt>
                      <c:pt idx="304">
                        <c:v>44231</c:v>
                      </c:pt>
                      <c:pt idx="305">
                        <c:v>44232</c:v>
                      </c:pt>
                      <c:pt idx="306">
                        <c:v>44233</c:v>
                      </c:pt>
                      <c:pt idx="307">
                        <c:v>44234</c:v>
                      </c:pt>
                      <c:pt idx="308">
                        <c:v>44235</c:v>
                      </c:pt>
                      <c:pt idx="309">
                        <c:v>44236</c:v>
                      </c:pt>
                      <c:pt idx="310">
                        <c:v>44237</c:v>
                      </c:pt>
                      <c:pt idx="311">
                        <c:v>44238</c:v>
                      </c:pt>
                      <c:pt idx="312">
                        <c:v>44239</c:v>
                      </c:pt>
                      <c:pt idx="313">
                        <c:v>44240</c:v>
                      </c:pt>
                      <c:pt idx="314">
                        <c:v>44241</c:v>
                      </c:pt>
                      <c:pt idx="315">
                        <c:v>44242</c:v>
                      </c:pt>
                      <c:pt idx="316">
                        <c:v>44243</c:v>
                      </c:pt>
                      <c:pt idx="317">
                        <c:v>44244</c:v>
                      </c:pt>
                      <c:pt idx="318">
                        <c:v>44245</c:v>
                      </c:pt>
                      <c:pt idx="319">
                        <c:v>44246</c:v>
                      </c:pt>
                      <c:pt idx="320">
                        <c:v>44247</c:v>
                      </c:pt>
                      <c:pt idx="321">
                        <c:v>44248</c:v>
                      </c:pt>
                      <c:pt idx="322">
                        <c:v>44249</c:v>
                      </c:pt>
                      <c:pt idx="323">
                        <c:v>44250</c:v>
                      </c:pt>
                      <c:pt idx="324">
                        <c:v>44251</c:v>
                      </c:pt>
                      <c:pt idx="325">
                        <c:v>44252</c:v>
                      </c:pt>
                      <c:pt idx="326">
                        <c:v>44253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log'!$M$2:$M$600</c15:sqref>
                        </c15:formulaRef>
                      </c:ext>
                    </c:extLst>
                    <c:numCache>
                      <c:formatCode>General</c:formatCode>
                      <c:ptCount val="599"/>
                      <c:pt idx="7">
                        <c:v>1.26</c:v>
                      </c:pt>
                      <c:pt idx="8">
                        <c:v>1.1147540983606556</c:v>
                      </c:pt>
                      <c:pt idx="9">
                        <c:v>1.1833333333333333</c:v>
                      </c:pt>
                      <c:pt idx="10">
                        <c:v>1.4013238339510234</c:v>
                      </c:pt>
                      <c:pt idx="11">
                        <c:v>1.183622318949892</c:v>
                      </c:pt>
                      <c:pt idx="12">
                        <c:v>1.2982932851764568</c:v>
                      </c:pt>
                      <c:pt idx="13">
                        <c:v>1.2875492457918629</c:v>
                      </c:pt>
                      <c:pt idx="14">
                        <c:v>1.2857142857142858</c:v>
                      </c:pt>
                      <c:pt idx="15">
                        <c:v>1.1220880064941638</c:v>
                      </c:pt>
                      <c:pt idx="16">
                        <c:v>1</c:v>
                      </c:pt>
                      <c:pt idx="17">
                        <c:v>0.81395348837209303</c:v>
                      </c:pt>
                      <c:pt idx="18">
                        <c:v>1.1216216216216217</c:v>
                      </c:pt>
                      <c:pt idx="19">
                        <c:v>1.037037037037037</c:v>
                      </c:pt>
                      <c:pt idx="20">
                        <c:v>0.99252805163763325</c:v>
                      </c:pt>
                      <c:pt idx="21">
                        <c:v>0.93827160493827155</c:v>
                      </c:pt>
                      <c:pt idx="22">
                        <c:v>1.1926295320621159</c:v>
                      </c:pt>
                      <c:pt idx="23">
                        <c:v>1.4647887323943662</c:v>
                      </c:pt>
                      <c:pt idx="24">
                        <c:v>1.7</c:v>
                      </c:pt>
                      <c:pt idx="25">
                        <c:v>1.4815175298881482</c:v>
                      </c:pt>
                      <c:pt idx="26">
                        <c:v>1.5119047619047619</c:v>
                      </c:pt>
                      <c:pt idx="27">
                        <c:v>1.5362381677175638</c:v>
                      </c:pt>
                      <c:pt idx="28">
                        <c:v>1.5394736842105263</c:v>
                      </c:pt>
                      <c:pt idx="29">
                        <c:v>1.5274725274725274</c:v>
                      </c:pt>
                      <c:pt idx="30">
                        <c:v>1.3461538461538463</c:v>
                      </c:pt>
                      <c:pt idx="31">
                        <c:v>1.3361344537815125</c:v>
                      </c:pt>
                      <c:pt idx="32">
                        <c:v>1.333702487210535</c:v>
                      </c:pt>
                      <c:pt idx="33">
                        <c:v>1.6614173228346456</c:v>
                      </c:pt>
                      <c:pt idx="34">
                        <c:v>1.3209105291205934</c:v>
                      </c:pt>
                      <c:pt idx="35">
                        <c:v>1.2649572649572649</c:v>
                      </c:pt>
                      <c:pt idx="36">
                        <c:v>1.2014388489208634</c:v>
                      </c:pt>
                      <c:pt idx="37">
                        <c:v>1.1264201856590457</c:v>
                      </c:pt>
                      <c:pt idx="38">
                        <c:v>0.91823899371069184</c:v>
                      </c:pt>
                      <c:pt idx="39">
                        <c:v>0.95731707317073167</c:v>
                      </c:pt>
                      <c:pt idx="40">
                        <c:v>0.74407582938388628</c:v>
                      </c:pt>
                      <c:pt idx="41">
                        <c:v>0.73289814985361901</c:v>
                      </c:pt>
                      <c:pt idx="42">
                        <c:v>0.80867152346775395</c:v>
                      </c:pt>
                      <c:pt idx="43">
                        <c:v>0.82035928143712578</c:v>
                      </c:pt>
                      <c:pt idx="44">
                        <c:v>0.86874457776063929</c:v>
                      </c:pt>
                      <c:pt idx="45">
                        <c:v>0.93150684931506844</c:v>
                      </c:pt>
                      <c:pt idx="46">
                        <c:v>0.98726114649681529</c:v>
                      </c:pt>
                      <c:pt idx="47">
                        <c:v>1.0063694267515924</c:v>
                      </c:pt>
                      <c:pt idx="48">
                        <c:v>1.4845826552192567</c:v>
                      </c:pt>
                      <c:pt idx="49">
                        <c:v>1.6529179724468552</c:v>
                      </c:pt>
                      <c:pt idx="50">
                        <c:v>1.5985401459854014</c:v>
                      </c:pt>
                      <c:pt idx="51">
                        <c:v>1.6788321167883211</c:v>
                      </c:pt>
                      <c:pt idx="52">
                        <c:v>1.963235294117647</c:v>
                      </c:pt>
                      <c:pt idx="53">
                        <c:v>1.8516129032258064</c:v>
                      </c:pt>
                      <c:pt idx="54">
                        <c:v>1.9620253164556962</c:v>
                      </c:pt>
                      <c:pt idx="55">
                        <c:v>1.81358318360476</c:v>
                      </c:pt>
                      <c:pt idx="56">
                        <c:v>1.6883454019947834</c:v>
                      </c:pt>
                      <c:pt idx="57">
                        <c:v>1.6118721461187215</c:v>
                      </c:pt>
                      <c:pt idx="58">
                        <c:v>1.3869565217391304</c:v>
                      </c:pt>
                      <c:pt idx="59">
                        <c:v>1.1985018726591761</c:v>
                      </c:pt>
                      <c:pt idx="60">
                        <c:v>1.1567944250871081</c:v>
                      </c:pt>
                      <c:pt idx="61">
                        <c:v>1.1387096774193548</c:v>
                      </c:pt>
                      <c:pt idx="62">
                        <c:v>1.1607294270671693</c:v>
                      </c:pt>
                      <c:pt idx="63">
                        <c:v>1.1826347305389222</c:v>
                      </c:pt>
                      <c:pt idx="64">
                        <c:v>0.96033994334277617</c:v>
                      </c:pt>
                      <c:pt idx="65">
                        <c:v>1.1943573667711598</c:v>
                      </c:pt>
                      <c:pt idx="66">
                        <c:v>1.2848799299170559</c:v>
                      </c:pt>
                      <c:pt idx="67">
                        <c:v>1.3313253012048192</c:v>
                      </c:pt>
                      <c:pt idx="68">
                        <c:v>1.339943342776204</c:v>
                      </c:pt>
                      <c:pt idx="69">
                        <c:v>1.2621055303188182</c:v>
                      </c:pt>
                      <c:pt idx="70">
                        <c:v>1.1898734177215189</c:v>
                      </c:pt>
                      <c:pt idx="71">
                        <c:v>1.5486725663716814</c:v>
                      </c:pt>
                      <c:pt idx="72">
                        <c:v>1.4199475065616798</c:v>
                      </c:pt>
                      <c:pt idx="73">
                        <c:v>1.2379561412424593</c:v>
                      </c:pt>
                      <c:pt idx="74">
                        <c:v>1.4751131221719458</c:v>
                      </c:pt>
                      <c:pt idx="75">
                        <c:v>1.4968287526427062</c:v>
                      </c:pt>
                      <c:pt idx="76">
                        <c:v>1.5463591246937416</c:v>
                      </c:pt>
                      <c:pt idx="77">
                        <c:v>1.5978723404255319</c:v>
                      </c:pt>
                      <c:pt idx="78">
                        <c:v>1.740952380952381</c:v>
                      </c:pt>
                      <c:pt idx="79">
                        <c:v>1.7060998151571165</c:v>
                      </c:pt>
                      <c:pt idx="80">
                        <c:v>1.9135559921414538</c:v>
                      </c:pt>
                      <c:pt idx="81">
                        <c:v>1.6641104294478528</c:v>
                      </c:pt>
                      <c:pt idx="82">
                        <c:v>1.268361581920904</c:v>
                      </c:pt>
                      <c:pt idx="83">
                        <c:v>1.3835081372780502</c:v>
                      </c:pt>
                      <c:pt idx="84">
                        <c:v>1.4966711051930759</c:v>
                      </c:pt>
                      <c:pt idx="85">
                        <c:v>1.1684901531728664</c:v>
                      </c:pt>
                      <c:pt idx="86">
                        <c:v>1.1950162513542795</c:v>
                      </c:pt>
                      <c:pt idx="87">
                        <c:v>1.093429158110883</c:v>
                      </c:pt>
                      <c:pt idx="88">
                        <c:v>0.94285714285714284</c:v>
                      </c:pt>
                      <c:pt idx="89">
                        <c:v>1.376391982182628</c:v>
                      </c:pt>
                      <c:pt idx="90">
                        <c:v>1.2388881924237582</c:v>
                      </c:pt>
                      <c:pt idx="91">
                        <c:v>1.1245551601423487</c:v>
                      </c:pt>
                      <c:pt idx="92">
                        <c:v>1.1619850187265917</c:v>
                      </c:pt>
                      <c:pt idx="93">
                        <c:v>1.1399632313318877</c:v>
                      </c:pt>
                      <c:pt idx="94">
                        <c:v>1.1959790738831391</c:v>
                      </c:pt>
                      <c:pt idx="95">
                        <c:v>1.2609970674486803</c:v>
                      </c:pt>
                      <c:pt idx="96">
                        <c:v>1.0436893203883495</c:v>
                      </c:pt>
                      <c:pt idx="97">
                        <c:v>1.0893389801191806</c:v>
                      </c:pt>
                      <c:pt idx="98">
                        <c:v>1.1360759493670887</c:v>
                      </c:pt>
                      <c:pt idx="99">
                        <c:v>1.1748589846897664</c:v>
                      </c:pt>
                      <c:pt idx="100">
                        <c:v>1.0728662745892137</c:v>
                      </c:pt>
                      <c:pt idx="101">
                        <c:v>1.0112130703381135</c:v>
                      </c:pt>
                      <c:pt idx="102">
                        <c:v>1.1392130557330322</c:v>
                      </c:pt>
                      <c:pt idx="103">
                        <c:v>1.1199123241398377</c:v>
                      </c:pt>
                      <c:pt idx="104">
                        <c:v>0.99428915500809822</c:v>
                      </c:pt>
                      <c:pt idx="105">
                        <c:v>0.87767237759564054</c:v>
                      </c:pt>
                      <c:pt idx="106">
                        <c:v>0.84008167236730147</c:v>
                      </c:pt>
                      <c:pt idx="107">
                        <c:v>1.1339985863011044</c:v>
                      </c:pt>
                      <c:pt idx="108">
                        <c:v>1.3393597236363577</c:v>
                      </c:pt>
                      <c:pt idx="109">
                        <c:v>1.3063678036725206</c:v>
                      </c:pt>
                      <c:pt idx="110">
                        <c:v>1.2507357898827332</c:v>
                      </c:pt>
                      <c:pt idx="111">
                        <c:v>1.3506785154159791</c:v>
                      </c:pt>
                      <c:pt idx="112">
                        <c:v>1.4687359033362535</c:v>
                      </c:pt>
                      <c:pt idx="113">
                        <c:v>1.5303613789554129</c:v>
                      </c:pt>
                      <c:pt idx="114">
                        <c:v>1.2864867349897309</c:v>
                      </c:pt>
                      <c:pt idx="115">
                        <c:v>1.1291950756345916</c:v>
                      </c:pt>
                      <c:pt idx="116">
                        <c:v>1.140889164551715</c:v>
                      </c:pt>
                      <c:pt idx="117">
                        <c:v>1.1544647470710387</c:v>
                      </c:pt>
                      <c:pt idx="118">
                        <c:v>1.1307126243719186</c:v>
                      </c:pt>
                      <c:pt idx="119">
                        <c:v>1.1067714170917693</c:v>
                      </c:pt>
                      <c:pt idx="120">
                        <c:v>1.1522281575486382</c:v>
                      </c:pt>
                      <c:pt idx="121">
                        <c:v>1.1810475127959543</c:v>
                      </c:pt>
                      <c:pt idx="122">
                        <c:v>1.2307142822292081</c:v>
                      </c:pt>
                      <c:pt idx="123">
                        <c:v>1.1902621101410846</c:v>
                      </c:pt>
                      <c:pt idx="124">
                        <c:v>1.2776843083196479</c:v>
                      </c:pt>
                      <c:pt idx="125">
                        <c:v>1.2413609728873569</c:v>
                      </c:pt>
                      <c:pt idx="126">
                        <c:v>1.2035851927056982</c:v>
                      </c:pt>
                      <c:pt idx="127">
                        <c:v>1.1812545054515007</c:v>
                      </c:pt>
                      <c:pt idx="128">
                        <c:v>1.2319802956624508</c:v>
                      </c:pt>
                      <c:pt idx="129">
                        <c:v>1.211607671355406</c:v>
                      </c:pt>
                      <c:pt idx="130">
                        <c:v>1.1380234948249346</c:v>
                      </c:pt>
                      <c:pt idx="131">
                        <c:v>1.0592076180637136</c:v>
                      </c:pt>
                      <c:pt idx="132">
                        <c:v>1.0925771475994395</c:v>
                      </c:pt>
                      <c:pt idx="133">
                        <c:v>1.1298664569663077</c:v>
                      </c:pt>
                      <c:pt idx="134">
                        <c:v>1.1190572603881668</c:v>
                      </c:pt>
                      <c:pt idx="135">
                        <c:v>1.0547715863509644</c:v>
                      </c:pt>
                      <c:pt idx="136">
                        <c:v>1.0628434685056363</c:v>
                      </c:pt>
                      <c:pt idx="137">
                        <c:v>1.0522035499447839</c:v>
                      </c:pt>
                      <c:pt idx="138">
                        <c:v>1.06761606049477</c:v>
                      </c:pt>
                      <c:pt idx="139">
                        <c:v>1.080950500877043</c:v>
                      </c:pt>
                      <c:pt idx="140">
                        <c:v>1.0951170187384445</c:v>
                      </c:pt>
                      <c:pt idx="141">
                        <c:v>1.0879733027999665</c:v>
                      </c:pt>
                      <c:pt idx="142">
                        <c:v>1.04737582578871</c:v>
                      </c:pt>
                      <c:pt idx="143">
                        <c:v>1.061157264174597</c:v>
                      </c:pt>
                      <c:pt idx="144">
                        <c:v>1.0536010036208914</c:v>
                      </c:pt>
                      <c:pt idx="145">
                        <c:v>1.0576226667487127</c:v>
                      </c:pt>
                      <c:pt idx="146">
                        <c:v>1.0202171854042108</c:v>
                      </c:pt>
                      <c:pt idx="147">
                        <c:v>0.98259339336313611</c:v>
                      </c:pt>
                      <c:pt idx="148">
                        <c:v>0.98480050770563377</c:v>
                      </c:pt>
                      <c:pt idx="149">
                        <c:v>0.97583492114364567</c:v>
                      </c:pt>
                      <c:pt idx="150">
                        <c:v>0.94969500460738732</c:v>
                      </c:pt>
                      <c:pt idx="151">
                        <c:v>0.95370185860157153</c:v>
                      </c:pt>
                      <c:pt idx="152">
                        <c:v>0.95141474567001949</c:v>
                      </c:pt>
                      <c:pt idx="153">
                        <c:v>0.95386210155128992</c:v>
                      </c:pt>
                      <c:pt idx="154">
                        <c:v>0.95680712249025945</c:v>
                      </c:pt>
                      <c:pt idx="155">
                        <c:v>0.91160676346321989</c:v>
                      </c:pt>
                      <c:pt idx="156">
                        <c:v>0.89164433841337276</c:v>
                      </c:pt>
                      <c:pt idx="157">
                        <c:v>0.87087281159518803</c:v>
                      </c:pt>
                      <c:pt idx="158">
                        <c:v>0.8893269699370896</c:v>
                      </c:pt>
                      <c:pt idx="159">
                        <c:v>0.87874290448717185</c:v>
                      </c:pt>
                      <c:pt idx="160">
                        <c:v>0.88234656105407094</c:v>
                      </c:pt>
                      <c:pt idx="161">
                        <c:v>0.88654270214087016</c:v>
                      </c:pt>
                      <c:pt idx="162">
                        <c:v>0.96064715671280554</c:v>
                      </c:pt>
                      <c:pt idx="163">
                        <c:v>1.0115475447470312</c:v>
                      </c:pt>
                      <c:pt idx="164">
                        <c:v>1.11368475797224</c:v>
                      </c:pt>
                      <c:pt idx="165">
                        <c:v>1.0845875936718272</c:v>
                      </c:pt>
                      <c:pt idx="166">
                        <c:v>1.0797651355986633</c:v>
                      </c:pt>
                      <c:pt idx="167">
                        <c:v>1.0711182119430573</c:v>
                      </c:pt>
                      <c:pt idx="168">
                        <c:v>1.0620060333035282</c:v>
                      </c:pt>
                      <c:pt idx="169">
                        <c:v>1.0004186759332914</c:v>
                      </c:pt>
                      <c:pt idx="170">
                        <c:v>0.94508817939888534</c:v>
                      </c:pt>
                      <c:pt idx="171">
                        <c:v>0.86565608796580906</c:v>
                      </c:pt>
                      <c:pt idx="172">
                        <c:v>0.8815449719867835</c:v>
                      </c:pt>
                      <c:pt idx="173">
                        <c:v>0.87908089133051082</c:v>
                      </c:pt>
                      <c:pt idx="174">
                        <c:v>0.87569785305912262</c:v>
                      </c:pt>
                      <c:pt idx="175">
                        <c:v>0.87230954421118978</c:v>
                      </c:pt>
                      <c:pt idx="176">
                        <c:v>0.86109501061914318</c:v>
                      </c:pt>
                      <c:pt idx="177">
                        <c:v>0.85089984710820199</c:v>
                      </c:pt>
                      <c:pt idx="178">
                        <c:v>0.83226686119637538</c:v>
                      </c:pt>
                      <c:pt idx="179">
                        <c:v>0.76147099118960149</c:v>
                      </c:pt>
                      <c:pt idx="180">
                        <c:v>0.81038896541645389</c:v>
                      </c:pt>
                      <c:pt idx="181">
                        <c:v>0.81296217692249573</c:v>
                      </c:pt>
                      <c:pt idx="182">
                        <c:v>0.81456636213722911</c:v>
                      </c:pt>
                      <c:pt idx="183">
                        <c:v>0.80816628304114124</c:v>
                      </c:pt>
                      <c:pt idx="184">
                        <c:v>0.81641171453117034</c:v>
                      </c:pt>
                      <c:pt idx="185">
                        <c:v>0.83164673413063472</c:v>
                      </c:pt>
                      <c:pt idx="186">
                        <c:v>0.94436238306253073</c:v>
                      </c:pt>
                      <c:pt idx="187">
                        <c:v>0.93414634146341469</c:v>
                      </c:pt>
                      <c:pt idx="188">
                        <c:v>0.94864764276856139</c:v>
                      </c:pt>
                      <c:pt idx="189">
                        <c:v>0.96431486525275745</c:v>
                      </c:pt>
                      <c:pt idx="190">
                        <c:v>0.97479892761394105</c:v>
                      </c:pt>
                      <c:pt idx="191">
                        <c:v>0.91739606126914663</c:v>
                      </c:pt>
                      <c:pt idx="192">
                        <c:v>0.90763274336283184</c:v>
                      </c:pt>
                      <c:pt idx="193">
                        <c:v>0.83055265901981234</c:v>
                      </c:pt>
                      <c:pt idx="194">
                        <c:v>0.8469973890339425</c:v>
                      </c:pt>
                      <c:pt idx="195">
                        <c:v>0.86861758866293248</c:v>
                      </c:pt>
                      <c:pt idx="196">
                        <c:v>0.8911007707222437</c:v>
                      </c:pt>
                      <c:pt idx="197">
                        <c:v>0.90539053905390543</c:v>
                      </c:pt>
                      <c:pt idx="198">
                        <c:v>1.0011926058437686</c:v>
                      </c:pt>
                      <c:pt idx="199">
                        <c:v>0.95124923826934793</c:v>
                      </c:pt>
                      <c:pt idx="200">
                        <c:v>0.95166352793471443</c:v>
                      </c:pt>
                      <c:pt idx="201">
                        <c:v>0.92360264943237802</c:v>
                      </c:pt>
                      <c:pt idx="202">
                        <c:v>0.90498450474908565</c:v>
                      </c:pt>
                      <c:pt idx="203">
                        <c:v>0.88659793814432986</c:v>
                      </c:pt>
                      <c:pt idx="204">
                        <c:v>0.86148238153098422</c:v>
                      </c:pt>
                      <c:pt idx="205">
                        <c:v>0.71530673019654556</c:v>
                      </c:pt>
                      <c:pt idx="206">
                        <c:v>0.63549007046764894</c:v>
                      </c:pt>
                      <c:pt idx="207">
                        <c:v>0.59630606860158308</c:v>
                      </c:pt>
                      <c:pt idx="208">
                        <c:v>0.60877781618675697</c:v>
                      </c:pt>
                      <c:pt idx="209">
                        <c:v>0.58667857619239494</c:v>
                      </c:pt>
                      <c:pt idx="210">
                        <c:v>0.56406748746010116</c:v>
                      </c:pt>
                      <c:pt idx="211">
                        <c:v>0.55077574047954869</c:v>
                      </c:pt>
                      <c:pt idx="212">
                        <c:v>0.5212323064113239</c:v>
                      </c:pt>
                      <c:pt idx="213">
                        <c:v>0.66431451612903225</c:v>
                      </c:pt>
                      <c:pt idx="214">
                        <c:v>0.73783185840707965</c:v>
                      </c:pt>
                      <c:pt idx="215">
                        <c:v>0.70723684210526316</c:v>
                      </c:pt>
                      <c:pt idx="216">
                        <c:v>0.743953934740884</c:v>
                      </c:pt>
                      <c:pt idx="217">
                        <c:v>0.78455941794664397</c:v>
                      </c:pt>
                      <c:pt idx="218">
                        <c:v>0.84763124199743922</c:v>
                      </c:pt>
                      <c:pt idx="219">
                        <c:v>1.0750798722044728</c:v>
                      </c:pt>
                      <c:pt idx="220">
                        <c:v>1.0925644916540211</c:v>
                      </c:pt>
                      <c:pt idx="221">
                        <c:v>1.128935532233883</c:v>
                      </c:pt>
                      <c:pt idx="222">
                        <c:v>1.1519379844961239</c:v>
                      </c:pt>
                      <c:pt idx="223">
                        <c:v>1.1447515428233646</c:v>
                      </c:pt>
                      <c:pt idx="224">
                        <c:v>1.1375579598145287</c:v>
                      </c:pt>
                      <c:pt idx="225">
                        <c:v>1.255287009063444</c:v>
                      </c:pt>
                      <c:pt idx="226">
                        <c:v>1.3031203566121843</c:v>
                      </c:pt>
                      <c:pt idx="227">
                        <c:v>1.3777777777777778</c:v>
                      </c:pt>
                      <c:pt idx="228">
                        <c:v>1.4196547144754317</c:v>
                      </c:pt>
                      <c:pt idx="229">
                        <c:v>1.4279946164199193</c:v>
                      </c:pt>
                      <c:pt idx="230">
                        <c:v>1.4947671743629298</c:v>
                      </c:pt>
                      <c:pt idx="231">
                        <c:v>1.5625</c:v>
                      </c:pt>
                      <c:pt idx="232">
                        <c:v>1.4271961492178098</c:v>
                      </c:pt>
                      <c:pt idx="233">
                        <c:v>1.3751425313568986</c:v>
                      </c:pt>
                      <c:pt idx="234">
                        <c:v>1.2127016129032258</c:v>
                      </c:pt>
                      <c:pt idx="235">
                        <c:v>1.1506080449017773</c:v>
                      </c:pt>
                      <c:pt idx="236">
                        <c:v>1.117813383600377</c:v>
                      </c:pt>
                      <c:pt idx="237">
                        <c:v>1.0490250716122993</c:v>
                      </c:pt>
                      <c:pt idx="238">
                        <c:v>0.98521739130434782</c:v>
                      </c:pt>
                      <c:pt idx="239">
                        <c:v>0.98819561551433388</c:v>
                      </c:pt>
                      <c:pt idx="240">
                        <c:v>0.97595356550580437</c:v>
                      </c:pt>
                      <c:pt idx="241">
                        <c:v>0.98088113050706571</c:v>
                      </c:pt>
                      <c:pt idx="242">
                        <c:v>0.95691056910569106</c:v>
                      </c:pt>
                      <c:pt idx="243">
                        <c:v>0.94182124789207422</c:v>
                      </c:pt>
                      <c:pt idx="244">
                        <c:v>0.94825882637883163</c:v>
                      </c:pt>
                      <c:pt idx="245">
                        <c:v>0.95498676081200351</c:v>
                      </c:pt>
                      <c:pt idx="246">
                        <c:v>0.9965870307167235</c:v>
                      </c:pt>
                      <c:pt idx="247">
                        <c:v>0.99830076465590489</c:v>
                      </c:pt>
                      <c:pt idx="248">
                        <c:v>1.0059322033898306</c:v>
                      </c:pt>
                      <c:pt idx="249">
                        <c:v>0.97536108751062023</c:v>
                      </c:pt>
                      <c:pt idx="250">
                        <c:v>0.99015219337511196</c:v>
                      </c:pt>
                      <c:pt idx="251">
                        <c:v>0.99091810743503472</c:v>
                      </c:pt>
                      <c:pt idx="252">
                        <c:v>0.99168207024029575</c:v>
                      </c:pt>
                      <c:pt idx="253">
                        <c:v>0.90753424657534243</c:v>
                      </c:pt>
                      <c:pt idx="254">
                        <c:v>0.97361702127659577</c:v>
                      </c:pt>
                      <c:pt idx="255">
                        <c:v>1.0859309182813817</c:v>
                      </c:pt>
                      <c:pt idx="256">
                        <c:v>1.1559233449477353</c:v>
                      </c:pt>
                      <c:pt idx="257">
                        <c:v>1.1301989150090417</c:v>
                      </c:pt>
                      <c:pt idx="258">
                        <c:v>1.0560924674490115</c:v>
                      </c:pt>
                      <c:pt idx="259">
                        <c:v>0.97949673811742777</c:v>
                      </c:pt>
                      <c:pt idx="260">
                        <c:v>1.1330188679245283</c:v>
                      </c:pt>
                      <c:pt idx="261">
                        <c:v>1.3356643356643356</c:v>
                      </c:pt>
                      <c:pt idx="262">
                        <c:v>1.1962761830876649</c:v>
                      </c:pt>
                      <c:pt idx="263">
                        <c:v>1.1308880967977597</c:v>
                      </c:pt>
                      <c:pt idx="264">
                        <c:v>1.1672</c:v>
                      </c:pt>
                      <c:pt idx="265">
                        <c:v>1.2371763885658935</c:v>
                      </c:pt>
                      <c:pt idx="266">
                        <c:v>1.3206470028544244</c:v>
                      </c:pt>
                      <c:pt idx="267">
                        <c:v>1.2905911740216487</c:v>
                      </c:pt>
                      <c:pt idx="268">
                        <c:v>1.0530104712041886</c:v>
                      </c:pt>
                      <c:pt idx="269">
                        <c:v>1.0752269779507133</c:v>
                      </c:pt>
                      <c:pt idx="270">
                        <c:v>1.118766250742941</c:v>
                      </c:pt>
                      <c:pt idx="271">
                        <c:v>1.1651816312542838</c:v>
                      </c:pt>
                      <c:pt idx="272">
                        <c:v>1.1815267394307154</c:v>
                      </c:pt>
                      <c:pt idx="273">
                        <c:v>1.1988472622478386</c:v>
                      </c:pt>
                      <c:pt idx="274">
                        <c:v>1.2225806451612904</c:v>
                      </c:pt>
                      <c:pt idx="275">
                        <c:v>1.2436295835922933</c:v>
                      </c:pt>
                      <c:pt idx="276">
                        <c:v>1.4053075995174908</c:v>
                      </c:pt>
                      <c:pt idx="277">
                        <c:v>1.5176426087364412</c:v>
                      </c:pt>
                      <c:pt idx="278">
                        <c:v>1.4770588235294118</c:v>
                      </c:pt>
                      <c:pt idx="279">
                        <c:v>1.5292984079890135</c:v>
                      </c:pt>
                      <c:pt idx="280">
                        <c:v>1.5835336538461537</c:v>
                      </c:pt>
                      <c:pt idx="281">
                        <c:v>1.5704485488126649</c:v>
                      </c:pt>
                      <c:pt idx="282">
                        <c:v>1.5712143928035982</c:v>
                      </c:pt>
                      <c:pt idx="283">
                        <c:v>1.3772532188841202</c:v>
                      </c:pt>
                      <c:pt idx="284">
                        <c:v>1.3167189952904239</c:v>
                      </c:pt>
                      <c:pt idx="285">
                        <c:v>1.2373556352050976</c:v>
                      </c:pt>
                      <c:pt idx="286">
                        <c:v>1.1893983268827337</c:v>
                      </c:pt>
                      <c:pt idx="287">
                        <c:v>1.142314990512334</c:v>
                      </c:pt>
                      <c:pt idx="288">
                        <c:v>1.0695564516129032</c:v>
                      </c:pt>
                      <c:pt idx="289">
                        <c:v>1.0403944020356235</c:v>
                      </c:pt>
                      <c:pt idx="290">
                        <c:v>1.0535992521034589</c:v>
                      </c:pt>
                      <c:pt idx="291">
                        <c:v>1.0709388971684053</c:v>
                      </c:pt>
                      <c:pt idx="292">
                        <c:v>1.0743482458963631</c:v>
                      </c:pt>
                      <c:pt idx="293">
                        <c:v>1.0135702028028279</c:v>
                      </c:pt>
                      <c:pt idx="294">
                        <c:v>0.95182724252491691</c:v>
                      </c:pt>
                      <c:pt idx="295">
                        <c:v>0.99026076028903554</c:v>
                      </c:pt>
                      <c:pt idx="296">
                        <c:v>1.0314888413329257</c:v>
                      </c:pt>
                      <c:pt idx="297">
                        <c:v>0.98964803312629401</c:v>
                      </c:pt>
                      <c:pt idx="298">
                        <c:v>0.96298357918174227</c:v>
                      </c:pt>
                      <c:pt idx="299">
                        <c:v>1.0209706411024566</c:v>
                      </c:pt>
                      <c:pt idx="300">
                        <c:v>1.0321085857411341</c:v>
                      </c:pt>
                      <c:pt idx="301">
                        <c:v>1.043979057591623</c:v>
                      </c:pt>
                      <c:pt idx="302">
                        <c:v>0.96827411167512689</c:v>
                      </c:pt>
                      <c:pt idx="303">
                        <c:v>0.99377593360995853</c:v>
                      </c:pt>
                      <c:pt idx="304">
                        <c:v>1.1323968918111178</c:v>
                      </c:pt>
                      <c:pt idx="305">
                        <c:v>1.1343930635838151</c:v>
                      </c:pt>
                      <c:pt idx="306">
                        <c:v>1.1267605633802817</c:v>
                      </c:pt>
                      <c:pt idx="307">
                        <c:v>1.1115297540455544</c:v>
                      </c:pt>
                      <c:pt idx="308">
                        <c:v>1.0932798395185557</c:v>
                      </c:pt>
                      <c:pt idx="309">
                        <c:v>1.1602228047182175</c:v>
                      </c:pt>
                      <c:pt idx="310">
                        <c:v>1.0375782881002087</c:v>
                      </c:pt>
                      <c:pt idx="311">
                        <c:v>0.89363948271311688</c:v>
                      </c:pt>
                      <c:pt idx="312">
                        <c:v>0.83133757961783439</c:v>
                      </c:pt>
                      <c:pt idx="313">
                        <c:v>0.82161458333333337</c:v>
                      </c:pt>
                      <c:pt idx="314">
                        <c:v>0.85756171015699623</c:v>
                      </c:pt>
                      <c:pt idx="315">
                        <c:v>0.90091743119266054</c:v>
                      </c:pt>
                      <c:pt idx="316">
                        <c:v>0.83309799491669023</c:v>
                      </c:pt>
                      <c:pt idx="317">
                        <c:v>0.83271054900833574</c:v>
                      </c:pt>
                      <c:pt idx="318">
                        <c:v>0.84406379208505611</c:v>
                      </c:pt>
                      <c:pt idx="319">
                        <c:v>0.85381550720196142</c:v>
                      </c:pt>
                      <c:pt idx="320">
                        <c:v>0.85673534072900159</c:v>
                      </c:pt>
                      <c:pt idx="321">
                        <c:v>0.87208664056077223</c:v>
                      </c:pt>
                      <c:pt idx="322">
                        <c:v>0.88866259334691111</c:v>
                      </c:pt>
                      <c:pt idx="323">
                        <c:v>0.91084745762711861</c:v>
                      </c:pt>
                      <c:pt idx="324">
                        <c:v>0.97204004142216083</c:v>
                      </c:pt>
                      <c:pt idx="325">
                        <c:v>0.98810356892932116</c:v>
                      </c:pt>
                      <c:pt idx="326">
                        <c:v>1.0229720028715004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033-4111-A4A7-E3E6EFCA2C2B}"/>
                  </c:ext>
                </c:extLst>
              </c15:ser>
            </c15:filteredLineSeries>
          </c:ext>
        </c:extLst>
      </c:lineChart>
      <c:dateAx>
        <c:axId val="775496831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73991583"/>
        <c:crosses val="autoZero"/>
        <c:auto val="1"/>
        <c:lblOffset val="100"/>
        <c:baseTimeUnit val="days"/>
      </c:dateAx>
      <c:valAx>
        <c:axId val="673991583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75496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8372703412073488E-2"/>
          <c:y val="4.0018184354637311E-2"/>
          <c:w val="0.88687833796354554"/>
          <c:h val="0.74725293482227695"/>
        </c:manualLayout>
      </c:layout>
      <c:lineChart>
        <c:grouping val="standard"/>
        <c:varyColors val="0"/>
        <c:ser>
          <c:idx val="2"/>
          <c:order val="2"/>
          <c:tx>
            <c:strRef>
              <c:f>'Dados sim recup log'!$L$1</c:f>
              <c:strCache>
                <c:ptCount val="1"/>
                <c:pt idx="0">
                  <c:v>R média semanal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  <c:pt idx="233">
                  <c:v>44160</c:v>
                </c:pt>
                <c:pt idx="234">
                  <c:v>44161</c:v>
                </c:pt>
                <c:pt idx="235">
                  <c:v>44162</c:v>
                </c:pt>
                <c:pt idx="236">
                  <c:v>44163</c:v>
                </c:pt>
                <c:pt idx="237">
                  <c:v>44164</c:v>
                </c:pt>
                <c:pt idx="238">
                  <c:v>44165</c:v>
                </c:pt>
                <c:pt idx="239">
                  <c:v>44166</c:v>
                </c:pt>
                <c:pt idx="240">
                  <c:v>44167</c:v>
                </c:pt>
                <c:pt idx="241">
                  <c:v>44168</c:v>
                </c:pt>
                <c:pt idx="242">
                  <c:v>44169</c:v>
                </c:pt>
                <c:pt idx="243">
                  <c:v>44170</c:v>
                </c:pt>
                <c:pt idx="244">
                  <c:v>44171</c:v>
                </c:pt>
                <c:pt idx="245">
                  <c:v>44172</c:v>
                </c:pt>
                <c:pt idx="246">
                  <c:v>44173</c:v>
                </c:pt>
                <c:pt idx="247">
                  <c:v>44174</c:v>
                </c:pt>
                <c:pt idx="248">
                  <c:v>44175</c:v>
                </c:pt>
                <c:pt idx="249">
                  <c:v>44176</c:v>
                </c:pt>
                <c:pt idx="250">
                  <c:v>44177</c:v>
                </c:pt>
                <c:pt idx="251">
                  <c:v>44178</c:v>
                </c:pt>
                <c:pt idx="252">
                  <c:v>44179</c:v>
                </c:pt>
                <c:pt idx="253">
                  <c:v>44180</c:v>
                </c:pt>
                <c:pt idx="254">
                  <c:v>44181</c:v>
                </c:pt>
                <c:pt idx="255">
                  <c:v>44182</c:v>
                </c:pt>
                <c:pt idx="256">
                  <c:v>44183</c:v>
                </c:pt>
                <c:pt idx="257">
                  <c:v>44184</c:v>
                </c:pt>
                <c:pt idx="258">
                  <c:v>44185</c:v>
                </c:pt>
                <c:pt idx="259">
                  <c:v>44186</c:v>
                </c:pt>
                <c:pt idx="260">
                  <c:v>44187</c:v>
                </c:pt>
                <c:pt idx="261">
                  <c:v>44188</c:v>
                </c:pt>
                <c:pt idx="262">
                  <c:v>44189</c:v>
                </c:pt>
                <c:pt idx="263">
                  <c:v>44190</c:v>
                </c:pt>
                <c:pt idx="264">
                  <c:v>44191</c:v>
                </c:pt>
                <c:pt idx="265">
                  <c:v>44192</c:v>
                </c:pt>
                <c:pt idx="266">
                  <c:v>44193</c:v>
                </c:pt>
                <c:pt idx="267">
                  <c:v>44194</c:v>
                </c:pt>
                <c:pt idx="268">
                  <c:v>44195</c:v>
                </c:pt>
                <c:pt idx="269">
                  <c:v>44196</c:v>
                </c:pt>
                <c:pt idx="270">
                  <c:v>44197</c:v>
                </c:pt>
                <c:pt idx="271">
                  <c:v>44198</c:v>
                </c:pt>
                <c:pt idx="272">
                  <c:v>44199</c:v>
                </c:pt>
                <c:pt idx="273">
                  <c:v>44200</c:v>
                </c:pt>
                <c:pt idx="274">
                  <c:v>44201</c:v>
                </c:pt>
                <c:pt idx="275">
                  <c:v>44202</c:v>
                </c:pt>
                <c:pt idx="276">
                  <c:v>44203</c:v>
                </c:pt>
                <c:pt idx="277">
                  <c:v>44204</c:v>
                </c:pt>
                <c:pt idx="278">
                  <c:v>44205</c:v>
                </c:pt>
                <c:pt idx="279">
                  <c:v>44206</c:v>
                </c:pt>
                <c:pt idx="280">
                  <c:v>44207</c:v>
                </c:pt>
                <c:pt idx="281">
                  <c:v>44208</c:v>
                </c:pt>
                <c:pt idx="282">
                  <c:v>44209</c:v>
                </c:pt>
                <c:pt idx="283">
                  <c:v>44210</c:v>
                </c:pt>
                <c:pt idx="284">
                  <c:v>44211</c:v>
                </c:pt>
                <c:pt idx="285">
                  <c:v>44212</c:v>
                </c:pt>
                <c:pt idx="286">
                  <c:v>44213</c:v>
                </c:pt>
                <c:pt idx="287">
                  <c:v>44214</c:v>
                </c:pt>
                <c:pt idx="288">
                  <c:v>44215</c:v>
                </c:pt>
                <c:pt idx="289">
                  <c:v>44216</c:v>
                </c:pt>
                <c:pt idx="290">
                  <c:v>44217</c:v>
                </c:pt>
                <c:pt idx="291">
                  <c:v>44218</c:v>
                </c:pt>
                <c:pt idx="292">
                  <c:v>44219</c:v>
                </c:pt>
                <c:pt idx="293">
                  <c:v>44220</c:v>
                </c:pt>
                <c:pt idx="294">
                  <c:v>44221</c:v>
                </c:pt>
                <c:pt idx="295">
                  <c:v>44222</c:v>
                </c:pt>
                <c:pt idx="296">
                  <c:v>44223</c:v>
                </c:pt>
                <c:pt idx="297">
                  <c:v>44224</c:v>
                </c:pt>
                <c:pt idx="298">
                  <c:v>44225</c:v>
                </c:pt>
                <c:pt idx="299">
                  <c:v>44226</c:v>
                </c:pt>
                <c:pt idx="300">
                  <c:v>44227</c:v>
                </c:pt>
                <c:pt idx="301">
                  <c:v>44228</c:v>
                </c:pt>
                <c:pt idx="302">
                  <c:v>44229</c:v>
                </c:pt>
                <c:pt idx="303">
                  <c:v>44230</c:v>
                </c:pt>
                <c:pt idx="304">
                  <c:v>44231</c:v>
                </c:pt>
                <c:pt idx="305">
                  <c:v>44232</c:v>
                </c:pt>
                <c:pt idx="306">
                  <c:v>44233</c:v>
                </c:pt>
                <c:pt idx="307">
                  <c:v>44234</c:v>
                </c:pt>
                <c:pt idx="308">
                  <c:v>44235</c:v>
                </c:pt>
                <c:pt idx="309">
                  <c:v>44236</c:v>
                </c:pt>
                <c:pt idx="310">
                  <c:v>44237</c:v>
                </c:pt>
                <c:pt idx="311">
                  <c:v>44238</c:v>
                </c:pt>
                <c:pt idx="312">
                  <c:v>44239</c:v>
                </c:pt>
                <c:pt idx="313">
                  <c:v>44240</c:v>
                </c:pt>
                <c:pt idx="314">
                  <c:v>44241</c:v>
                </c:pt>
                <c:pt idx="315">
                  <c:v>44242</c:v>
                </c:pt>
                <c:pt idx="316">
                  <c:v>44243</c:v>
                </c:pt>
                <c:pt idx="317">
                  <c:v>44244</c:v>
                </c:pt>
                <c:pt idx="318">
                  <c:v>44245</c:v>
                </c:pt>
                <c:pt idx="319">
                  <c:v>44246</c:v>
                </c:pt>
                <c:pt idx="320">
                  <c:v>44247</c:v>
                </c:pt>
                <c:pt idx="321">
                  <c:v>44248</c:v>
                </c:pt>
                <c:pt idx="322">
                  <c:v>44249</c:v>
                </c:pt>
                <c:pt idx="323">
                  <c:v>44250</c:v>
                </c:pt>
                <c:pt idx="324">
                  <c:v>44251</c:v>
                </c:pt>
                <c:pt idx="325">
                  <c:v>44252</c:v>
                </c:pt>
                <c:pt idx="326">
                  <c:v>44253</c:v>
                </c:pt>
              </c:numCache>
            </c:numRef>
          </c:cat>
          <c:val>
            <c:numRef>
              <c:f>'Dados sim recup log'!$L$2:$L$600</c:f>
              <c:numCache>
                <c:formatCode>General</c:formatCode>
                <c:ptCount val="599"/>
                <c:pt idx="7">
                  <c:v>1.3510358814974088</c:v>
                </c:pt>
                <c:pt idx="8">
                  <c:v>1.2188367636093114</c:v>
                </c:pt>
                <c:pt idx="9">
                  <c:v>1.2218168302696797</c:v>
                </c:pt>
                <c:pt idx="10">
                  <c:v>1.2439191331413348</c:v>
                </c:pt>
                <c:pt idx="11">
                  <c:v>1.2475143951009027</c:v>
                </c:pt>
                <c:pt idx="12">
                  <c:v>1.2486835785187698</c:v>
                </c:pt>
                <c:pt idx="13">
                  <c:v>1.2190135389894319</c:v>
                </c:pt>
                <c:pt idx="14">
                  <c:v>1.1279840773084175</c:v>
                </c:pt>
                <c:pt idx="15">
                  <c:v>1.119347306903647</c:v>
                </c:pt>
                <c:pt idx="16">
                  <c:v>1.0839894782648278</c:v>
                </c:pt>
                <c:pt idx="17">
                  <c:v>1.044429671216702</c:v>
                </c:pt>
                <c:pt idx="18">
                  <c:v>0.99846782186421223</c:v>
                </c:pt>
                <c:pt idx="19">
                  <c:v>1.0072023627338675</c:v>
                </c:pt>
                <c:pt idx="20">
                  <c:v>1.063650325654959</c:v>
                </c:pt>
                <c:pt idx="21">
                  <c:v>1.1816575636950526</c:v>
                </c:pt>
                <c:pt idx="22">
                  <c:v>1.2295817647613734</c:v>
                </c:pt>
                <c:pt idx="23">
                  <c:v>1.297619722405023</c:v>
                </c:pt>
                <c:pt idx="24">
                  <c:v>1.3811781182385452</c:v>
                </c:pt>
                <c:pt idx="25">
                  <c:v>1.4824164216570817</c:v>
                </c:pt>
                <c:pt idx="26">
                  <c:v>1.5357579321189287</c:v>
                </c:pt>
                <c:pt idx="27">
                  <c:v>1.5173393650662244</c:v>
                </c:pt>
                <c:pt idx="28">
                  <c:v>1.4660205068377554</c:v>
                </c:pt>
                <c:pt idx="29">
                  <c:v>1.4441720189838023</c:v>
                </c:pt>
                <c:pt idx="30">
                  <c:v>1.4637588721425834</c:v>
                </c:pt>
                <c:pt idx="31">
                  <c:v>1.4325184807196742</c:v>
                </c:pt>
                <c:pt idx="32">
                  <c:v>1.3928842613772086</c:v>
                </c:pt>
                <c:pt idx="33">
                  <c:v>1.3459194486206407</c:v>
                </c:pt>
                <c:pt idx="34">
                  <c:v>1.3120873372402304</c:v>
                </c:pt>
                <c:pt idx="35">
                  <c:v>1.2436326378638949</c:v>
                </c:pt>
                <c:pt idx="36">
                  <c:v>1.1860970659761911</c:v>
                </c:pt>
                <c:pt idx="37">
                  <c:v>1.0575060706602852</c:v>
                </c:pt>
                <c:pt idx="38">
                  <c:v>0.97215554620308309</c:v>
                </c:pt>
                <c:pt idx="39">
                  <c:v>0.91196482204954876</c:v>
                </c:pt>
                <c:pt idx="40">
                  <c:v>0.86358880568900109</c:v>
                </c:pt>
                <c:pt idx="41">
                  <c:v>0.83213067195880763</c:v>
                </c:pt>
                <c:pt idx="42">
                  <c:v>0.83383779454904927</c:v>
                </c:pt>
                <c:pt idx="43">
                  <c:v>0.83751475635525807</c:v>
                </c:pt>
                <c:pt idx="44">
                  <c:v>0.87443350006476339</c:v>
                </c:pt>
                <c:pt idx="45">
                  <c:v>0.96721089780530611</c:v>
                </c:pt>
                <c:pt idx="46">
                  <c:v>1.0712117942888348</c:v>
                </c:pt>
                <c:pt idx="47">
                  <c:v>1.1783215998204501</c:v>
                </c:pt>
                <c:pt idx="48">
                  <c:v>1.2946054571422814</c:v>
                </c:pt>
                <c:pt idx="49">
                  <c:v>1.4400998963768619</c:v>
                </c:pt>
                <c:pt idx="50">
                  <c:v>1.5754676794943403</c:v>
                </c:pt>
                <c:pt idx="51">
                  <c:v>1.7331275372937467</c:v>
                </c:pt>
                <c:pt idx="52">
                  <c:v>1.7834031800490115</c:v>
                </c:pt>
                <c:pt idx="53">
                  <c:v>1.7888142696340728</c:v>
                </c:pt>
                <c:pt idx="54">
                  <c:v>1.7909379633109825</c:v>
                </c:pt>
                <c:pt idx="55">
                  <c:v>1.7427349437769306</c:v>
                </c:pt>
                <c:pt idx="56">
                  <c:v>1.6240980634559583</c:v>
                </c:pt>
                <c:pt idx="57">
                  <c:v>1.5185440333456803</c:v>
                </c:pt>
                <c:pt idx="58">
                  <c:v>1.4049842232520011</c:v>
                </c:pt>
                <c:pt idx="59">
                  <c:v>1.3182106218605898</c:v>
                </c:pt>
                <c:pt idx="60">
                  <c:v>1.2528456462523132</c:v>
                </c:pt>
                <c:pt idx="61">
                  <c:v>1.1635048474585157</c:v>
                </c:pt>
                <c:pt idx="62">
                  <c:v>1.1389186095444039</c:v>
                </c:pt>
                <c:pt idx="63">
                  <c:v>1.1502980379262602</c:v>
                </c:pt>
                <c:pt idx="64">
                  <c:v>1.1736231420381056</c:v>
                </c:pt>
                <c:pt idx="65">
                  <c:v>1.2012263988403329</c:v>
                </c:pt>
                <c:pt idx="66">
                  <c:v>1.2156815384706312</c:v>
                </c:pt>
                <c:pt idx="67">
                  <c:v>1.2167417549008936</c:v>
                </c:pt>
                <c:pt idx="68">
                  <c:v>1.3027054010735175</c:v>
                </c:pt>
                <c:pt idx="69">
                  <c:v>1.3353041947254802</c:v>
                </c:pt>
                <c:pt idx="70">
                  <c:v>1.3282261595783602</c:v>
                </c:pt>
                <c:pt idx="71">
                  <c:v>1.347829785567717</c:v>
                </c:pt>
                <c:pt idx="72">
                  <c:v>1.3693183643791085</c:v>
                </c:pt>
                <c:pt idx="73">
                  <c:v>1.4096345362111578</c:v>
                </c:pt>
                <c:pt idx="74">
                  <c:v>1.4702735626401287</c:v>
                </c:pt>
                <c:pt idx="75">
                  <c:v>1.4950619518044987</c:v>
                </c:pt>
                <c:pt idx="76">
                  <c:v>1.5347918904515889</c:v>
                </c:pt>
                <c:pt idx="77">
                  <c:v>1.6333110955552392</c:v>
                </c:pt>
                <c:pt idx="78">
                  <c:v>1.6616840740707577</c:v>
                </c:pt>
                <c:pt idx="79">
                  <c:v>1.6228294510460675</c:v>
                </c:pt>
                <c:pt idx="80">
                  <c:v>1.5972348913902026</c:v>
                </c:pt>
                <c:pt idx="81">
                  <c:v>1.5823749615757305</c:v>
                </c:pt>
                <c:pt idx="82">
                  <c:v>1.4947618232196076</c:v>
                </c:pt>
                <c:pt idx="83">
                  <c:v>1.4206330305662869</c:v>
                </c:pt>
                <c:pt idx="84">
                  <c:v>1.3114761729366369</c:v>
                </c:pt>
                <c:pt idx="85">
                  <c:v>1.2092396235453433</c:v>
                </c:pt>
                <c:pt idx="86">
                  <c:v>1.2234427817883458</c:v>
                </c:pt>
                <c:pt idx="87">
                  <c:v>1.2042973190780903</c:v>
                </c:pt>
                <c:pt idx="88">
                  <c:v>1.1561086010476798</c:v>
                </c:pt>
                <c:pt idx="89">
                  <c:v>1.1551869418889569</c:v>
                </c:pt>
                <c:pt idx="90">
                  <c:v>1.1474298211333622</c:v>
                </c:pt>
                <c:pt idx="91">
                  <c:v>1.1622190238271923</c:v>
                </c:pt>
                <c:pt idx="92">
                  <c:v>1.2115080145883523</c:v>
                </c:pt>
                <c:pt idx="93">
                  <c:v>1.1645523627492733</c:v>
                </c:pt>
                <c:pt idx="94">
                  <c:v>1.1433461277012549</c:v>
                </c:pt>
                <c:pt idx="95">
                  <c:v>1.1450121553190085</c:v>
                </c:pt>
                <c:pt idx="96">
                  <c:v>1.1468158828202719</c:v>
                </c:pt>
                <c:pt idx="97">
                  <c:v>1.1369204856395567</c:v>
                </c:pt>
                <c:pt idx="98">
                  <c:v>1.1099886393581866</c:v>
                </c:pt>
                <c:pt idx="99">
                  <c:v>1.0939997696134784</c:v>
                </c:pt>
                <c:pt idx="100">
                  <c:v>1.1050717720745038</c:v>
                </c:pt>
                <c:pt idx="101">
                  <c:v>1.0907523337953109</c:v>
                </c:pt>
                <c:pt idx="102">
                  <c:v>1.0512728433459377</c:v>
                </c:pt>
                <c:pt idx="103">
                  <c:v>1.0020889419695553</c:v>
                </c:pt>
                <c:pt idx="104">
                  <c:v>1.0100535540072677</c:v>
                </c:pt>
                <c:pt idx="105">
                  <c:v>1.0514309744580679</c:v>
                </c:pt>
                <c:pt idx="106">
                  <c:v>1.0721983292955164</c:v>
                </c:pt>
                <c:pt idx="107">
                  <c:v>1.0892551797331942</c:v>
                </c:pt>
                <c:pt idx="108">
                  <c:v>1.1379816171830683</c:v>
                </c:pt>
                <c:pt idx="109">
                  <c:v>1.2248409997338088</c:v>
                </c:pt>
                <c:pt idx="110">
                  <c:v>1.3344124049210144</c:v>
                </c:pt>
                <c:pt idx="111">
                  <c:v>1.3586813477379778</c:v>
                </c:pt>
                <c:pt idx="112">
                  <c:v>1.3259521810307469</c:v>
                </c:pt>
                <c:pt idx="113">
                  <c:v>1.3005430042422712</c:v>
                </c:pt>
                <c:pt idx="114">
                  <c:v>1.2857467808812999</c:v>
                </c:pt>
                <c:pt idx="115">
                  <c:v>1.2535074222355149</c:v>
                </c:pt>
                <c:pt idx="116">
                  <c:v>1.2038483972370964</c:v>
                </c:pt>
                <c:pt idx="117">
                  <c:v>1.156016062356287</c:v>
                </c:pt>
                <c:pt idx="118">
                  <c:v>1.1419798685899629</c:v>
                </c:pt>
                <c:pt idx="119">
                  <c:v>1.1561112538391303</c:v>
                </c:pt>
                <c:pt idx="120">
                  <c:v>1.1631295227456735</c:v>
                </c:pt>
                <c:pt idx="121">
                  <c:v>1.1801030150986342</c:v>
                </c:pt>
                <c:pt idx="122">
                  <c:v>1.1959476884486158</c:v>
                </c:pt>
                <c:pt idx="123">
                  <c:v>1.2103608953200093</c:v>
                </c:pt>
                <c:pt idx="124">
                  <c:v>1.2146704170232498</c:v>
                </c:pt>
                <c:pt idx="125">
                  <c:v>1.2220189457834585</c:v>
                </c:pt>
                <c:pt idx="126">
                  <c:v>1.2192905069792748</c:v>
                </c:pt>
                <c:pt idx="127">
                  <c:v>1.2114980225304262</c:v>
                </c:pt>
                <c:pt idx="128">
                  <c:v>1.1794731847462048</c:v>
                </c:pt>
                <c:pt idx="129">
                  <c:v>1.158156417793299</c:v>
                </c:pt>
                <c:pt idx="130">
                  <c:v>1.1477461099120994</c:v>
                </c:pt>
                <c:pt idx="131">
                  <c:v>1.1389114213998128</c:v>
                </c:pt>
                <c:pt idx="132">
                  <c:v>1.1139223035639327</c:v>
                </c:pt>
                <c:pt idx="133">
                  <c:v>1.0932698471132876</c:v>
                </c:pt>
                <c:pt idx="134">
                  <c:v>1.0810925514563579</c:v>
                </c:pt>
                <c:pt idx="135">
                  <c:v>1.0823144255891293</c:v>
                </c:pt>
                <c:pt idx="136">
                  <c:v>1.0806615239292285</c:v>
                </c:pt>
                <c:pt idx="137">
                  <c:v>1.0758497050087941</c:v>
                </c:pt>
                <c:pt idx="138">
                  <c:v>1.0715288800778402</c:v>
                </c:pt>
                <c:pt idx="139">
                  <c:v>1.0704523180818124</c:v>
                </c:pt>
                <c:pt idx="140">
                  <c:v>1.0702095421336228</c:v>
                </c:pt>
                <c:pt idx="141">
                  <c:v>1.0704124791968648</c:v>
                </c:pt>
                <c:pt idx="142">
                  <c:v>1.0689753365020882</c:v>
                </c:pt>
                <c:pt idx="143">
                  <c:v>1.0601811768501659</c:v>
                </c:pt>
                <c:pt idx="144">
                  <c:v>1.0438868324205683</c:v>
                </c:pt>
                <c:pt idx="145">
                  <c:v>1.029134161216287</c:v>
                </c:pt>
                <c:pt idx="146">
                  <c:v>1.0187849922420633</c:v>
                </c:pt>
                <c:pt idx="147">
                  <c:v>1.0027610428790348</c:v>
                </c:pt>
                <c:pt idx="148">
                  <c:v>0.9885916698938938</c:v>
                </c:pt>
                <c:pt idx="149">
                  <c:v>0.97375815506420305</c:v>
                </c:pt>
                <c:pt idx="150">
                  <c:v>0.9644476815444033</c:v>
                </c:pt>
                <c:pt idx="151">
                  <c:v>0.9607906175684533</c:v>
                </c:pt>
                <c:pt idx="152">
                  <c:v>0.95024856235507915</c:v>
                </c:pt>
                <c:pt idx="153">
                  <c:v>0.93807898520726274</c:v>
                </c:pt>
                <c:pt idx="154">
                  <c:v>0.92653915143416132</c:v>
                </c:pt>
                <c:pt idx="155">
                  <c:v>0.91733485352115696</c:v>
                </c:pt>
                <c:pt idx="156">
                  <c:v>0.90698096717984189</c:v>
                </c:pt>
                <c:pt idx="157">
                  <c:v>0.89693913627427879</c:v>
                </c:pt>
                <c:pt idx="158">
                  <c:v>0.88721907053847526</c:v>
                </c:pt>
                <c:pt idx="159">
                  <c:v>0.89388526285184799</c:v>
                </c:pt>
                <c:pt idx="160">
                  <c:v>0.91014289591665332</c:v>
                </c:pt>
                <c:pt idx="161">
                  <c:v>0.94268762091235314</c:v>
                </c:pt>
                <c:pt idx="162">
                  <c:v>0.96980081012507924</c:v>
                </c:pt>
                <c:pt idx="163">
                  <c:v>0.99876567785745141</c:v>
                </c:pt>
                <c:pt idx="164">
                  <c:v>1.0268143390004485</c:v>
                </c:pt>
                <c:pt idx="165">
                  <c:v>1.0536486822091145</c:v>
                </c:pt>
                <c:pt idx="166">
                  <c:v>1.0597725579883603</c:v>
                </c:pt>
                <c:pt idx="167">
                  <c:v>1.0495337004628811</c:v>
                </c:pt>
                <c:pt idx="168">
                  <c:v>1.0124309295189373</c:v>
                </c:pt>
                <c:pt idx="169">
                  <c:v>0.98289105223013051</c:v>
                </c:pt>
                <c:pt idx="170">
                  <c:v>0.95443899072564609</c:v>
                </c:pt>
                <c:pt idx="171">
                  <c:v>0.92736475108279159</c:v>
                </c:pt>
                <c:pt idx="172">
                  <c:v>0.90165943817017524</c:v>
                </c:pt>
                <c:pt idx="173">
                  <c:v>0.8825476132799438</c:v>
                </c:pt>
                <c:pt idx="174">
                  <c:v>0.86941020298515959</c:v>
                </c:pt>
                <c:pt idx="175">
                  <c:v>0.86453849291374729</c:v>
                </c:pt>
                <c:pt idx="176">
                  <c:v>0.84664215870997372</c:v>
                </c:pt>
                <c:pt idx="177">
                  <c:v>0.83685841487419343</c:v>
                </c:pt>
                <c:pt idx="178">
                  <c:v>0.82801841472939763</c:v>
                </c:pt>
                <c:pt idx="179">
                  <c:v>0.81995653354589937</c:v>
                </c:pt>
                <c:pt idx="180">
                  <c:v>0.81255930342265104</c:v>
                </c:pt>
                <c:pt idx="181">
                  <c:v>0.80777058823063586</c:v>
                </c:pt>
                <c:pt idx="182">
                  <c:v>0.80768457865480148</c:v>
                </c:pt>
                <c:pt idx="183">
                  <c:v>0.83290762135829433</c:v>
                </c:pt>
                <c:pt idx="184">
                  <c:v>0.84999070912138253</c:v>
                </c:pt>
                <c:pt idx="185">
                  <c:v>0.86894151911965667</c:v>
                </c:pt>
                <c:pt idx="186">
                  <c:v>0.89014527371104069</c:v>
                </c:pt>
                <c:pt idx="187">
                  <c:v>0.91430586725436436</c:v>
                </c:pt>
                <c:pt idx="188">
                  <c:v>0.92966586353415037</c:v>
                </c:pt>
                <c:pt idx="189">
                  <c:v>0.94135048629266949</c:v>
                </c:pt>
                <c:pt idx="190">
                  <c:v>0.92423836749116928</c:v>
                </c:pt>
                <c:pt idx="191">
                  <c:v>0.9113975828014873</c:v>
                </c:pt>
                <c:pt idx="192">
                  <c:v>0.89999444265809103</c:v>
                </c:pt>
                <c:pt idx="193">
                  <c:v>0.88989950367356074</c:v>
                </c:pt>
                <c:pt idx="194">
                  <c:v>0.88055854792542743</c:v>
                </c:pt>
                <c:pt idx="195">
                  <c:v>0.89162287780851046</c:v>
                </c:pt>
                <c:pt idx="196">
                  <c:v>0.89762146047517344</c:v>
                </c:pt>
                <c:pt idx="197">
                  <c:v>0.91524719414914346</c:v>
                </c:pt>
                <c:pt idx="198">
                  <c:v>0.9266383656685836</c:v>
                </c:pt>
                <c:pt idx="199">
                  <c:v>0.93208372238154413</c:v>
                </c:pt>
                <c:pt idx="200">
                  <c:v>0.93140941438499047</c:v>
                </c:pt>
                <c:pt idx="201">
                  <c:v>0.92481827183184906</c:v>
                </c:pt>
                <c:pt idx="202">
                  <c:v>0.88144585793916497</c:v>
                </c:pt>
                <c:pt idx="203">
                  <c:v>0.83208776025962461</c:v>
                </c:pt>
                <c:pt idx="204">
                  <c:v>0.77833597769548468</c:v>
                </c:pt>
                <c:pt idx="205">
                  <c:v>0.73334139153266253</c:v>
                </c:pt>
                <c:pt idx="206">
                  <c:v>0.68931009556335443</c:v>
                </c:pt>
                <c:pt idx="207">
                  <c:v>0.64618685307929358</c:v>
                </c:pt>
                <c:pt idx="208">
                  <c:v>0.60618478647687346</c:v>
                </c:pt>
                <c:pt idx="209">
                  <c:v>0.57938566921864143</c:v>
                </c:pt>
                <c:pt idx="210">
                  <c:v>0.5830689142052552</c:v>
                </c:pt>
                <c:pt idx="211">
                  <c:v>0.60108028594855467</c:v>
                </c:pt>
                <c:pt idx="212">
                  <c:v>0.6140918728119138</c:v>
                </c:pt>
                <c:pt idx="213">
                  <c:v>0.63528480275622445</c:v>
                </c:pt>
                <c:pt idx="214">
                  <c:v>0.6659462044816632</c:v>
                </c:pt>
                <c:pt idx="215">
                  <c:v>0.70825002478473964</c:v>
                </c:pt>
                <c:pt idx="216">
                  <c:v>0.78542049140401204</c:v>
                </c:pt>
                <c:pt idx="217">
                  <c:v>0.84327620839524475</c:v>
                </c:pt>
                <c:pt idx="218">
                  <c:v>0.89610157136122215</c:v>
                </c:pt>
                <c:pt idx="219">
                  <c:v>0.96077912038894997</c:v>
                </c:pt>
                <c:pt idx="220">
                  <c:v>1.0217895130376491</c:v>
                </c:pt>
                <c:pt idx="221">
                  <c:v>1.0774846989168616</c:v>
                </c:pt>
                <c:pt idx="222">
                  <c:v>1.1396550218358472</c:v>
                </c:pt>
                <c:pt idx="223">
                  <c:v>1.1714081380394821</c:v>
                </c:pt>
                <c:pt idx="224">
                  <c:v>1.2108728342475923</c:v>
                </c:pt>
                <c:pt idx="225">
                  <c:v>1.2511655061294251</c:v>
                </c:pt>
                <c:pt idx="226">
                  <c:v>1.2901582171349459</c:v>
                </c:pt>
                <c:pt idx="227">
                  <c:v>1.3402775157478004</c:v>
                </c:pt>
                <c:pt idx="228">
                  <c:v>1.4024490353322263</c:v>
                </c:pt>
                <c:pt idx="229">
                  <c:v>1.4284006374317169</c:v>
                </c:pt>
                <c:pt idx="230">
                  <c:v>1.4394203332114839</c:v>
                </c:pt>
                <c:pt idx="231">
                  <c:v>1.4134151581172181</c:v>
                </c:pt>
                <c:pt idx="232">
                  <c:v>1.3716182971541695</c:v>
                </c:pt>
                <c:pt idx="233">
                  <c:v>1.3244616107966931</c:v>
                </c:pt>
                <c:pt idx="234">
                  <c:v>1.2591274898092708</c:v>
                </c:pt>
                <c:pt idx="235">
                  <c:v>1.178846180008883</c:v>
                </c:pt>
                <c:pt idx="236">
                  <c:v>1.1185394866423741</c:v>
                </c:pt>
                <c:pt idx="237">
                  <c:v>1.0650677639500115</c:v>
                </c:pt>
                <c:pt idx="238">
                  <c:v>1.0332721632645476</c:v>
                </c:pt>
                <c:pt idx="239">
                  <c:v>1.0064174313460683</c:v>
                </c:pt>
                <c:pt idx="240">
                  <c:v>0.98208586760682248</c:v>
                </c:pt>
                <c:pt idx="241">
                  <c:v>0.96801902714902099</c:v>
                </c:pt>
                <c:pt idx="242">
                  <c:v>0.96371886961116426</c:v>
                </c:pt>
                <c:pt idx="243">
                  <c:v>0.96488371824919872</c:v>
                </c:pt>
                <c:pt idx="244">
                  <c:v>0.96800942316521599</c:v>
                </c:pt>
                <c:pt idx="245">
                  <c:v>0.97150312924408133</c:v>
                </c:pt>
                <c:pt idx="246">
                  <c:v>0.97415726001562875</c:v>
                </c:pt>
                <c:pt idx="247">
                  <c:v>0.98114648632489265</c:v>
                </c:pt>
                <c:pt idx="248">
                  <c:v>0.98733373759410192</c:v>
                </c:pt>
                <c:pt idx="249">
                  <c:v>0.99266630109050047</c:v>
                </c:pt>
                <c:pt idx="250">
                  <c:v>0.97948055891838981</c:v>
                </c:pt>
                <c:pt idx="251">
                  <c:v>0.9759835539405507</c:v>
                </c:pt>
                <c:pt idx="252">
                  <c:v>0.98671138781572754</c:v>
                </c:pt>
                <c:pt idx="253">
                  <c:v>1.0109456293725587</c:v>
                </c:pt>
                <c:pt idx="254">
                  <c:v>1.0302327719038322</c:v>
                </c:pt>
                <c:pt idx="255">
                  <c:v>1.0396505473421489</c:v>
                </c:pt>
                <c:pt idx="256">
                  <c:v>1.0378158993637032</c:v>
                </c:pt>
                <c:pt idx="257">
                  <c:v>1.0712431335224815</c:v>
                </c:pt>
                <c:pt idx="258">
                  <c:v>1.1207368379816014</c:v>
                </c:pt>
                <c:pt idx="259">
                  <c:v>1.1363387766698558</c:v>
                </c:pt>
                <c:pt idx="260">
                  <c:v>1.1327898288678291</c:v>
                </c:pt>
                <c:pt idx="261">
                  <c:v>1.1380149528048027</c:v>
                </c:pt>
                <c:pt idx="262">
                  <c:v>1.1640362197108125</c:v>
                </c:pt>
                <c:pt idx="263">
                  <c:v>1.2148062858294171</c:v>
                </c:pt>
                <c:pt idx="264">
                  <c:v>1.2376157372045824</c:v>
                </c:pt>
                <c:pt idx="265">
                  <c:v>1.1962824505487837</c:v>
                </c:pt>
                <c:pt idx="266">
                  <c:v>1.1781890279521936</c:v>
                </c:pt>
                <c:pt idx="267">
                  <c:v>1.1763765620738142</c:v>
                </c:pt>
                <c:pt idx="268">
                  <c:v>1.1760857411570718</c:v>
                </c:pt>
                <c:pt idx="269">
                  <c:v>1.1683784721147954</c:v>
                </c:pt>
                <c:pt idx="270">
                  <c:v>1.1523390403715872</c:v>
                </c:pt>
                <c:pt idx="271">
                  <c:v>1.1434614732542725</c:v>
                </c:pt>
                <c:pt idx="272">
                  <c:v>1.1709656587124686</c:v>
                </c:pt>
                <c:pt idx="273">
                  <c:v>1.2166182757326576</c:v>
                </c:pt>
                <c:pt idx="274">
                  <c:v>1.2707874860938249</c:v>
                </c:pt>
                <c:pt idx="275">
                  <c:v>1.3145823886750301</c:v>
                </c:pt>
                <c:pt idx="276">
                  <c:v>1.3639384243001111</c:v>
                </c:pt>
                <c:pt idx="277">
                  <c:v>1.4192567561103746</c:v>
                </c:pt>
                <c:pt idx="278">
                  <c:v>1.4709440070869393</c:v>
                </c:pt>
                <c:pt idx="279">
                  <c:v>1.5209063903365447</c:v>
                </c:pt>
                <c:pt idx="280">
                  <c:v>1.5165313729482077</c:v>
                </c:pt>
                <c:pt idx="281">
                  <c:v>1.4860741623086513</c:v>
                </c:pt>
                <c:pt idx="282">
                  <c:v>1.4489530209711563</c:v>
                </c:pt>
                <c:pt idx="283">
                  <c:v>1.3978459647465977</c:v>
                </c:pt>
                <c:pt idx="284">
                  <c:v>1.3341241841835461</c:v>
                </c:pt>
                <c:pt idx="285">
                  <c:v>1.2628879755299935</c:v>
                </c:pt>
                <c:pt idx="286">
                  <c:v>1.1906607866183105</c:v>
                </c:pt>
                <c:pt idx="287">
                  <c:v>1.1459569096031899</c:v>
                </c:pt>
                <c:pt idx="288">
                  <c:v>1.1126278936469536</c:v>
                </c:pt>
                <c:pt idx="289">
                  <c:v>1.090399728649051</c:v>
                </c:pt>
                <c:pt idx="290">
                  <c:v>1.0657637652821152</c:v>
                </c:pt>
                <c:pt idx="291">
                  <c:v>1.0383474515081723</c:v>
                </c:pt>
                <c:pt idx="292">
                  <c:v>1.0269836706538333</c:v>
                </c:pt>
                <c:pt idx="293">
                  <c:v>1.025723215177728</c:v>
                </c:pt>
                <c:pt idx="294">
                  <c:v>1.0165885868454336</c:v>
                </c:pt>
                <c:pt idx="295">
                  <c:v>1.0012740734392713</c:v>
                </c:pt>
                <c:pt idx="296">
                  <c:v>0.99401120849987379</c:v>
                </c:pt>
                <c:pt idx="297">
                  <c:v>0.99658831228303335</c:v>
                </c:pt>
                <c:pt idx="298">
                  <c:v>1.0098320937450638</c:v>
                </c:pt>
                <c:pt idx="299">
                  <c:v>1.0065981626294738</c:v>
                </c:pt>
                <c:pt idx="300">
                  <c:v>1.001256313936052</c:v>
                </c:pt>
                <c:pt idx="301">
                  <c:v>1.0207161073096838</c:v>
                </c:pt>
                <c:pt idx="302">
                  <c:v>1.0448849984025863</c:v>
                </c:pt>
                <c:pt idx="303">
                  <c:v>1.0597060311350415</c:v>
                </c:pt>
                <c:pt idx="304">
                  <c:v>1.0709884618140078</c:v>
                </c:pt>
                <c:pt idx="305">
                  <c:v>1.078071550042168</c:v>
                </c:pt>
                <c:pt idx="306">
                  <c:v>1.1062875498524876</c:v>
                </c:pt>
                <c:pt idx="307">
                  <c:v>1.1131253722333256</c:v>
                </c:pt>
                <c:pt idx="308">
                  <c:v>1.0761013572538898</c:v>
                </c:pt>
                <c:pt idx="309">
                  <c:v>1.0293651090810285</c:v>
                </c:pt>
                <c:pt idx="310">
                  <c:v>0.98395368813802409</c:v>
                </c:pt>
                <c:pt idx="311">
                  <c:v>0.94815859211134657</c:v>
                </c:pt>
                <c:pt idx="312">
                  <c:v>0.92230457630833196</c:v>
                </c:pt>
                <c:pt idx="313">
                  <c:v>0.87968063929973361</c:v>
                </c:pt>
                <c:pt idx="314">
                  <c:v>0.85246851311073346</c:v>
                </c:pt>
                <c:pt idx="315">
                  <c:v>0.84554618750929744</c:v>
                </c:pt>
                <c:pt idx="316">
                  <c:v>0.84877497778728628</c:v>
                </c:pt>
                <c:pt idx="317">
                  <c:v>0.85386557107541283</c:v>
                </c:pt>
                <c:pt idx="318">
                  <c:v>0.85591677591558923</c:v>
                </c:pt>
                <c:pt idx="319">
                  <c:v>0.85424375282797016</c:v>
                </c:pt>
                <c:pt idx="320">
                  <c:v>0.86520189713175677</c:v>
                </c:pt>
                <c:pt idx="321">
                  <c:v>0.88453708776021656</c:v>
                </c:pt>
                <c:pt idx="322">
                  <c:v>0.90467244189988427</c:v>
                </c:pt>
                <c:pt idx="323">
                  <c:v>0.92833688276151927</c:v>
                </c:pt>
                <c:pt idx="324">
                  <c:v>0.9509721959308316</c:v>
                </c:pt>
                <c:pt idx="325">
                  <c:v>0.97554425529577804</c:v>
                </c:pt>
                <c:pt idx="326">
                  <c:v>1.0050943713425786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0F-4813-86A6-B768C86E23E1}"/>
            </c:ext>
          </c:extLst>
        </c:ser>
        <c:ser>
          <c:idx val="3"/>
          <c:order val="3"/>
          <c:tx>
            <c:strRef>
              <c:f>'Dados sim recup log'!$M$1</c:f>
              <c:strCache>
                <c:ptCount val="1"/>
                <c:pt idx="0">
                  <c:v>R semanal</c:v>
                </c:pt>
              </c:strCache>
            </c:strRef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  <c:pt idx="233">
                  <c:v>44160</c:v>
                </c:pt>
                <c:pt idx="234">
                  <c:v>44161</c:v>
                </c:pt>
                <c:pt idx="235">
                  <c:v>44162</c:v>
                </c:pt>
                <c:pt idx="236">
                  <c:v>44163</c:v>
                </c:pt>
                <c:pt idx="237">
                  <c:v>44164</c:v>
                </c:pt>
                <c:pt idx="238">
                  <c:v>44165</c:v>
                </c:pt>
                <c:pt idx="239">
                  <c:v>44166</c:v>
                </c:pt>
                <c:pt idx="240">
                  <c:v>44167</c:v>
                </c:pt>
                <c:pt idx="241">
                  <c:v>44168</c:v>
                </c:pt>
                <c:pt idx="242">
                  <c:v>44169</c:v>
                </c:pt>
                <c:pt idx="243">
                  <c:v>44170</c:v>
                </c:pt>
                <c:pt idx="244">
                  <c:v>44171</c:v>
                </c:pt>
                <c:pt idx="245">
                  <c:v>44172</c:v>
                </c:pt>
                <c:pt idx="246">
                  <c:v>44173</c:v>
                </c:pt>
                <c:pt idx="247">
                  <c:v>44174</c:v>
                </c:pt>
                <c:pt idx="248">
                  <c:v>44175</c:v>
                </c:pt>
                <c:pt idx="249">
                  <c:v>44176</c:v>
                </c:pt>
                <c:pt idx="250">
                  <c:v>44177</c:v>
                </c:pt>
                <c:pt idx="251">
                  <c:v>44178</c:v>
                </c:pt>
                <c:pt idx="252">
                  <c:v>44179</c:v>
                </c:pt>
                <c:pt idx="253">
                  <c:v>44180</c:v>
                </c:pt>
                <c:pt idx="254">
                  <c:v>44181</c:v>
                </c:pt>
                <c:pt idx="255">
                  <c:v>44182</c:v>
                </c:pt>
                <c:pt idx="256">
                  <c:v>44183</c:v>
                </c:pt>
                <c:pt idx="257">
                  <c:v>44184</c:v>
                </c:pt>
                <c:pt idx="258">
                  <c:v>44185</c:v>
                </c:pt>
                <c:pt idx="259">
                  <c:v>44186</c:v>
                </c:pt>
                <c:pt idx="260">
                  <c:v>44187</c:v>
                </c:pt>
                <c:pt idx="261">
                  <c:v>44188</c:v>
                </c:pt>
                <c:pt idx="262">
                  <c:v>44189</c:v>
                </c:pt>
                <c:pt idx="263">
                  <c:v>44190</c:v>
                </c:pt>
                <c:pt idx="264">
                  <c:v>44191</c:v>
                </c:pt>
                <c:pt idx="265">
                  <c:v>44192</c:v>
                </c:pt>
                <c:pt idx="266">
                  <c:v>44193</c:v>
                </c:pt>
                <c:pt idx="267">
                  <c:v>44194</c:v>
                </c:pt>
                <c:pt idx="268">
                  <c:v>44195</c:v>
                </c:pt>
                <c:pt idx="269">
                  <c:v>44196</c:v>
                </c:pt>
                <c:pt idx="270">
                  <c:v>44197</c:v>
                </c:pt>
                <c:pt idx="271">
                  <c:v>44198</c:v>
                </c:pt>
                <c:pt idx="272">
                  <c:v>44199</c:v>
                </c:pt>
                <c:pt idx="273">
                  <c:v>44200</c:v>
                </c:pt>
                <c:pt idx="274">
                  <c:v>44201</c:v>
                </c:pt>
                <c:pt idx="275">
                  <c:v>44202</c:v>
                </c:pt>
                <c:pt idx="276">
                  <c:v>44203</c:v>
                </c:pt>
                <c:pt idx="277">
                  <c:v>44204</c:v>
                </c:pt>
                <c:pt idx="278">
                  <c:v>44205</c:v>
                </c:pt>
                <c:pt idx="279">
                  <c:v>44206</c:v>
                </c:pt>
                <c:pt idx="280">
                  <c:v>44207</c:v>
                </c:pt>
                <c:pt idx="281">
                  <c:v>44208</c:v>
                </c:pt>
                <c:pt idx="282">
                  <c:v>44209</c:v>
                </c:pt>
                <c:pt idx="283">
                  <c:v>44210</c:v>
                </c:pt>
                <c:pt idx="284">
                  <c:v>44211</c:v>
                </c:pt>
                <c:pt idx="285">
                  <c:v>44212</c:v>
                </c:pt>
                <c:pt idx="286">
                  <c:v>44213</c:v>
                </c:pt>
                <c:pt idx="287">
                  <c:v>44214</c:v>
                </c:pt>
                <c:pt idx="288">
                  <c:v>44215</c:v>
                </c:pt>
                <c:pt idx="289">
                  <c:v>44216</c:v>
                </c:pt>
                <c:pt idx="290">
                  <c:v>44217</c:v>
                </c:pt>
                <c:pt idx="291">
                  <c:v>44218</c:v>
                </c:pt>
                <c:pt idx="292">
                  <c:v>44219</c:v>
                </c:pt>
                <c:pt idx="293">
                  <c:v>44220</c:v>
                </c:pt>
                <c:pt idx="294">
                  <c:v>44221</c:v>
                </c:pt>
                <c:pt idx="295">
                  <c:v>44222</c:v>
                </c:pt>
                <c:pt idx="296">
                  <c:v>44223</c:v>
                </c:pt>
                <c:pt idx="297">
                  <c:v>44224</c:v>
                </c:pt>
                <c:pt idx="298">
                  <c:v>44225</c:v>
                </c:pt>
                <c:pt idx="299">
                  <c:v>44226</c:v>
                </c:pt>
                <c:pt idx="300">
                  <c:v>44227</c:v>
                </c:pt>
                <c:pt idx="301">
                  <c:v>44228</c:v>
                </c:pt>
                <c:pt idx="302">
                  <c:v>44229</c:v>
                </c:pt>
                <c:pt idx="303">
                  <c:v>44230</c:v>
                </c:pt>
                <c:pt idx="304">
                  <c:v>44231</c:v>
                </c:pt>
                <c:pt idx="305">
                  <c:v>44232</c:v>
                </c:pt>
                <c:pt idx="306">
                  <c:v>44233</c:v>
                </c:pt>
                <c:pt idx="307">
                  <c:v>44234</c:v>
                </c:pt>
                <c:pt idx="308">
                  <c:v>44235</c:v>
                </c:pt>
                <c:pt idx="309">
                  <c:v>44236</c:v>
                </c:pt>
                <c:pt idx="310">
                  <c:v>44237</c:v>
                </c:pt>
                <c:pt idx="311">
                  <c:v>44238</c:v>
                </c:pt>
                <c:pt idx="312">
                  <c:v>44239</c:v>
                </c:pt>
                <c:pt idx="313">
                  <c:v>44240</c:v>
                </c:pt>
                <c:pt idx="314">
                  <c:v>44241</c:v>
                </c:pt>
                <c:pt idx="315">
                  <c:v>44242</c:v>
                </c:pt>
                <c:pt idx="316">
                  <c:v>44243</c:v>
                </c:pt>
                <c:pt idx="317">
                  <c:v>44244</c:v>
                </c:pt>
                <c:pt idx="318">
                  <c:v>44245</c:v>
                </c:pt>
                <c:pt idx="319">
                  <c:v>44246</c:v>
                </c:pt>
                <c:pt idx="320">
                  <c:v>44247</c:v>
                </c:pt>
                <c:pt idx="321">
                  <c:v>44248</c:v>
                </c:pt>
                <c:pt idx="322">
                  <c:v>44249</c:v>
                </c:pt>
                <c:pt idx="323">
                  <c:v>44250</c:v>
                </c:pt>
                <c:pt idx="324">
                  <c:v>44251</c:v>
                </c:pt>
                <c:pt idx="325">
                  <c:v>44252</c:v>
                </c:pt>
                <c:pt idx="326">
                  <c:v>44253</c:v>
                </c:pt>
              </c:numCache>
            </c:numRef>
          </c:cat>
          <c:val>
            <c:numRef>
              <c:f>'Dados sim recup log'!$M$2:$M$600</c:f>
              <c:numCache>
                <c:formatCode>General</c:formatCode>
                <c:ptCount val="599"/>
                <c:pt idx="7">
                  <c:v>1.26</c:v>
                </c:pt>
                <c:pt idx="8">
                  <c:v>1.1147540983606556</c:v>
                </c:pt>
                <c:pt idx="9">
                  <c:v>1.1833333333333333</c:v>
                </c:pt>
                <c:pt idx="10">
                  <c:v>1.4013238339510234</c:v>
                </c:pt>
                <c:pt idx="11">
                  <c:v>1.183622318949892</c:v>
                </c:pt>
                <c:pt idx="12">
                  <c:v>1.2982932851764568</c:v>
                </c:pt>
                <c:pt idx="13">
                  <c:v>1.2875492457918629</c:v>
                </c:pt>
                <c:pt idx="14">
                  <c:v>1.2857142857142858</c:v>
                </c:pt>
                <c:pt idx="15">
                  <c:v>1.1220880064941638</c:v>
                </c:pt>
                <c:pt idx="16">
                  <c:v>1</c:v>
                </c:pt>
                <c:pt idx="17">
                  <c:v>0.81395348837209303</c:v>
                </c:pt>
                <c:pt idx="18">
                  <c:v>1.1216216216216217</c:v>
                </c:pt>
                <c:pt idx="19">
                  <c:v>1.037037037037037</c:v>
                </c:pt>
                <c:pt idx="20">
                  <c:v>0.99252805163763325</c:v>
                </c:pt>
                <c:pt idx="21">
                  <c:v>0.93827160493827155</c:v>
                </c:pt>
                <c:pt idx="22">
                  <c:v>1.1926295320621159</c:v>
                </c:pt>
                <c:pt idx="23">
                  <c:v>1.4647887323943662</c:v>
                </c:pt>
                <c:pt idx="24">
                  <c:v>1.7</c:v>
                </c:pt>
                <c:pt idx="25">
                  <c:v>1.4815175298881482</c:v>
                </c:pt>
                <c:pt idx="26">
                  <c:v>1.5119047619047619</c:v>
                </c:pt>
                <c:pt idx="27">
                  <c:v>1.5362381677175638</c:v>
                </c:pt>
                <c:pt idx="28">
                  <c:v>1.5394736842105263</c:v>
                </c:pt>
                <c:pt idx="29">
                  <c:v>1.5274725274725274</c:v>
                </c:pt>
                <c:pt idx="30">
                  <c:v>1.3461538461538463</c:v>
                </c:pt>
                <c:pt idx="31">
                  <c:v>1.3361344537815125</c:v>
                </c:pt>
                <c:pt idx="32">
                  <c:v>1.333702487210535</c:v>
                </c:pt>
                <c:pt idx="33">
                  <c:v>1.6614173228346456</c:v>
                </c:pt>
                <c:pt idx="34">
                  <c:v>1.3209105291205934</c:v>
                </c:pt>
                <c:pt idx="35">
                  <c:v>1.2649572649572649</c:v>
                </c:pt>
                <c:pt idx="36">
                  <c:v>1.2014388489208634</c:v>
                </c:pt>
                <c:pt idx="37">
                  <c:v>1.1264201856590457</c:v>
                </c:pt>
                <c:pt idx="38">
                  <c:v>0.91823899371069184</c:v>
                </c:pt>
                <c:pt idx="39">
                  <c:v>0.95731707317073167</c:v>
                </c:pt>
                <c:pt idx="40">
                  <c:v>0.74407582938388628</c:v>
                </c:pt>
                <c:pt idx="41">
                  <c:v>0.73289814985361901</c:v>
                </c:pt>
                <c:pt idx="42">
                  <c:v>0.80867152346775395</c:v>
                </c:pt>
                <c:pt idx="43">
                  <c:v>0.82035928143712578</c:v>
                </c:pt>
                <c:pt idx="44">
                  <c:v>0.86874457776063929</c:v>
                </c:pt>
                <c:pt idx="45">
                  <c:v>0.93150684931506844</c:v>
                </c:pt>
                <c:pt idx="46">
                  <c:v>0.98726114649681529</c:v>
                </c:pt>
                <c:pt idx="47">
                  <c:v>1.0063694267515924</c:v>
                </c:pt>
                <c:pt idx="48">
                  <c:v>1.4845826552192567</c:v>
                </c:pt>
                <c:pt idx="49">
                  <c:v>1.6529179724468552</c:v>
                </c:pt>
                <c:pt idx="50">
                  <c:v>1.5985401459854014</c:v>
                </c:pt>
                <c:pt idx="51">
                  <c:v>1.6788321167883211</c:v>
                </c:pt>
                <c:pt idx="52">
                  <c:v>1.963235294117647</c:v>
                </c:pt>
                <c:pt idx="53">
                  <c:v>1.8516129032258064</c:v>
                </c:pt>
                <c:pt idx="54">
                  <c:v>1.9620253164556962</c:v>
                </c:pt>
                <c:pt idx="55">
                  <c:v>1.81358318360476</c:v>
                </c:pt>
                <c:pt idx="56">
                  <c:v>1.6883454019947834</c:v>
                </c:pt>
                <c:pt idx="57">
                  <c:v>1.6118721461187215</c:v>
                </c:pt>
                <c:pt idx="58">
                  <c:v>1.3869565217391304</c:v>
                </c:pt>
                <c:pt idx="59">
                  <c:v>1.1985018726591761</c:v>
                </c:pt>
                <c:pt idx="60">
                  <c:v>1.1567944250871081</c:v>
                </c:pt>
                <c:pt idx="61">
                  <c:v>1.1387096774193548</c:v>
                </c:pt>
                <c:pt idx="62">
                  <c:v>1.1607294270671693</c:v>
                </c:pt>
                <c:pt idx="63">
                  <c:v>1.1826347305389222</c:v>
                </c:pt>
                <c:pt idx="64">
                  <c:v>0.96033994334277617</c:v>
                </c:pt>
                <c:pt idx="65">
                  <c:v>1.1943573667711598</c:v>
                </c:pt>
                <c:pt idx="66">
                  <c:v>1.2848799299170559</c:v>
                </c:pt>
                <c:pt idx="67">
                  <c:v>1.3313253012048192</c:v>
                </c:pt>
                <c:pt idx="68">
                  <c:v>1.339943342776204</c:v>
                </c:pt>
                <c:pt idx="69">
                  <c:v>1.2621055303188182</c:v>
                </c:pt>
                <c:pt idx="70">
                  <c:v>1.1898734177215189</c:v>
                </c:pt>
                <c:pt idx="71">
                  <c:v>1.5486725663716814</c:v>
                </c:pt>
                <c:pt idx="72">
                  <c:v>1.4199475065616798</c:v>
                </c:pt>
                <c:pt idx="73">
                  <c:v>1.2379561412424593</c:v>
                </c:pt>
                <c:pt idx="74">
                  <c:v>1.4751131221719458</c:v>
                </c:pt>
                <c:pt idx="75">
                  <c:v>1.4968287526427062</c:v>
                </c:pt>
                <c:pt idx="76">
                  <c:v>1.5463591246937416</c:v>
                </c:pt>
                <c:pt idx="77">
                  <c:v>1.5978723404255319</c:v>
                </c:pt>
                <c:pt idx="78">
                  <c:v>1.740952380952381</c:v>
                </c:pt>
                <c:pt idx="79">
                  <c:v>1.7060998151571165</c:v>
                </c:pt>
                <c:pt idx="80">
                  <c:v>1.9135559921414538</c:v>
                </c:pt>
                <c:pt idx="81">
                  <c:v>1.6641104294478528</c:v>
                </c:pt>
                <c:pt idx="82">
                  <c:v>1.268361581920904</c:v>
                </c:pt>
                <c:pt idx="83">
                  <c:v>1.3835081372780502</c:v>
                </c:pt>
                <c:pt idx="84">
                  <c:v>1.4966711051930759</c:v>
                </c:pt>
                <c:pt idx="85">
                  <c:v>1.1684901531728664</c:v>
                </c:pt>
                <c:pt idx="86">
                  <c:v>1.1950162513542795</c:v>
                </c:pt>
                <c:pt idx="87">
                  <c:v>1.093429158110883</c:v>
                </c:pt>
                <c:pt idx="88">
                  <c:v>0.94285714285714284</c:v>
                </c:pt>
                <c:pt idx="89">
                  <c:v>1.376391982182628</c:v>
                </c:pt>
                <c:pt idx="90">
                  <c:v>1.2388881924237582</c:v>
                </c:pt>
                <c:pt idx="91">
                  <c:v>1.1245551601423487</c:v>
                </c:pt>
                <c:pt idx="92">
                  <c:v>1.1619850187265917</c:v>
                </c:pt>
                <c:pt idx="93">
                  <c:v>1.1399632313318877</c:v>
                </c:pt>
                <c:pt idx="94">
                  <c:v>1.1959790738831391</c:v>
                </c:pt>
                <c:pt idx="95">
                  <c:v>1.2609970674486803</c:v>
                </c:pt>
                <c:pt idx="96">
                  <c:v>1.0436893203883495</c:v>
                </c:pt>
                <c:pt idx="97">
                  <c:v>1.0893389801191806</c:v>
                </c:pt>
                <c:pt idx="98">
                  <c:v>1.1360759493670887</c:v>
                </c:pt>
                <c:pt idx="99">
                  <c:v>1.1748589846897664</c:v>
                </c:pt>
                <c:pt idx="100">
                  <c:v>1.0728662745892137</c:v>
                </c:pt>
                <c:pt idx="101">
                  <c:v>1.0112130703381135</c:v>
                </c:pt>
                <c:pt idx="102">
                  <c:v>1.1392130557330322</c:v>
                </c:pt>
                <c:pt idx="103">
                  <c:v>1.1199123241398377</c:v>
                </c:pt>
                <c:pt idx="104">
                  <c:v>0.99428915500809822</c:v>
                </c:pt>
                <c:pt idx="105">
                  <c:v>0.87767237759564054</c:v>
                </c:pt>
                <c:pt idx="106">
                  <c:v>0.84008167236730147</c:v>
                </c:pt>
                <c:pt idx="107">
                  <c:v>1.1339985863011044</c:v>
                </c:pt>
                <c:pt idx="108">
                  <c:v>1.3393597236363577</c:v>
                </c:pt>
                <c:pt idx="109">
                  <c:v>1.3063678036725206</c:v>
                </c:pt>
                <c:pt idx="110">
                  <c:v>1.2507357898827332</c:v>
                </c:pt>
                <c:pt idx="111">
                  <c:v>1.3506785154159791</c:v>
                </c:pt>
                <c:pt idx="112">
                  <c:v>1.4687359033362535</c:v>
                </c:pt>
                <c:pt idx="113">
                  <c:v>1.5303613789554129</c:v>
                </c:pt>
                <c:pt idx="114">
                  <c:v>1.2864867349897309</c:v>
                </c:pt>
                <c:pt idx="115">
                  <c:v>1.1291950756345916</c:v>
                </c:pt>
                <c:pt idx="116">
                  <c:v>1.140889164551715</c:v>
                </c:pt>
                <c:pt idx="117">
                  <c:v>1.1544647470710387</c:v>
                </c:pt>
                <c:pt idx="118">
                  <c:v>1.1307126243719186</c:v>
                </c:pt>
                <c:pt idx="119">
                  <c:v>1.1067714170917693</c:v>
                </c:pt>
                <c:pt idx="120">
                  <c:v>1.1522281575486382</c:v>
                </c:pt>
                <c:pt idx="121">
                  <c:v>1.1810475127959543</c:v>
                </c:pt>
                <c:pt idx="122">
                  <c:v>1.2307142822292081</c:v>
                </c:pt>
                <c:pt idx="123">
                  <c:v>1.1902621101410846</c:v>
                </c:pt>
                <c:pt idx="124">
                  <c:v>1.2776843083196479</c:v>
                </c:pt>
                <c:pt idx="125">
                  <c:v>1.2413609728873569</c:v>
                </c:pt>
                <c:pt idx="126">
                  <c:v>1.2035851927056982</c:v>
                </c:pt>
                <c:pt idx="127">
                  <c:v>1.1812545054515007</c:v>
                </c:pt>
                <c:pt idx="128">
                  <c:v>1.2319802956624508</c:v>
                </c:pt>
                <c:pt idx="129">
                  <c:v>1.211607671355406</c:v>
                </c:pt>
                <c:pt idx="130">
                  <c:v>1.1380234948249346</c:v>
                </c:pt>
                <c:pt idx="131">
                  <c:v>1.0592076180637136</c:v>
                </c:pt>
                <c:pt idx="132">
                  <c:v>1.0925771475994395</c:v>
                </c:pt>
                <c:pt idx="133">
                  <c:v>1.1298664569663077</c:v>
                </c:pt>
                <c:pt idx="134">
                  <c:v>1.1190572603881668</c:v>
                </c:pt>
                <c:pt idx="135">
                  <c:v>1.0547715863509644</c:v>
                </c:pt>
                <c:pt idx="136">
                  <c:v>1.0628434685056363</c:v>
                </c:pt>
                <c:pt idx="137">
                  <c:v>1.0522035499447839</c:v>
                </c:pt>
                <c:pt idx="138">
                  <c:v>1.06761606049477</c:v>
                </c:pt>
                <c:pt idx="139">
                  <c:v>1.080950500877043</c:v>
                </c:pt>
                <c:pt idx="140">
                  <c:v>1.0951170187384445</c:v>
                </c:pt>
                <c:pt idx="141">
                  <c:v>1.0879733027999665</c:v>
                </c:pt>
                <c:pt idx="142">
                  <c:v>1.04737582578871</c:v>
                </c:pt>
                <c:pt idx="143">
                  <c:v>1.061157264174597</c:v>
                </c:pt>
                <c:pt idx="144">
                  <c:v>1.0536010036208914</c:v>
                </c:pt>
                <c:pt idx="145">
                  <c:v>1.0576226667487127</c:v>
                </c:pt>
                <c:pt idx="146">
                  <c:v>1.0202171854042108</c:v>
                </c:pt>
                <c:pt idx="147">
                  <c:v>0.98259339336313611</c:v>
                </c:pt>
                <c:pt idx="148">
                  <c:v>0.98480050770563377</c:v>
                </c:pt>
                <c:pt idx="149">
                  <c:v>0.97583492114364567</c:v>
                </c:pt>
                <c:pt idx="150">
                  <c:v>0.94969500460738732</c:v>
                </c:pt>
                <c:pt idx="151">
                  <c:v>0.95370185860157153</c:v>
                </c:pt>
                <c:pt idx="152">
                  <c:v>0.95141474567001949</c:v>
                </c:pt>
                <c:pt idx="153">
                  <c:v>0.95386210155128992</c:v>
                </c:pt>
                <c:pt idx="154">
                  <c:v>0.95680712249025945</c:v>
                </c:pt>
                <c:pt idx="155">
                  <c:v>0.91160676346321989</c:v>
                </c:pt>
                <c:pt idx="156">
                  <c:v>0.89164433841337276</c:v>
                </c:pt>
                <c:pt idx="157">
                  <c:v>0.87087281159518803</c:v>
                </c:pt>
                <c:pt idx="158">
                  <c:v>0.8893269699370896</c:v>
                </c:pt>
                <c:pt idx="159">
                  <c:v>0.87874290448717185</c:v>
                </c:pt>
                <c:pt idx="160">
                  <c:v>0.88234656105407094</c:v>
                </c:pt>
                <c:pt idx="161">
                  <c:v>0.88654270214087016</c:v>
                </c:pt>
                <c:pt idx="162">
                  <c:v>0.96064715671280554</c:v>
                </c:pt>
                <c:pt idx="163">
                  <c:v>1.0115475447470312</c:v>
                </c:pt>
                <c:pt idx="164">
                  <c:v>1.11368475797224</c:v>
                </c:pt>
                <c:pt idx="165">
                  <c:v>1.0845875936718272</c:v>
                </c:pt>
                <c:pt idx="166">
                  <c:v>1.0797651355986633</c:v>
                </c:pt>
                <c:pt idx="167">
                  <c:v>1.0711182119430573</c:v>
                </c:pt>
                <c:pt idx="168">
                  <c:v>1.0620060333035282</c:v>
                </c:pt>
                <c:pt idx="169">
                  <c:v>1.0004186759332914</c:v>
                </c:pt>
                <c:pt idx="170">
                  <c:v>0.94508817939888534</c:v>
                </c:pt>
                <c:pt idx="171">
                  <c:v>0.86565608796580906</c:v>
                </c:pt>
                <c:pt idx="172">
                  <c:v>0.8815449719867835</c:v>
                </c:pt>
                <c:pt idx="173">
                  <c:v>0.87908089133051082</c:v>
                </c:pt>
                <c:pt idx="174">
                  <c:v>0.87569785305912262</c:v>
                </c:pt>
                <c:pt idx="175">
                  <c:v>0.87230954421118978</c:v>
                </c:pt>
                <c:pt idx="176">
                  <c:v>0.86109501061914318</c:v>
                </c:pt>
                <c:pt idx="177">
                  <c:v>0.85089984710820199</c:v>
                </c:pt>
                <c:pt idx="178">
                  <c:v>0.83226686119637538</c:v>
                </c:pt>
                <c:pt idx="179">
                  <c:v>0.76147099118960149</c:v>
                </c:pt>
                <c:pt idx="180">
                  <c:v>0.81038896541645389</c:v>
                </c:pt>
                <c:pt idx="181">
                  <c:v>0.81296217692249573</c:v>
                </c:pt>
                <c:pt idx="182">
                  <c:v>0.81456636213722911</c:v>
                </c:pt>
                <c:pt idx="183">
                  <c:v>0.80816628304114124</c:v>
                </c:pt>
                <c:pt idx="184">
                  <c:v>0.81641171453117034</c:v>
                </c:pt>
                <c:pt idx="185">
                  <c:v>0.83164673413063472</c:v>
                </c:pt>
                <c:pt idx="186">
                  <c:v>0.94436238306253073</c:v>
                </c:pt>
                <c:pt idx="187">
                  <c:v>0.93414634146341469</c:v>
                </c:pt>
                <c:pt idx="188">
                  <c:v>0.94864764276856139</c:v>
                </c:pt>
                <c:pt idx="189">
                  <c:v>0.96431486525275745</c:v>
                </c:pt>
                <c:pt idx="190">
                  <c:v>0.97479892761394105</c:v>
                </c:pt>
                <c:pt idx="191">
                  <c:v>0.91739606126914663</c:v>
                </c:pt>
                <c:pt idx="192">
                  <c:v>0.90763274336283184</c:v>
                </c:pt>
                <c:pt idx="193">
                  <c:v>0.83055265901981234</c:v>
                </c:pt>
                <c:pt idx="194">
                  <c:v>0.8469973890339425</c:v>
                </c:pt>
                <c:pt idx="195">
                  <c:v>0.86861758866293248</c:v>
                </c:pt>
                <c:pt idx="196">
                  <c:v>0.8911007707222437</c:v>
                </c:pt>
                <c:pt idx="197">
                  <c:v>0.90539053905390543</c:v>
                </c:pt>
                <c:pt idx="198">
                  <c:v>1.0011926058437686</c:v>
                </c:pt>
                <c:pt idx="199">
                  <c:v>0.95124923826934793</c:v>
                </c:pt>
                <c:pt idx="200">
                  <c:v>0.95166352793471443</c:v>
                </c:pt>
                <c:pt idx="201">
                  <c:v>0.92360264943237802</c:v>
                </c:pt>
                <c:pt idx="202">
                  <c:v>0.90498450474908565</c:v>
                </c:pt>
                <c:pt idx="203">
                  <c:v>0.88659793814432986</c:v>
                </c:pt>
                <c:pt idx="204">
                  <c:v>0.86148238153098422</c:v>
                </c:pt>
                <c:pt idx="205">
                  <c:v>0.71530673019654556</c:v>
                </c:pt>
                <c:pt idx="206">
                  <c:v>0.63549007046764894</c:v>
                </c:pt>
                <c:pt idx="207">
                  <c:v>0.59630606860158308</c:v>
                </c:pt>
                <c:pt idx="208">
                  <c:v>0.60877781618675697</c:v>
                </c:pt>
                <c:pt idx="209">
                  <c:v>0.58667857619239494</c:v>
                </c:pt>
                <c:pt idx="210">
                  <c:v>0.56406748746010116</c:v>
                </c:pt>
                <c:pt idx="211">
                  <c:v>0.55077574047954869</c:v>
                </c:pt>
                <c:pt idx="212">
                  <c:v>0.5212323064113239</c:v>
                </c:pt>
                <c:pt idx="213">
                  <c:v>0.66431451612903225</c:v>
                </c:pt>
                <c:pt idx="214">
                  <c:v>0.73783185840707965</c:v>
                </c:pt>
                <c:pt idx="215">
                  <c:v>0.70723684210526316</c:v>
                </c:pt>
                <c:pt idx="216">
                  <c:v>0.743953934740884</c:v>
                </c:pt>
                <c:pt idx="217">
                  <c:v>0.78455941794664397</c:v>
                </c:pt>
                <c:pt idx="218">
                  <c:v>0.84763124199743922</c:v>
                </c:pt>
                <c:pt idx="219">
                  <c:v>1.0750798722044728</c:v>
                </c:pt>
                <c:pt idx="220">
                  <c:v>1.0925644916540211</c:v>
                </c:pt>
                <c:pt idx="221">
                  <c:v>1.128935532233883</c:v>
                </c:pt>
                <c:pt idx="222">
                  <c:v>1.1519379844961239</c:v>
                </c:pt>
                <c:pt idx="223">
                  <c:v>1.1447515428233646</c:v>
                </c:pt>
                <c:pt idx="224">
                  <c:v>1.1375579598145287</c:v>
                </c:pt>
                <c:pt idx="225">
                  <c:v>1.255287009063444</c:v>
                </c:pt>
                <c:pt idx="226">
                  <c:v>1.3031203566121843</c:v>
                </c:pt>
                <c:pt idx="227">
                  <c:v>1.3777777777777778</c:v>
                </c:pt>
                <c:pt idx="228">
                  <c:v>1.4196547144754317</c:v>
                </c:pt>
                <c:pt idx="229">
                  <c:v>1.4279946164199193</c:v>
                </c:pt>
                <c:pt idx="230">
                  <c:v>1.4947671743629298</c:v>
                </c:pt>
                <c:pt idx="231">
                  <c:v>1.5625</c:v>
                </c:pt>
                <c:pt idx="232">
                  <c:v>1.4271961492178098</c:v>
                </c:pt>
                <c:pt idx="233">
                  <c:v>1.3751425313568986</c:v>
                </c:pt>
                <c:pt idx="234">
                  <c:v>1.2127016129032258</c:v>
                </c:pt>
                <c:pt idx="235">
                  <c:v>1.1506080449017773</c:v>
                </c:pt>
                <c:pt idx="236">
                  <c:v>1.117813383600377</c:v>
                </c:pt>
                <c:pt idx="237">
                  <c:v>1.0490250716122993</c:v>
                </c:pt>
                <c:pt idx="238">
                  <c:v>0.98521739130434782</c:v>
                </c:pt>
                <c:pt idx="239">
                  <c:v>0.98819561551433388</c:v>
                </c:pt>
                <c:pt idx="240">
                  <c:v>0.97595356550580437</c:v>
                </c:pt>
                <c:pt idx="241">
                  <c:v>0.98088113050706571</c:v>
                </c:pt>
                <c:pt idx="242">
                  <c:v>0.95691056910569106</c:v>
                </c:pt>
                <c:pt idx="243">
                  <c:v>0.94182124789207422</c:v>
                </c:pt>
                <c:pt idx="244">
                  <c:v>0.94825882637883163</c:v>
                </c:pt>
                <c:pt idx="245">
                  <c:v>0.95498676081200351</c:v>
                </c:pt>
                <c:pt idx="246">
                  <c:v>0.9965870307167235</c:v>
                </c:pt>
                <c:pt idx="247">
                  <c:v>0.99830076465590489</c:v>
                </c:pt>
                <c:pt idx="248">
                  <c:v>1.0059322033898306</c:v>
                </c:pt>
                <c:pt idx="249">
                  <c:v>0.97536108751062023</c:v>
                </c:pt>
                <c:pt idx="250">
                  <c:v>0.99015219337511196</c:v>
                </c:pt>
                <c:pt idx="251">
                  <c:v>0.99091810743503472</c:v>
                </c:pt>
                <c:pt idx="252">
                  <c:v>0.99168207024029575</c:v>
                </c:pt>
                <c:pt idx="253">
                  <c:v>0.90753424657534243</c:v>
                </c:pt>
                <c:pt idx="254">
                  <c:v>0.97361702127659577</c:v>
                </c:pt>
                <c:pt idx="255">
                  <c:v>1.0859309182813817</c:v>
                </c:pt>
                <c:pt idx="256">
                  <c:v>1.1559233449477353</c:v>
                </c:pt>
                <c:pt idx="257">
                  <c:v>1.1301989150090417</c:v>
                </c:pt>
                <c:pt idx="258">
                  <c:v>1.0560924674490115</c:v>
                </c:pt>
                <c:pt idx="259">
                  <c:v>0.97949673811742777</c:v>
                </c:pt>
                <c:pt idx="260">
                  <c:v>1.1330188679245283</c:v>
                </c:pt>
                <c:pt idx="261">
                  <c:v>1.3356643356643356</c:v>
                </c:pt>
                <c:pt idx="262">
                  <c:v>1.1962761830876649</c:v>
                </c:pt>
                <c:pt idx="263">
                  <c:v>1.1308880967977597</c:v>
                </c:pt>
                <c:pt idx="264">
                  <c:v>1.1672</c:v>
                </c:pt>
                <c:pt idx="265">
                  <c:v>1.2371763885658935</c:v>
                </c:pt>
                <c:pt idx="266">
                  <c:v>1.3206470028544244</c:v>
                </c:pt>
                <c:pt idx="267">
                  <c:v>1.2905911740216487</c:v>
                </c:pt>
                <c:pt idx="268">
                  <c:v>1.0530104712041886</c:v>
                </c:pt>
                <c:pt idx="269">
                  <c:v>1.0752269779507133</c:v>
                </c:pt>
                <c:pt idx="270">
                  <c:v>1.118766250742941</c:v>
                </c:pt>
                <c:pt idx="271">
                  <c:v>1.1651816312542838</c:v>
                </c:pt>
                <c:pt idx="272">
                  <c:v>1.1815267394307154</c:v>
                </c:pt>
                <c:pt idx="273">
                  <c:v>1.1988472622478386</c:v>
                </c:pt>
                <c:pt idx="274">
                  <c:v>1.2225806451612904</c:v>
                </c:pt>
                <c:pt idx="275">
                  <c:v>1.2436295835922933</c:v>
                </c:pt>
                <c:pt idx="276">
                  <c:v>1.4053075995174908</c:v>
                </c:pt>
                <c:pt idx="277">
                  <c:v>1.5176426087364412</c:v>
                </c:pt>
                <c:pt idx="278">
                  <c:v>1.4770588235294118</c:v>
                </c:pt>
                <c:pt idx="279">
                  <c:v>1.5292984079890135</c:v>
                </c:pt>
                <c:pt idx="280">
                  <c:v>1.5835336538461537</c:v>
                </c:pt>
                <c:pt idx="281">
                  <c:v>1.5704485488126649</c:v>
                </c:pt>
                <c:pt idx="282">
                  <c:v>1.5712143928035982</c:v>
                </c:pt>
                <c:pt idx="283">
                  <c:v>1.3772532188841202</c:v>
                </c:pt>
                <c:pt idx="284">
                  <c:v>1.3167189952904239</c:v>
                </c:pt>
                <c:pt idx="285">
                  <c:v>1.2373556352050976</c:v>
                </c:pt>
                <c:pt idx="286">
                  <c:v>1.1893983268827337</c:v>
                </c:pt>
                <c:pt idx="287">
                  <c:v>1.142314990512334</c:v>
                </c:pt>
                <c:pt idx="288">
                  <c:v>1.0695564516129032</c:v>
                </c:pt>
                <c:pt idx="289">
                  <c:v>1.0403944020356235</c:v>
                </c:pt>
                <c:pt idx="290">
                  <c:v>1.0535992521034589</c:v>
                </c:pt>
                <c:pt idx="291">
                  <c:v>1.0709388971684053</c:v>
                </c:pt>
                <c:pt idx="292">
                  <c:v>1.0743482458963631</c:v>
                </c:pt>
                <c:pt idx="293">
                  <c:v>1.0135702028028279</c:v>
                </c:pt>
                <c:pt idx="294">
                  <c:v>0.95182724252491691</c:v>
                </c:pt>
                <c:pt idx="295">
                  <c:v>0.99026076028903554</c:v>
                </c:pt>
                <c:pt idx="296">
                  <c:v>1.0314888413329257</c:v>
                </c:pt>
                <c:pt idx="297">
                  <c:v>0.98964803312629401</c:v>
                </c:pt>
                <c:pt idx="298">
                  <c:v>0.96298357918174227</c:v>
                </c:pt>
                <c:pt idx="299">
                  <c:v>1.0209706411024566</c:v>
                </c:pt>
                <c:pt idx="300">
                  <c:v>1.0321085857411341</c:v>
                </c:pt>
                <c:pt idx="301">
                  <c:v>1.043979057591623</c:v>
                </c:pt>
                <c:pt idx="302">
                  <c:v>0.96827411167512689</c:v>
                </c:pt>
                <c:pt idx="303">
                  <c:v>0.99377593360995853</c:v>
                </c:pt>
                <c:pt idx="304">
                  <c:v>1.1323968918111178</c:v>
                </c:pt>
                <c:pt idx="305">
                  <c:v>1.1343930635838151</c:v>
                </c:pt>
                <c:pt idx="306">
                  <c:v>1.1267605633802817</c:v>
                </c:pt>
                <c:pt idx="307">
                  <c:v>1.1115297540455544</c:v>
                </c:pt>
                <c:pt idx="308">
                  <c:v>1.0932798395185557</c:v>
                </c:pt>
                <c:pt idx="309">
                  <c:v>1.1602228047182175</c:v>
                </c:pt>
                <c:pt idx="310">
                  <c:v>1.0375782881002087</c:v>
                </c:pt>
                <c:pt idx="311">
                  <c:v>0.89363948271311688</c:v>
                </c:pt>
                <c:pt idx="312">
                  <c:v>0.83133757961783439</c:v>
                </c:pt>
                <c:pt idx="313">
                  <c:v>0.82161458333333337</c:v>
                </c:pt>
                <c:pt idx="314">
                  <c:v>0.85756171015699623</c:v>
                </c:pt>
                <c:pt idx="315">
                  <c:v>0.90091743119266054</c:v>
                </c:pt>
                <c:pt idx="316">
                  <c:v>0.83309799491669023</c:v>
                </c:pt>
                <c:pt idx="317">
                  <c:v>0.83271054900833574</c:v>
                </c:pt>
                <c:pt idx="318">
                  <c:v>0.84406379208505611</c:v>
                </c:pt>
                <c:pt idx="319">
                  <c:v>0.85381550720196142</c:v>
                </c:pt>
                <c:pt idx="320">
                  <c:v>0.85673534072900159</c:v>
                </c:pt>
                <c:pt idx="321">
                  <c:v>0.87208664056077223</c:v>
                </c:pt>
                <c:pt idx="322">
                  <c:v>0.88866259334691111</c:v>
                </c:pt>
                <c:pt idx="323">
                  <c:v>0.91084745762711861</c:v>
                </c:pt>
                <c:pt idx="324">
                  <c:v>0.97204004142216083</c:v>
                </c:pt>
                <c:pt idx="325">
                  <c:v>0.98810356892932116</c:v>
                </c:pt>
                <c:pt idx="326">
                  <c:v>1.0229720028715004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0F-4813-86A6-B768C86E2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5496831"/>
        <c:axId val="67399158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'Dados sim recup log'!$J$1</c15:sqref>
                        </c15:formulaRef>
                      </c:ext>
                    </c:extLst>
                    <c:strCache>
                      <c:ptCount val="1"/>
                      <c:pt idx="0">
                        <c:v>R diário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43927</c:v>
                      </c:pt>
                      <c:pt idx="1">
                        <c:v>43928</c:v>
                      </c:pt>
                      <c:pt idx="2">
                        <c:v>43929</c:v>
                      </c:pt>
                      <c:pt idx="3">
                        <c:v>43930</c:v>
                      </c:pt>
                      <c:pt idx="4">
                        <c:v>43931</c:v>
                      </c:pt>
                      <c:pt idx="5">
                        <c:v>43932</c:v>
                      </c:pt>
                      <c:pt idx="6">
                        <c:v>43933</c:v>
                      </c:pt>
                      <c:pt idx="7">
                        <c:v>43934</c:v>
                      </c:pt>
                      <c:pt idx="8">
                        <c:v>43935</c:v>
                      </c:pt>
                      <c:pt idx="9">
                        <c:v>43936</c:v>
                      </c:pt>
                      <c:pt idx="10">
                        <c:v>43937</c:v>
                      </c:pt>
                      <c:pt idx="11">
                        <c:v>43938</c:v>
                      </c:pt>
                      <c:pt idx="12">
                        <c:v>43939</c:v>
                      </c:pt>
                      <c:pt idx="13">
                        <c:v>43940</c:v>
                      </c:pt>
                      <c:pt idx="14">
                        <c:v>43941</c:v>
                      </c:pt>
                      <c:pt idx="15">
                        <c:v>43942</c:v>
                      </c:pt>
                      <c:pt idx="16">
                        <c:v>43943</c:v>
                      </c:pt>
                      <c:pt idx="17">
                        <c:v>43944</c:v>
                      </c:pt>
                      <c:pt idx="18">
                        <c:v>43945</c:v>
                      </c:pt>
                      <c:pt idx="19">
                        <c:v>43946</c:v>
                      </c:pt>
                      <c:pt idx="20">
                        <c:v>43947</c:v>
                      </c:pt>
                      <c:pt idx="21">
                        <c:v>43948</c:v>
                      </c:pt>
                      <c:pt idx="22">
                        <c:v>43949</c:v>
                      </c:pt>
                      <c:pt idx="23">
                        <c:v>43950</c:v>
                      </c:pt>
                      <c:pt idx="24">
                        <c:v>43951</c:v>
                      </c:pt>
                      <c:pt idx="25">
                        <c:v>43952</c:v>
                      </c:pt>
                      <c:pt idx="26">
                        <c:v>43953</c:v>
                      </c:pt>
                      <c:pt idx="27">
                        <c:v>43954</c:v>
                      </c:pt>
                      <c:pt idx="28">
                        <c:v>43955</c:v>
                      </c:pt>
                      <c:pt idx="29">
                        <c:v>43956</c:v>
                      </c:pt>
                      <c:pt idx="30">
                        <c:v>43957</c:v>
                      </c:pt>
                      <c:pt idx="31">
                        <c:v>43958</c:v>
                      </c:pt>
                      <c:pt idx="32">
                        <c:v>43959</c:v>
                      </c:pt>
                      <c:pt idx="33">
                        <c:v>43960</c:v>
                      </c:pt>
                      <c:pt idx="34">
                        <c:v>43961</c:v>
                      </c:pt>
                      <c:pt idx="35">
                        <c:v>43962</c:v>
                      </c:pt>
                      <c:pt idx="36">
                        <c:v>43963</c:v>
                      </c:pt>
                      <c:pt idx="37">
                        <c:v>43964</c:v>
                      </c:pt>
                      <c:pt idx="38">
                        <c:v>43965</c:v>
                      </c:pt>
                      <c:pt idx="39">
                        <c:v>43966</c:v>
                      </c:pt>
                      <c:pt idx="40">
                        <c:v>43967</c:v>
                      </c:pt>
                      <c:pt idx="41">
                        <c:v>43968</c:v>
                      </c:pt>
                      <c:pt idx="42">
                        <c:v>43969</c:v>
                      </c:pt>
                      <c:pt idx="43">
                        <c:v>43970</c:v>
                      </c:pt>
                      <c:pt idx="44">
                        <c:v>43971</c:v>
                      </c:pt>
                      <c:pt idx="45">
                        <c:v>43972</c:v>
                      </c:pt>
                      <c:pt idx="46">
                        <c:v>43973</c:v>
                      </c:pt>
                      <c:pt idx="47">
                        <c:v>43974</c:v>
                      </c:pt>
                      <c:pt idx="48">
                        <c:v>43975</c:v>
                      </c:pt>
                      <c:pt idx="49">
                        <c:v>43976</c:v>
                      </c:pt>
                      <c:pt idx="50">
                        <c:v>43977</c:v>
                      </c:pt>
                      <c:pt idx="51">
                        <c:v>43978</c:v>
                      </c:pt>
                      <c:pt idx="52">
                        <c:v>43979</c:v>
                      </c:pt>
                      <c:pt idx="53">
                        <c:v>43980</c:v>
                      </c:pt>
                      <c:pt idx="54">
                        <c:v>43981</c:v>
                      </c:pt>
                      <c:pt idx="55">
                        <c:v>43982</c:v>
                      </c:pt>
                      <c:pt idx="56">
                        <c:v>43983</c:v>
                      </c:pt>
                      <c:pt idx="57">
                        <c:v>43984</c:v>
                      </c:pt>
                      <c:pt idx="58">
                        <c:v>43985</c:v>
                      </c:pt>
                      <c:pt idx="59">
                        <c:v>43986</c:v>
                      </c:pt>
                      <c:pt idx="60">
                        <c:v>43987</c:v>
                      </c:pt>
                      <c:pt idx="61">
                        <c:v>43988</c:v>
                      </c:pt>
                      <c:pt idx="62">
                        <c:v>43989</c:v>
                      </c:pt>
                      <c:pt idx="63">
                        <c:v>43990</c:v>
                      </c:pt>
                      <c:pt idx="64">
                        <c:v>43991</c:v>
                      </c:pt>
                      <c:pt idx="65">
                        <c:v>43992</c:v>
                      </c:pt>
                      <c:pt idx="66">
                        <c:v>43993</c:v>
                      </c:pt>
                      <c:pt idx="67">
                        <c:v>43994</c:v>
                      </c:pt>
                      <c:pt idx="68">
                        <c:v>43995</c:v>
                      </c:pt>
                      <c:pt idx="69">
                        <c:v>43996</c:v>
                      </c:pt>
                      <c:pt idx="70">
                        <c:v>43997</c:v>
                      </c:pt>
                      <c:pt idx="71">
                        <c:v>43998</c:v>
                      </c:pt>
                      <c:pt idx="72">
                        <c:v>43999</c:v>
                      </c:pt>
                      <c:pt idx="73">
                        <c:v>44000</c:v>
                      </c:pt>
                      <c:pt idx="74">
                        <c:v>44001</c:v>
                      </c:pt>
                      <c:pt idx="75">
                        <c:v>44002</c:v>
                      </c:pt>
                      <c:pt idx="76">
                        <c:v>44003</c:v>
                      </c:pt>
                      <c:pt idx="77">
                        <c:v>44004</c:v>
                      </c:pt>
                      <c:pt idx="78">
                        <c:v>44005</c:v>
                      </c:pt>
                      <c:pt idx="79">
                        <c:v>44006</c:v>
                      </c:pt>
                      <c:pt idx="80">
                        <c:v>44007</c:v>
                      </c:pt>
                      <c:pt idx="81">
                        <c:v>44008</c:v>
                      </c:pt>
                      <c:pt idx="82">
                        <c:v>44009</c:v>
                      </c:pt>
                      <c:pt idx="83">
                        <c:v>44010</c:v>
                      </c:pt>
                      <c:pt idx="84">
                        <c:v>44011</c:v>
                      </c:pt>
                      <c:pt idx="85">
                        <c:v>44012</c:v>
                      </c:pt>
                      <c:pt idx="86">
                        <c:v>44013</c:v>
                      </c:pt>
                      <c:pt idx="87">
                        <c:v>44014</c:v>
                      </c:pt>
                      <c:pt idx="88">
                        <c:v>44015</c:v>
                      </c:pt>
                      <c:pt idx="89">
                        <c:v>44016</c:v>
                      </c:pt>
                      <c:pt idx="90">
                        <c:v>44017</c:v>
                      </c:pt>
                      <c:pt idx="91">
                        <c:v>44018</c:v>
                      </c:pt>
                      <c:pt idx="92">
                        <c:v>44019</c:v>
                      </c:pt>
                      <c:pt idx="93">
                        <c:v>44020</c:v>
                      </c:pt>
                      <c:pt idx="94">
                        <c:v>44021</c:v>
                      </c:pt>
                      <c:pt idx="95">
                        <c:v>44022</c:v>
                      </c:pt>
                      <c:pt idx="96">
                        <c:v>44023</c:v>
                      </c:pt>
                      <c:pt idx="97">
                        <c:v>44024</c:v>
                      </c:pt>
                      <c:pt idx="98">
                        <c:v>44025</c:v>
                      </c:pt>
                      <c:pt idx="99">
                        <c:v>44026</c:v>
                      </c:pt>
                      <c:pt idx="100">
                        <c:v>44027</c:v>
                      </c:pt>
                      <c:pt idx="101">
                        <c:v>44028</c:v>
                      </c:pt>
                      <c:pt idx="102">
                        <c:v>44029</c:v>
                      </c:pt>
                      <c:pt idx="103">
                        <c:v>44030</c:v>
                      </c:pt>
                      <c:pt idx="104">
                        <c:v>44031</c:v>
                      </c:pt>
                      <c:pt idx="105">
                        <c:v>44032</c:v>
                      </c:pt>
                      <c:pt idx="106">
                        <c:v>44033</c:v>
                      </c:pt>
                      <c:pt idx="107">
                        <c:v>44034</c:v>
                      </c:pt>
                      <c:pt idx="108">
                        <c:v>44035</c:v>
                      </c:pt>
                      <c:pt idx="109">
                        <c:v>44036</c:v>
                      </c:pt>
                      <c:pt idx="110">
                        <c:v>44037</c:v>
                      </c:pt>
                      <c:pt idx="111">
                        <c:v>44038</c:v>
                      </c:pt>
                      <c:pt idx="112">
                        <c:v>44039</c:v>
                      </c:pt>
                      <c:pt idx="113">
                        <c:v>44040</c:v>
                      </c:pt>
                      <c:pt idx="114">
                        <c:v>44041</c:v>
                      </c:pt>
                      <c:pt idx="115">
                        <c:v>44042</c:v>
                      </c:pt>
                      <c:pt idx="116">
                        <c:v>44043</c:v>
                      </c:pt>
                      <c:pt idx="117">
                        <c:v>44044</c:v>
                      </c:pt>
                      <c:pt idx="118">
                        <c:v>44045</c:v>
                      </c:pt>
                      <c:pt idx="119">
                        <c:v>44046</c:v>
                      </c:pt>
                      <c:pt idx="120">
                        <c:v>44047</c:v>
                      </c:pt>
                      <c:pt idx="121">
                        <c:v>44048</c:v>
                      </c:pt>
                      <c:pt idx="122">
                        <c:v>44049</c:v>
                      </c:pt>
                      <c:pt idx="123">
                        <c:v>44050</c:v>
                      </c:pt>
                      <c:pt idx="124">
                        <c:v>44051</c:v>
                      </c:pt>
                      <c:pt idx="125">
                        <c:v>44052</c:v>
                      </c:pt>
                      <c:pt idx="126">
                        <c:v>44053</c:v>
                      </c:pt>
                      <c:pt idx="127">
                        <c:v>44054</c:v>
                      </c:pt>
                      <c:pt idx="128">
                        <c:v>44055</c:v>
                      </c:pt>
                      <c:pt idx="129">
                        <c:v>44056</c:v>
                      </c:pt>
                      <c:pt idx="130">
                        <c:v>44057</c:v>
                      </c:pt>
                      <c:pt idx="131">
                        <c:v>44058</c:v>
                      </c:pt>
                      <c:pt idx="132">
                        <c:v>44059</c:v>
                      </c:pt>
                      <c:pt idx="133">
                        <c:v>44060</c:v>
                      </c:pt>
                      <c:pt idx="134">
                        <c:v>44061</c:v>
                      </c:pt>
                      <c:pt idx="135">
                        <c:v>44062</c:v>
                      </c:pt>
                      <c:pt idx="136">
                        <c:v>44063</c:v>
                      </c:pt>
                      <c:pt idx="137">
                        <c:v>44064</c:v>
                      </c:pt>
                      <c:pt idx="138">
                        <c:v>44065</c:v>
                      </c:pt>
                      <c:pt idx="139">
                        <c:v>44066</c:v>
                      </c:pt>
                      <c:pt idx="140">
                        <c:v>44067</c:v>
                      </c:pt>
                      <c:pt idx="141">
                        <c:v>44068</c:v>
                      </c:pt>
                      <c:pt idx="142">
                        <c:v>44069</c:v>
                      </c:pt>
                      <c:pt idx="143">
                        <c:v>44070</c:v>
                      </c:pt>
                      <c:pt idx="144">
                        <c:v>44071</c:v>
                      </c:pt>
                      <c:pt idx="145">
                        <c:v>44072</c:v>
                      </c:pt>
                      <c:pt idx="146">
                        <c:v>44073</c:v>
                      </c:pt>
                      <c:pt idx="147">
                        <c:v>44074</c:v>
                      </c:pt>
                      <c:pt idx="148">
                        <c:v>44075</c:v>
                      </c:pt>
                      <c:pt idx="149">
                        <c:v>44076</c:v>
                      </c:pt>
                      <c:pt idx="150">
                        <c:v>44077</c:v>
                      </c:pt>
                      <c:pt idx="151">
                        <c:v>44078</c:v>
                      </c:pt>
                      <c:pt idx="152">
                        <c:v>44079</c:v>
                      </c:pt>
                      <c:pt idx="153">
                        <c:v>44080</c:v>
                      </c:pt>
                      <c:pt idx="154">
                        <c:v>44081</c:v>
                      </c:pt>
                      <c:pt idx="155">
                        <c:v>44082</c:v>
                      </c:pt>
                      <c:pt idx="156">
                        <c:v>44083</c:v>
                      </c:pt>
                      <c:pt idx="157">
                        <c:v>44084</c:v>
                      </c:pt>
                      <c:pt idx="158">
                        <c:v>44085</c:v>
                      </c:pt>
                      <c:pt idx="159">
                        <c:v>44086</c:v>
                      </c:pt>
                      <c:pt idx="160">
                        <c:v>44087</c:v>
                      </c:pt>
                      <c:pt idx="161">
                        <c:v>44088</c:v>
                      </c:pt>
                      <c:pt idx="162">
                        <c:v>44089</c:v>
                      </c:pt>
                      <c:pt idx="163">
                        <c:v>44090</c:v>
                      </c:pt>
                      <c:pt idx="164">
                        <c:v>44091</c:v>
                      </c:pt>
                      <c:pt idx="165">
                        <c:v>44092</c:v>
                      </c:pt>
                      <c:pt idx="166">
                        <c:v>44093</c:v>
                      </c:pt>
                      <c:pt idx="167">
                        <c:v>44094</c:v>
                      </c:pt>
                      <c:pt idx="168">
                        <c:v>44095</c:v>
                      </c:pt>
                      <c:pt idx="169">
                        <c:v>44096</c:v>
                      </c:pt>
                      <c:pt idx="170">
                        <c:v>44097</c:v>
                      </c:pt>
                      <c:pt idx="171">
                        <c:v>44098</c:v>
                      </c:pt>
                      <c:pt idx="172">
                        <c:v>44099</c:v>
                      </c:pt>
                      <c:pt idx="173">
                        <c:v>44100</c:v>
                      </c:pt>
                      <c:pt idx="174">
                        <c:v>44101</c:v>
                      </c:pt>
                      <c:pt idx="175">
                        <c:v>44102</c:v>
                      </c:pt>
                      <c:pt idx="176">
                        <c:v>44103</c:v>
                      </c:pt>
                      <c:pt idx="177">
                        <c:v>44104</c:v>
                      </c:pt>
                      <c:pt idx="178">
                        <c:v>44105</c:v>
                      </c:pt>
                      <c:pt idx="179">
                        <c:v>44106</c:v>
                      </c:pt>
                      <c:pt idx="180">
                        <c:v>44107</c:v>
                      </c:pt>
                      <c:pt idx="181">
                        <c:v>44108</c:v>
                      </c:pt>
                      <c:pt idx="182">
                        <c:v>44109</c:v>
                      </c:pt>
                      <c:pt idx="183">
                        <c:v>44110</c:v>
                      </c:pt>
                      <c:pt idx="184">
                        <c:v>44111</c:v>
                      </c:pt>
                      <c:pt idx="185">
                        <c:v>44112</c:v>
                      </c:pt>
                      <c:pt idx="186">
                        <c:v>44113</c:v>
                      </c:pt>
                      <c:pt idx="187">
                        <c:v>44114</c:v>
                      </c:pt>
                      <c:pt idx="188">
                        <c:v>44115</c:v>
                      </c:pt>
                      <c:pt idx="189">
                        <c:v>44116</c:v>
                      </c:pt>
                      <c:pt idx="190">
                        <c:v>44117</c:v>
                      </c:pt>
                      <c:pt idx="191">
                        <c:v>44118</c:v>
                      </c:pt>
                      <c:pt idx="192">
                        <c:v>44119</c:v>
                      </c:pt>
                      <c:pt idx="193">
                        <c:v>44120</c:v>
                      </c:pt>
                      <c:pt idx="194">
                        <c:v>44121</c:v>
                      </c:pt>
                      <c:pt idx="195">
                        <c:v>44122</c:v>
                      </c:pt>
                      <c:pt idx="196">
                        <c:v>44123</c:v>
                      </c:pt>
                      <c:pt idx="197">
                        <c:v>44124</c:v>
                      </c:pt>
                      <c:pt idx="198">
                        <c:v>44125</c:v>
                      </c:pt>
                      <c:pt idx="199">
                        <c:v>44126</c:v>
                      </c:pt>
                      <c:pt idx="200">
                        <c:v>44127</c:v>
                      </c:pt>
                      <c:pt idx="201">
                        <c:v>44128</c:v>
                      </c:pt>
                      <c:pt idx="202">
                        <c:v>44129</c:v>
                      </c:pt>
                      <c:pt idx="203">
                        <c:v>44130</c:v>
                      </c:pt>
                      <c:pt idx="204">
                        <c:v>44131</c:v>
                      </c:pt>
                      <c:pt idx="205">
                        <c:v>44132</c:v>
                      </c:pt>
                      <c:pt idx="206">
                        <c:v>44133</c:v>
                      </c:pt>
                      <c:pt idx="207">
                        <c:v>44134</c:v>
                      </c:pt>
                      <c:pt idx="208">
                        <c:v>44135</c:v>
                      </c:pt>
                      <c:pt idx="209">
                        <c:v>44136</c:v>
                      </c:pt>
                      <c:pt idx="210">
                        <c:v>44137</c:v>
                      </c:pt>
                      <c:pt idx="211">
                        <c:v>44138</c:v>
                      </c:pt>
                      <c:pt idx="212">
                        <c:v>44139</c:v>
                      </c:pt>
                      <c:pt idx="213">
                        <c:v>44140</c:v>
                      </c:pt>
                      <c:pt idx="214">
                        <c:v>44141</c:v>
                      </c:pt>
                      <c:pt idx="215">
                        <c:v>44142</c:v>
                      </c:pt>
                      <c:pt idx="216">
                        <c:v>44143</c:v>
                      </c:pt>
                      <c:pt idx="217">
                        <c:v>44144</c:v>
                      </c:pt>
                      <c:pt idx="218">
                        <c:v>44145</c:v>
                      </c:pt>
                      <c:pt idx="219">
                        <c:v>44146</c:v>
                      </c:pt>
                      <c:pt idx="220">
                        <c:v>44147</c:v>
                      </c:pt>
                      <c:pt idx="221">
                        <c:v>44148</c:v>
                      </c:pt>
                      <c:pt idx="222">
                        <c:v>44149</c:v>
                      </c:pt>
                      <c:pt idx="223">
                        <c:v>44150</c:v>
                      </c:pt>
                      <c:pt idx="224">
                        <c:v>44151</c:v>
                      </c:pt>
                      <c:pt idx="225">
                        <c:v>44152</c:v>
                      </c:pt>
                      <c:pt idx="226">
                        <c:v>44153</c:v>
                      </c:pt>
                      <c:pt idx="227">
                        <c:v>44154</c:v>
                      </c:pt>
                      <c:pt idx="228">
                        <c:v>44155</c:v>
                      </c:pt>
                      <c:pt idx="229">
                        <c:v>44156</c:v>
                      </c:pt>
                      <c:pt idx="230">
                        <c:v>44157</c:v>
                      </c:pt>
                      <c:pt idx="231">
                        <c:v>44158</c:v>
                      </c:pt>
                      <c:pt idx="232">
                        <c:v>44159</c:v>
                      </c:pt>
                      <c:pt idx="233">
                        <c:v>44160</c:v>
                      </c:pt>
                      <c:pt idx="234">
                        <c:v>44161</c:v>
                      </c:pt>
                      <c:pt idx="235">
                        <c:v>44162</c:v>
                      </c:pt>
                      <c:pt idx="236">
                        <c:v>44163</c:v>
                      </c:pt>
                      <c:pt idx="237">
                        <c:v>44164</c:v>
                      </c:pt>
                      <c:pt idx="238">
                        <c:v>44165</c:v>
                      </c:pt>
                      <c:pt idx="239">
                        <c:v>44166</c:v>
                      </c:pt>
                      <c:pt idx="240">
                        <c:v>44167</c:v>
                      </c:pt>
                      <c:pt idx="241">
                        <c:v>44168</c:v>
                      </c:pt>
                      <c:pt idx="242">
                        <c:v>44169</c:v>
                      </c:pt>
                      <c:pt idx="243">
                        <c:v>44170</c:v>
                      </c:pt>
                      <c:pt idx="244">
                        <c:v>44171</c:v>
                      </c:pt>
                      <c:pt idx="245">
                        <c:v>44172</c:v>
                      </c:pt>
                      <c:pt idx="246">
                        <c:v>44173</c:v>
                      </c:pt>
                      <c:pt idx="247">
                        <c:v>44174</c:v>
                      </c:pt>
                      <c:pt idx="248">
                        <c:v>44175</c:v>
                      </c:pt>
                      <c:pt idx="249">
                        <c:v>44176</c:v>
                      </c:pt>
                      <c:pt idx="250">
                        <c:v>44177</c:v>
                      </c:pt>
                      <c:pt idx="251">
                        <c:v>44178</c:v>
                      </c:pt>
                      <c:pt idx="252">
                        <c:v>44179</c:v>
                      </c:pt>
                      <c:pt idx="253">
                        <c:v>44180</c:v>
                      </c:pt>
                      <c:pt idx="254">
                        <c:v>44181</c:v>
                      </c:pt>
                      <c:pt idx="255">
                        <c:v>44182</c:v>
                      </c:pt>
                      <c:pt idx="256">
                        <c:v>44183</c:v>
                      </c:pt>
                      <c:pt idx="257">
                        <c:v>44184</c:v>
                      </c:pt>
                      <c:pt idx="258">
                        <c:v>44185</c:v>
                      </c:pt>
                      <c:pt idx="259">
                        <c:v>44186</c:v>
                      </c:pt>
                      <c:pt idx="260">
                        <c:v>44187</c:v>
                      </c:pt>
                      <c:pt idx="261">
                        <c:v>44188</c:v>
                      </c:pt>
                      <c:pt idx="262">
                        <c:v>44189</c:v>
                      </c:pt>
                      <c:pt idx="263">
                        <c:v>44190</c:v>
                      </c:pt>
                      <c:pt idx="264">
                        <c:v>44191</c:v>
                      </c:pt>
                      <c:pt idx="265">
                        <c:v>44192</c:v>
                      </c:pt>
                      <c:pt idx="266">
                        <c:v>44193</c:v>
                      </c:pt>
                      <c:pt idx="267">
                        <c:v>44194</c:v>
                      </c:pt>
                      <c:pt idx="268">
                        <c:v>44195</c:v>
                      </c:pt>
                      <c:pt idx="269">
                        <c:v>44196</c:v>
                      </c:pt>
                      <c:pt idx="270">
                        <c:v>44197</c:v>
                      </c:pt>
                      <c:pt idx="271">
                        <c:v>44198</c:v>
                      </c:pt>
                      <c:pt idx="272">
                        <c:v>44199</c:v>
                      </c:pt>
                      <c:pt idx="273">
                        <c:v>44200</c:v>
                      </c:pt>
                      <c:pt idx="274">
                        <c:v>44201</c:v>
                      </c:pt>
                      <c:pt idx="275">
                        <c:v>44202</c:v>
                      </c:pt>
                      <c:pt idx="276">
                        <c:v>44203</c:v>
                      </c:pt>
                      <c:pt idx="277">
                        <c:v>44204</c:v>
                      </c:pt>
                      <c:pt idx="278">
                        <c:v>44205</c:v>
                      </c:pt>
                      <c:pt idx="279">
                        <c:v>44206</c:v>
                      </c:pt>
                      <c:pt idx="280">
                        <c:v>44207</c:v>
                      </c:pt>
                      <c:pt idx="281">
                        <c:v>44208</c:v>
                      </c:pt>
                      <c:pt idx="282">
                        <c:v>44209</c:v>
                      </c:pt>
                      <c:pt idx="283">
                        <c:v>44210</c:v>
                      </c:pt>
                      <c:pt idx="284">
                        <c:v>44211</c:v>
                      </c:pt>
                      <c:pt idx="285">
                        <c:v>44212</c:v>
                      </c:pt>
                      <c:pt idx="286">
                        <c:v>44213</c:v>
                      </c:pt>
                      <c:pt idx="287">
                        <c:v>44214</c:v>
                      </c:pt>
                      <c:pt idx="288">
                        <c:v>44215</c:v>
                      </c:pt>
                      <c:pt idx="289">
                        <c:v>44216</c:v>
                      </c:pt>
                      <c:pt idx="290">
                        <c:v>44217</c:v>
                      </c:pt>
                      <c:pt idx="291">
                        <c:v>44218</c:v>
                      </c:pt>
                      <c:pt idx="292">
                        <c:v>44219</c:v>
                      </c:pt>
                      <c:pt idx="293">
                        <c:v>44220</c:v>
                      </c:pt>
                      <c:pt idx="294">
                        <c:v>44221</c:v>
                      </c:pt>
                      <c:pt idx="295">
                        <c:v>44222</c:v>
                      </c:pt>
                      <c:pt idx="296">
                        <c:v>44223</c:v>
                      </c:pt>
                      <c:pt idx="297">
                        <c:v>44224</c:v>
                      </c:pt>
                      <c:pt idx="298">
                        <c:v>44225</c:v>
                      </c:pt>
                      <c:pt idx="299">
                        <c:v>44226</c:v>
                      </c:pt>
                      <c:pt idx="300">
                        <c:v>44227</c:v>
                      </c:pt>
                      <c:pt idx="301">
                        <c:v>44228</c:v>
                      </c:pt>
                      <c:pt idx="302">
                        <c:v>44229</c:v>
                      </c:pt>
                      <c:pt idx="303">
                        <c:v>44230</c:v>
                      </c:pt>
                      <c:pt idx="304">
                        <c:v>44231</c:v>
                      </c:pt>
                      <c:pt idx="305">
                        <c:v>44232</c:v>
                      </c:pt>
                      <c:pt idx="306">
                        <c:v>44233</c:v>
                      </c:pt>
                      <c:pt idx="307">
                        <c:v>44234</c:v>
                      </c:pt>
                      <c:pt idx="308">
                        <c:v>44235</c:v>
                      </c:pt>
                      <c:pt idx="309">
                        <c:v>44236</c:v>
                      </c:pt>
                      <c:pt idx="310">
                        <c:v>44237</c:v>
                      </c:pt>
                      <c:pt idx="311">
                        <c:v>44238</c:v>
                      </c:pt>
                      <c:pt idx="312">
                        <c:v>44239</c:v>
                      </c:pt>
                      <c:pt idx="313">
                        <c:v>44240</c:v>
                      </c:pt>
                      <c:pt idx="314">
                        <c:v>44241</c:v>
                      </c:pt>
                      <c:pt idx="315">
                        <c:v>44242</c:v>
                      </c:pt>
                      <c:pt idx="316">
                        <c:v>44243</c:v>
                      </c:pt>
                      <c:pt idx="317">
                        <c:v>44244</c:v>
                      </c:pt>
                      <c:pt idx="318">
                        <c:v>44245</c:v>
                      </c:pt>
                      <c:pt idx="319">
                        <c:v>44246</c:v>
                      </c:pt>
                      <c:pt idx="320">
                        <c:v>44247</c:v>
                      </c:pt>
                      <c:pt idx="321">
                        <c:v>44248</c:v>
                      </c:pt>
                      <c:pt idx="322">
                        <c:v>44249</c:v>
                      </c:pt>
                      <c:pt idx="323">
                        <c:v>44250</c:v>
                      </c:pt>
                      <c:pt idx="324">
                        <c:v>44251</c:v>
                      </c:pt>
                      <c:pt idx="325">
                        <c:v>44252</c:v>
                      </c:pt>
                      <c:pt idx="326">
                        <c:v>44253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log'!$J$2:$J$600</c15:sqref>
                        </c15:formulaRef>
                      </c:ext>
                    </c:extLst>
                    <c:numCache>
                      <c:formatCode>General</c:formatCode>
                      <c:ptCount val="599"/>
                      <c:pt idx="1">
                        <c:v>1.22</c:v>
                      </c:pt>
                      <c:pt idx="2">
                        <c:v>0.98360655737704916</c:v>
                      </c:pt>
                      <c:pt idx="3">
                        <c:v>1.0228423285230648</c:v>
                      </c:pt>
                      <c:pt idx="4">
                        <c:v>1.018728910751763</c:v>
                      </c:pt>
                      <c:pt idx="5">
                        <c:v>0.99791519154932851</c:v>
                      </c:pt>
                      <c:pt idx="6">
                        <c:v>1.0083445657862866</c:v>
                      </c:pt>
                      <c:pt idx="7">
                        <c:v>1.001427191171449</c:v>
                      </c:pt>
                      <c:pt idx="8">
                        <c:v>1.0793650793650793</c:v>
                      </c:pt>
                      <c:pt idx="9">
                        <c:v>1.0441176470588236</c:v>
                      </c:pt>
                      <c:pt idx="10">
                        <c:v>1.2112676056338028</c:v>
                      </c:pt>
                      <c:pt idx="11">
                        <c:v>0.86046511627906974</c:v>
                      </c:pt>
                      <c:pt idx="12">
                        <c:v>1.0945945945945945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0.94199980792102644</c:v>
                      </c:pt>
                      <c:pt idx="16">
                        <c:v>0.93051315138912338</c:v>
                      </c:pt>
                      <c:pt idx="17">
                        <c:v>0.9859154929577465</c:v>
                      </c:pt>
                      <c:pt idx="18">
                        <c:v>1.1857142857142857</c:v>
                      </c:pt>
                      <c:pt idx="19">
                        <c:v>1.0120481927710843</c:v>
                      </c:pt>
                      <c:pt idx="20">
                        <c:v>0.95708062122200355</c:v>
                      </c:pt>
                      <c:pt idx="21">
                        <c:v>0.94533509999053367</c:v>
                      </c:pt>
                      <c:pt idx="22">
                        <c:v>1.1973684210526316</c:v>
                      </c:pt>
                      <c:pt idx="23">
                        <c:v>1.1428571428571428</c:v>
                      </c:pt>
                      <c:pt idx="24">
                        <c:v>1.1442307692307692</c:v>
                      </c:pt>
                      <c:pt idx="25">
                        <c:v>1.0333273527791287</c:v>
                      </c:pt>
                      <c:pt idx="26">
                        <c:v>1.0328061943642557</c:v>
                      </c:pt>
                      <c:pt idx="27">
                        <c:v>0.9724843898578156</c:v>
                      </c:pt>
                      <c:pt idx="28">
                        <c:v>0.9473260981128756</c:v>
                      </c:pt>
                      <c:pt idx="29">
                        <c:v>1.188034188034188</c:v>
                      </c:pt>
                      <c:pt idx="30">
                        <c:v>1.0071942446043165</c:v>
                      </c:pt>
                      <c:pt idx="31">
                        <c:v>1.1357142857142857</c:v>
                      </c:pt>
                      <c:pt idx="32">
                        <c:v>1.0314465408805031</c:v>
                      </c:pt>
                      <c:pt idx="33">
                        <c:v>1.2865853658536586</c:v>
                      </c:pt>
                      <c:pt idx="34">
                        <c:v>0.77317411604745401</c:v>
                      </c:pt>
                      <c:pt idx="35">
                        <c:v>0.90719772738074589</c:v>
                      </c:pt>
                      <c:pt idx="36">
                        <c:v>1.1283783783783783</c:v>
                      </c:pt>
                      <c:pt idx="37">
                        <c:v>0.94430434725908019</c:v>
                      </c:pt>
                      <c:pt idx="38">
                        <c:v>0.92581538943834552</c:v>
                      </c:pt>
                      <c:pt idx="39">
                        <c:v>1.0753424657534247</c:v>
                      </c:pt>
                      <c:pt idx="40">
                        <c:v>1</c:v>
                      </c:pt>
                      <c:pt idx="41">
                        <c:v>0.76155931531211474</c:v>
                      </c:pt>
                      <c:pt idx="42">
                        <c:v>1.0009917045553984</c:v>
                      </c:pt>
                      <c:pt idx="43">
                        <c:v>1.1446868707657507</c:v>
                      </c:pt>
                      <c:pt idx="44">
                        <c:v>1</c:v>
                      </c:pt>
                      <c:pt idx="45">
                        <c:v>0.99270072992700731</c:v>
                      </c:pt>
                      <c:pt idx="46">
                        <c:v>1.1397058823529411</c:v>
                      </c:pt>
                      <c:pt idx="47">
                        <c:v>1.0193548387096774</c:v>
                      </c:pt>
                      <c:pt idx="48">
                        <c:v>1.1234420684682527</c:v>
                      </c:pt>
                      <c:pt idx="49">
                        <c:v>1.114493135773212</c:v>
                      </c:pt>
                      <c:pt idx="50">
                        <c:v>1.1070288713678369</c:v>
                      </c:pt>
                      <c:pt idx="51">
                        <c:v>1.0502283105022832</c:v>
                      </c:pt>
                      <c:pt idx="52">
                        <c:v>1.1608695652173913</c:v>
                      </c:pt>
                      <c:pt idx="53">
                        <c:v>1.0749063670411985</c:v>
                      </c:pt>
                      <c:pt idx="54">
                        <c:v>1.0801393728222997</c:v>
                      </c:pt>
                      <c:pt idx="55">
                        <c:v>1.0384451342395191</c:v>
                      </c:pt>
                      <c:pt idx="56">
                        <c:v>1.0375313238168644</c:v>
                      </c:pt>
                      <c:pt idx="57">
                        <c:v>1.0568862275449102</c:v>
                      </c:pt>
                      <c:pt idx="58">
                        <c:v>0.90368271954674217</c:v>
                      </c:pt>
                      <c:pt idx="59">
                        <c:v>1.0031347962382444</c:v>
                      </c:pt>
                      <c:pt idx="60">
                        <c:v>1.0375000000000001</c:v>
                      </c:pt>
                      <c:pt idx="61">
                        <c:v>1.0632530120481927</c:v>
                      </c:pt>
                      <c:pt idx="62">
                        <c:v>1.0585260225751367</c:v>
                      </c:pt>
                      <c:pt idx="63">
                        <c:v>1.0571116308028634</c:v>
                      </c:pt>
                      <c:pt idx="64">
                        <c:v>0.85822784810126584</c:v>
                      </c:pt>
                      <c:pt idx="65">
                        <c:v>1.1238938053097345</c:v>
                      </c:pt>
                      <c:pt idx="66">
                        <c:v>1.0791642455996269</c:v>
                      </c:pt>
                      <c:pt idx="67">
                        <c:v>1.0750031717665365</c:v>
                      </c:pt>
                      <c:pt idx="68">
                        <c:v>1.0701357466063348</c:v>
                      </c:pt>
                      <c:pt idx="69">
                        <c:v>0.99703584803107226</c:v>
                      </c:pt>
                      <c:pt idx="70">
                        <c:v>0.99661161356200834</c:v>
                      </c:pt>
                      <c:pt idx="71">
                        <c:v>1.1170212765957446</c:v>
                      </c:pt>
                      <c:pt idx="72">
                        <c:v>1.0304761904761905</c:v>
                      </c:pt>
                      <c:pt idx="73">
                        <c:v>0.94085027726432535</c:v>
                      </c:pt>
                      <c:pt idx="74">
                        <c:v>1.2809430255402749</c:v>
                      </c:pt>
                      <c:pt idx="75">
                        <c:v>1.0858895705521472</c:v>
                      </c:pt>
                      <c:pt idx="76">
                        <c:v>1.03002796981789</c:v>
                      </c:pt>
                      <c:pt idx="77">
                        <c:v>1.0298113200405374</c:v>
                      </c:pt>
                      <c:pt idx="78">
                        <c:v>1.2170439414114513</c:v>
                      </c:pt>
                      <c:pt idx="79">
                        <c:v>1.0098468271334793</c:v>
                      </c:pt>
                      <c:pt idx="80">
                        <c:v>1.0552546045503792</c:v>
                      </c:pt>
                      <c:pt idx="81">
                        <c:v>1.1139630390143738</c:v>
                      </c:pt>
                      <c:pt idx="82">
                        <c:v>0.82764976958525349</c:v>
                      </c:pt>
                      <c:pt idx="83">
                        <c:v>1.1235377184074218</c:v>
                      </c:pt>
                      <c:pt idx="84">
                        <c:v>1.1140439329383225</c:v>
                      </c:pt>
                      <c:pt idx="85">
                        <c:v>0.95017793594306055</c:v>
                      </c:pt>
                      <c:pt idx="86">
                        <c:v>1.0327715355805243</c:v>
                      </c:pt>
                      <c:pt idx="87">
                        <c:v>0.96554850407978243</c:v>
                      </c:pt>
                      <c:pt idx="88">
                        <c:v>0.96056338028169019</c:v>
                      </c:pt>
                      <c:pt idx="89">
                        <c:v>1.2082111436950147</c:v>
                      </c:pt>
                      <c:pt idx="90">
                        <c:v>1.011294479404337</c:v>
                      </c:pt>
                      <c:pt idx="91">
                        <c:v>1.0112323784118762</c:v>
                      </c:pt>
                      <c:pt idx="92">
                        <c:v>0.98180379746835444</c:v>
                      </c:pt>
                      <c:pt idx="93">
                        <c:v>1.0131985851402676</c:v>
                      </c:pt>
                      <c:pt idx="94">
                        <c:v>1.0129939053818378</c:v>
                      </c:pt>
                      <c:pt idx="95">
                        <c:v>1.0127832769690732</c:v>
                      </c:pt>
                      <c:pt idx="96">
                        <c:v>1</c:v>
                      </c:pt>
                      <c:pt idx="97">
                        <c:v>1.0555272294868023</c:v>
                      </c:pt>
                      <c:pt idx="98">
                        <c:v>1.0546182641966242</c:v>
                      </c:pt>
                      <c:pt idx="99">
                        <c:v>1.0153203342618384</c:v>
                      </c:pt>
                      <c:pt idx="100">
                        <c:v>0.92524005486968453</c:v>
                      </c:pt>
                      <c:pt idx="101">
                        <c:v>0.95478131949592293</c:v>
                      </c:pt>
                      <c:pt idx="102">
                        <c:v>1.1409820201052885</c:v>
                      </c:pt>
                      <c:pt idx="103">
                        <c:v>0.98305783848239381</c:v>
                      </c:pt>
                      <c:pt idx="104">
                        <c:v>0.93712628611400683</c:v>
                      </c:pt>
                      <c:pt idx="105">
                        <c:v>0.93092569171761685</c:v>
                      </c:pt>
                      <c:pt idx="106">
                        <c:v>0.97183416747357532</c:v>
                      </c:pt>
                      <c:pt idx="107">
                        <c:v>1.2489510826426373</c:v>
                      </c:pt>
                      <c:pt idx="108">
                        <c:v>1.1276871591034461</c:v>
                      </c:pt>
                      <c:pt idx="109">
                        <c:v>1.1128766598923578</c:v>
                      </c:pt>
                      <c:pt idx="110">
                        <c:v>0.9411940639214581</c:v>
                      </c:pt>
                      <c:pt idx="111">
                        <c:v>1.0120093717030612</c:v>
                      </c:pt>
                      <c:pt idx="112">
                        <c:v>1.0122941700473465</c:v>
                      </c:pt>
                      <c:pt idx="113">
                        <c:v>1.012610553927715</c:v>
                      </c:pt>
                      <c:pt idx="114">
                        <c:v>1.049921294777806</c:v>
                      </c:pt>
                      <c:pt idx="115">
                        <c:v>0.98981105073433806</c:v>
                      </c:pt>
                      <c:pt idx="116">
                        <c:v>1.1244017532047414</c:v>
                      </c:pt>
                      <c:pt idx="117">
                        <c:v>0.95239344952214777</c:v>
                      </c:pt>
                      <c:pt idx="118">
                        <c:v>0.99118814625608653</c:v>
                      </c:pt>
                      <c:pt idx="119">
                        <c:v>0.99086030256306645</c:v>
                      </c:pt>
                      <c:pt idx="120">
                        <c:v>1.0541999683478398</c:v>
                      </c:pt>
                      <c:pt idx="121">
                        <c:v>1.0761817663499447</c:v>
                      </c:pt>
                      <c:pt idx="122">
                        <c:v>1.031435724345418</c:v>
                      </c:pt>
                      <c:pt idx="123">
                        <c:v>1.0874439524596007</c:v>
                      </c:pt>
                      <c:pt idx="124">
                        <c:v>1.022344704946234</c:v>
                      </c:pt>
                      <c:pt idx="125">
                        <c:v>0.96300962102999177</c:v>
                      </c:pt>
                      <c:pt idx="126">
                        <c:v>0.96070749302750302</c:v>
                      </c:pt>
                      <c:pt idx="127">
                        <c:v>1.0346408960534725</c:v>
                      </c:pt>
                      <c:pt idx="128">
                        <c:v>1.1223954910441429</c:v>
                      </c:pt>
                      <c:pt idx="129">
                        <c:v>1.0143794024359389</c:v>
                      </c:pt>
                      <c:pt idx="130">
                        <c:v>1.0214005708794351</c:v>
                      </c:pt>
                      <c:pt idx="131">
                        <c:v>0.9515403721368092</c:v>
                      </c:pt>
                      <c:pt idx="132">
                        <c:v>0.99334850591348001</c:v>
                      </c:pt>
                      <c:pt idx="133">
                        <c:v>0.99349613316818508</c:v>
                      </c:pt>
                      <c:pt idx="134">
                        <c:v>1.0247427025419544</c:v>
                      </c:pt>
                      <c:pt idx="135">
                        <c:v>1.0579180480819645</c:v>
                      </c:pt>
                      <c:pt idx="136">
                        <c:v>1.0221421741132801</c:v>
                      </c:pt>
                      <c:pt idx="137">
                        <c:v>1.0111755290795876</c:v>
                      </c:pt>
                      <c:pt idx="138">
                        <c:v>0.96547838443971934</c:v>
                      </c:pt>
                      <c:pt idx="139">
                        <c:v>1.0057553503972401</c:v>
                      </c:pt>
                      <c:pt idx="140">
                        <c:v>1.0065165080182277</c:v>
                      </c:pt>
                      <c:pt idx="141">
                        <c:v>1.0180580554661369</c:v>
                      </c:pt>
                      <c:pt idx="142">
                        <c:v>1.0184420760831394</c:v>
                      </c:pt>
                      <c:pt idx="143">
                        <c:v>1.0355915864897316</c:v>
                      </c:pt>
                      <c:pt idx="144">
                        <c:v>1.0039751771419325</c:v>
                      </c:pt>
                      <c:pt idx="145">
                        <c:v>0.96916367783452972</c:v>
                      </c:pt>
                      <c:pt idx="146">
                        <c:v>0.9701842869365177</c:v>
                      </c:pt>
                      <c:pt idx="147">
                        <c:v>0.96939797254817206</c:v>
                      </c:pt>
                      <c:pt idx="148">
                        <c:v>1.0203448310041079</c:v>
                      </c:pt>
                      <c:pt idx="149">
                        <c:v>1.0091702179554791</c:v>
                      </c:pt>
                      <c:pt idx="150">
                        <c:v>1.0078509542885725</c:v>
                      </c:pt>
                      <c:pt idx="151">
                        <c:v>1.0082110443720185</c:v>
                      </c:pt>
                      <c:pt idx="152">
                        <c:v>0.9668394852576</c:v>
                      </c:pt>
                      <c:pt idx="153">
                        <c:v>0.97267992433477779</c:v>
                      </c:pt>
                      <c:pt idx="154">
                        <c:v>0.97239096002791992</c:v>
                      </c:pt>
                      <c:pt idx="155">
                        <c:v>0.97214289812892785</c:v>
                      </c:pt>
                      <c:pt idx="156">
                        <c:v>0.98707134194238244</c:v>
                      </c:pt>
                      <c:pt idx="157">
                        <c:v>0.9843723067787481</c:v>
                      </c:pt>
                      <c:pt idx="158">
                        <c:v>1.0295754571854292</c:v>
                      </c:pt>
                      <c:pt idx="159">
                        <c:v>0.9553329272227582</c:v>
                      </c:pt>
                      <c:pt idx="160">
                        <c:v>0.97666880934189548</c:v>
                      </c:pt>
                      <c:pt idx="161">
                        <c:v>0.9770153217468921</c:v>
                      </c:pt>
                      <c:pt idx="162">
                        <c:v>1.0534025137772869</c:v>
                      </c:pt>
                      <c:pt idx="163">
                        <c:v>1.0393718291412961</c:v>
                      </c:pt>
                      <c:pt idx="164">
                        <c:v>1.0837656024399966</c:v>
                      </c:pt>
                      <c:pt idx="165">
                        <c:v>1.0026758107433398</c:v>
                      </c:pt>
                      <c:pt idx="166">
                        <c:v>0.95108518087721139</c:v>
                      </c:pt>
                      <c:pt idx="167">
                        <c:v>0.96884749676866766</c:v>
                      </c:pt>
                      <c:pt idx="168">
                        <c:v>0.96870369185763394</c:v>
                      </c:pt>
                      <c:pt idx="169">
                        <c:v>0.99231408768906582</c:v>
                      </c:pt>
                      <c:pt idx="170">
                        <c:v>0.98188693729177967</c:v>
                      </c:pt>
                      <c:pt idx="171">
                        <c:v>0.99267805071567938</c:v>
                      </c:pt>
                      <c:pt idx="172">
                        <c:v>1.0210796548206966</c:v>
                      </c:pt>
                      <c:pt idx="173">
                        <c:v>0.94842672252155269</c:v>
                      </c:pt>
                      <c:pt idx="174">
                        <c:v>0.96511900239115223</c:v>
                      </c:pt>
                      <c:pt idx="175">
                        <c:v>0.96495551858225093</c:v>
                      </c:pt>
                      <c:pt idx="176">
                        <c:v>0.97955675888978821</c:v>
                      </c:pt>
                      <c:pt idx="177">
                        <c:v>0.97026162562292062</c:v>
                      </c:pt>
                      <c:pt idx="178">
                        <c:v>0.9709404088570921</c:v>
                      </c:pt>
                      <c:pt idx="179">
                        <c:v>0.93422263109475623</c:v>
                      </c:pt>
                      <c:pt idx="180">
                        <c:v>1.0093549975381586</c:v>
                      </c:pt>
                      <c:pt idx="181">
                        <c:v>0.96818352501872318</c:v>
                      </c:pt>
                      <c:pt idx="182">
                        <c:v>0.96685962607916409</c:v>
                      </c:pt>
                      <c:pt idx="183">
                        <c:v>0.97186034392912979</c:v>
                      </c:pt>
                      <c:pt idx="184">
                        <c:v>0.98016085790884722</c:v>
                      </c:pt>
                      <c:pt idx="185">
                        <c:v>0.98905908096280093</c:v>
                      </c:pt>
                      <c:pt idx="186">
                        <c:v>1.0608407079646018</c:v>
                      </c:pt>
                      <c:pt idx="187">
                        <c:v>0.99843587069864437</c:v>
                      </c:pt>
                      <c:pt idx="188">
                        <c:v>0.98321320547861868</c:v>
                      </c:pt>
                      <c:pt idx="189">
                        <c:v>0.982827625355018</c:v>
                      </c:pt>
                      <c:pt idx="190">
                        <c:v>0.98242644097819232</c:v>
                      </c:pt>
                      <c:pt idx="191">
                        <c:v>0.92244224422442245</c:v>
                      </c:pt>
                      <c:pt idx="192">
                        <c:v>0.97853309481216455</c:v>
                      </c:pt>
                      <c:pt idx="193">
                        <c:v>0.97074954296160876</c:v>
                      </c:pt>
                      <c:pt idx="194">
                        <c:v>1.0182046453232894</c:v>
                      </c:pt>
                      <c:pt idx="195">
                        <c:v>1.0083104089122117</c:v>
                      </c:pt>
                      <c:pt idx="196">
                        <c:v>1.0082670048036793</c:v>
                      </c:pt>
                      <c:pt idx="197">
                        <c:v>0.99818071558520316</c:v>
                      </c:pt>
                      <c:pt idx="198">
                        <c:v>1.020048602673147</c:v>
                      </c:pt>
                      <c:pt idx="199">
                        <c:v>0.9297200714711138</c:v>
                      </c:pt>
                      <c:pt idx="200">
                        <c:v>0.97117232543241516</c:v>
                      </c:pt>
                      <c:pt idx="201">
                        <c:v>0.98818172650350733</c:v>
                      </c:pt>
                      <c:pt idx="202">
                        <c:v>0.9879847103119157</c:v>
                      </c:pt>
                      <c:pt idx="203">
                        <c:v>0.98778204805368441</c:v>
                      </c:pt>
                      <c:pt idx="204">
                        <c:v>0.96990424076607384</c:v>
                      </c:pt>
                      <c:pt idx="205">
                        <c:v>0.84696755994358253</c:v>
                      </c:pt>
                      <c:pt idx="206">
                        <c:v>0.82597835137385511</c:v>
                      </c:pt>
                      <c:pt idx="207">
                        <c:v>0.91129032258064513</c:v>
                      </c:pt>
                      <c:pt idx="208">
                        <c:v>1.0088495575221239</c:v>
                      </c:pt>
                      <c:pt idx="209">
                        <c:v>0.95211988304093431</c:v>
                      </c:pt>
                      <c:pt idx="210">
                        <c:v>0.94971209213052099</c:v>
                      </c:pt>
                      <c:pt idx="211">
                        <c:v>0.94704931285367688</c:v>
                      </c:pt>
                      <c:pt idx="212">
                        <c:v>0.80153649167733676</c:v>
                      </c:pt>
                      <c:pt idx="213">
                        <c:v>1.0527156549520766</c:v>
                      </c:pt>
                      <c:pt idx="214">
                        <c:v>1.0121396054628224</c:v>
                      </c:pt>
                      <c:pt idx="215">
                        <c:v>0.96701649175412296</c:v>
                      </c:pt>
                      <c:pt idx="216">
                        <c:v>1.0015503875968992</c:v>
                      </c:pt>
                      <c:pt idx="217">
                        <c:v>1.0015479876160991</c:v>
                      </c:pt>
                      <c:pt idx="218">
                        <c:v>1.0231839258114375</c:v>
                      </c:pt>
                      <c:pt idx="219">
                        <c:v>1.0166163141993958</c:v>
                      </c:pt>
                      <c:pt idx="220">
                        <c:v>1.0698365527488856</c:v>
                      </c:pt>
                      <c:pt idx="221">
                        <c:v>1.0458333333333334</c:v>
                      </c:pt>
                      <c:pt idx="222">
                        <c:v>0.98671978751660028</c:v>
                      </c:pt>
                      <c:pt idx="223">
                        <c:v>0.99530214894198321</c:v>
                      </c:pt>
                      <c:pt idx="224">
                        <c:v>0.99525429128398524</c:v>
                      </c:pt>
                      <c:pt idx="225">
                        <c:v>1.1290760869565217</c:v>
                      </c:pt>
                      <c:pt idx="226">
                        <c:v>1.0553549939831528</c:v>
                      </c:pt>
                      <c:pt idx="227">
                        <c:v>1.1311288483466362</c:v>
                      </c:pt>
                      <c:pt idx="228">
                        <c:v>1.0776209677419355</c:v>
                      </c:pt>
                      <c:pt idx="229">
                        <c:v>0.99251637043966323</c:v>
                      </c:pt>
                      <c:pt idx="230">
                        <c:v>1.0418421496162493</c:v>
                      </c:pt>
                      <c:pt idx="231">
                        <c:v>1.0403525423910949</c:v>
                      </c:pt>
                      <c:pt idx="232">
                        <c:v>1.031304347826087</c:v>
                      </c:pt>
                      <c:pt idx="233">
                        <c:v>1.0168634064080944</c:v>
                      </c:pt>
                      <c:pt idx="234">
                        <c:v>0.99751243781094523</c:v>
                      </c:pt>
                      <c:pt idx="235">
                        <c:v>1.0224438902743143</c:v>
                      </c:pt>
                      <c:pt idx="236">
                        <c:v>0.96422764227642277</c:v>
                      </c:pt>
                      <c:pt idx="237">
                        <c:v>0.97772897662909064</c:v>
                      </c:pt>
                      <c:pt idx="238">
                        <c:v>0.97707237471080388</c:v>
                      </c:pt>
                      <c:pt idx="239">
                        <c:v>1.0344218887908208</c:v>
                      </c:pt>
                      <c:pt idx="240">
                        <c:v>1.0042662116040955</c:v>
                      </c:pt>
                      <c:pt idx="241">
                        <c:v>1.0025488530161428</c:v>
                      </c:pt>
                      <c:pt idx="242">
                        <c:v>0.99745762711864405</c:v>
                      </c:pt>
                      <c:pt idx="243">
                        <c:v>0.94902293967714524</c:v>
                      </c:pt>
                      <c:pt idx="244">
                        <c:v>0.98441199322052364</c:v>
                      </c:pt>
                      <c:pt idx="245">
                        <c:v>0.98400474242587299</c:v>
                      </c:pt>
                      <c:pt idx="246">
                        <c:v>1.0794824399260627</c:v>
                      </c:pt>
                      <c:pt idx="247">
                        <c:v>1.0059931506849316</c:v>
                      </c:pt>
                      <c:pt idx="248">
                        <c:v>1.0102127659574469</c:v>
                      </c:pt>
                      <c:pt idx="249">
                        <c:v>0.96714406065711878</c:v>
                      </c:pt>
                      <c:pt idx="250">
                        <c:v>0.96341463414634143</c:v>
                      </c:pt>
                      <c:pt idx="251">
                        <c:v>0.98517346705394937</c:v>
                      </c:pt>
                      <c:pt idx="252">
                        <c:v>0.98476337527128499</c:v>
                      </c:pt>
                      <c:pt idx="253">
                        <c:v>0.9878844361602982</c:v>
                      </c:pt>
                      <c:pt idx="254">
                        <c:v>1.0792452830188679</c:v>
                      </c:pt>
                      <c:pt idx="255">
                        <c:v>1.1267482517482517</c:v>
                      </c:pt>
                      <c:pt idx="256">
                        <c:v>1.0294802172226531</c:v>
                      </c:pt>
                      <c:pt idx="257">
                        <c:v>0.94197437829691033</c:v>
                      </c:pt>
                      <c:pt idx="258">
                        <c:v>0.92057624889684087</c:v>
                      </c:pt>
                      <c:pt idx="259">
                        <c:v>0.91334096551758803</c:v>
                      </c:pt>
                      <c:pt idx="260">
                        <c:v>1.142721217887726</c:v>
                      </c:pt>
                      <c:pt idx="261">
                        <c:v>1.2722731057452124</c:v>
                      </c:pt>
                      <c:pt idx="262">
                        <c:v>1.0091623036649215</c:v>
                      </c:pt>
                      <c:pt idx="263">
                        <c:v>0.97320914685514082</c:v>
                      </c:pt>
                      <c:pt idx="264">
                        <c:v>0.97222041461169961</c:v>
                      </c:pt>
                      <c:pt idx="265">
                        <c:v>0.9757669628253347</c:v>
                      </c:pt>
                      <c:pt idx="266">
                        <c:v>0.97496284268176925</c:v>
                      </c:pt>
                      <c:pt idx="267">
                        <c:v>1.11671469740634</c:v>
                      </c:pt>
                      <c:pt idx="268">
                        <c:v>1.0380645161290323</c:v>
                      </c:pt>
                      <c:pt idx="269">
                        <c:v>1.0304536979490366</c:v>
                      </c:pt>
                      <c:pt idx="270">
                        <c:v>1.0126174014820624</c:v>
                      </c:pt>
                      <c:pt idx="271">
                        <c:v>1.012555900648332</c:v>
                      </c:pt>
                      <c:pt idx="272">
                        <c:v>0.98945497174562602</c:v>
                      </c:pt>
                      <c:pt idx="273">
                        <c:v>0.98925525401615289</c:v>
                      </c:pt>
                      <c:pt idx="274">
                        <c:v>1.1388221153846154</c:v>
                      </c:pt>
                      <c:pt idx="275">
                        <c:v>1.0559366754617414</c:v>
                      </c:pt>
                      <c:pt idx="276">
                        <c:v>1.1644177911044478</c:v>
                      </c:pt>
                      <c:pt idx="277">
                        <c:v>1.0935622317596567</c:v>
                      </c:pt>
                      <c:pt idx="278">
                        <c:v>0.98547880690737832</c:v>
                      </c:pt>
                      <c:pt idx="279">
                        <c:v>1.0244493238608445</c:v>
                      </c:pt>
                      <c:pt idx="280">
                        <c:v>1.0243383363215779</c:v>
                      </c:pt>
                      <c:pt idx="281">
                        <c:v>1.1294117647058823</c:v>
                      </c:pt>
                      <c:pt idx="282">
                        <c:v>1.0564516129032258</c:v>
                      </c:pt>
                      <c:pt idx="283">
                        <c:v>1.0206743002544529</c:v>
                      </c:pt>
                      <c:pt idx="284">
                        <c:v>1.045497039576192</c:v>
                      </c:pt>
                      <c:pt idx="285">
                        <c:v>0.92608047690014905</c:v>
                      </c:pt>
                      <c:pt idx="286">
                        <c:v>0.98474381746705153</c:v>
                      </c:pt>
                      <c:pt idx="287">
                        <c:v>0.98378903895327952</c:v>
                      </c:pt>
                      <c:pt idx="288">
                        <c:v>1.0574750830564783</c:v>
                      </c:pt>
                      <c:pt idx="289">
                        <c:v>1.0276468740182219</c:v>
                      </c:pt>
                      <c:pt idx="290">
                        <c:v>1.03362885967594</c:v>
                      </c:pt>
                      <c:pt idx="291">
                        <c:v>1.0627033422064478</c:v>
                      </c:pt>
                      <c:pt idx="292">
                        <c:v>0.92902866685221264</c:v>
                      </c:pt>
                      <c:pt idx="293">
                        <c:v>0.92903487727683476</c:v>
                      </c:pt>
                      <c:pt idx="294">
                        <c:v>0.92386023739028333</c:v>
                      </c:pt>
                      <c:pt idx="295">
                        <c:v>1.1001745200698081</c:v>
                      </c:pt>
                      <c:pt idx="296">
                        <c:v>1.0704314720812182</c:v>
                      </c:pt>
                      <c:pt idx="297">
                        <c:v>0.99170124481327804</c:v>
                      </c:pt>
                      <c:pt idx="298">
                        <c:v>1.0340705319784818</c:v>
                      </c:pt>
                      <c:pt idx="299">
                        <c:v>0.98497109826589591</c:v>
                      </c:pt>
                      <c:pt idx="300">
                        <c:v>0.93916987882725789</c:v>
                      </c:pt>
                      <c:pt idx="301">
                        <c:v>0.93448572495354443</c:v>
                      </c:pt>
                      <c:pt idx="302">
                        <c:v>1.0203945168839852</c:v>
                      </c:pt>
                      <c:pt idx="303">
                        <c:v>1.0986238532110091</c:v>
                      </c:pt>
                      <c:pt idx="304">
                        <c:v>1.1300328064419922</c:v>
                      </c:pt>
                      <c:pt idx="305">
                        <c:v>1.0358933755608339</c:v>
                      </c:pt>
                      <c:pt idx="306">
                        <c:v>0.97834394904458599</c:v>
                      </c:pt>
                      <c:pt idx="307">
                        <c:v>0.92647479717262138</c:v>
                      </c:pt>
                      <c:pt idx="308">
                        <c:v>0.9191426497501759</c:v>
                      </c:pt>
                      <c:pt idx="309">
                        <c:v>1.082874617737003</c:v>
                      </c:pt>
                      <c:pt idx="310">
                        <c:v>0.98249082180175096</c:v>
                      </c:pt>
                      <c:pt idx="311">
                        <c:v>0.97326818051164132</c:v>
                      </c:pt>
                      <c:pt idx="312">
                        <c:v>0.9636739515652688</c:v>
                      </c:pt>
                      <c:pt idx="313">
                        <c:v>0.96690162427214221</c:v>
                      </c:pt>
                      <c:pt idx="314">
                        <c:v>0.96700974836320885</c:v>
                      </c:pt>
                      <c:pt idx="315">
                        <c:v>0.96561171645705413</c:v>
                      </c:pt>
                      <c:pt idx="316">
                        <c:v>1.001357773251867</c:v>
                      </c:pt>
                      <c:pt idx="317">
                        <c:v>0.9820338983050847</c:v>
                      </c:pt>
                      <c:pt idx="318">
                        <c:v>0.98653779772178118</c:v>
                      </c:pt>
                      <c:pt idx="319">
                        <c:v>0.97480755773268024</c:v>
                      </c:pt>
                      <c:pt idx="320">
                        <c:v>0.97020818377602303</c:v>
                      </c:pt>
                      <c:pt idx="321">
                        <c:v>0.98433698570436623</c:v>
                      </c:pt>
                      <c:pt idx="322">
                        <c:v>0.98396532202477882</c:v>
                      </c:pt>
                      <c:pt idx="323">
                        <c:v>1.0263559969442322</c:v>
                      </c:pt>
                      <c:pt idx="324">
                        <c:v>1.048008931894306</c:v>
                      </c:pt>
                      <c:pt idx="325">
                        <c:v>1.0028409090909092</c:v>
                      </c:pt>
                      <c:pt idx="326">
                        <c:v>1.0092067988668556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B0F-4813-86A6-B768C86E23E1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log'!$K$1</c15:sqref>
                        </c15:formulaRef>
                      </c:ext>
                    </c:extLst>
                    <c:strCache>
                      <c:ptCount val="1"/>
                      <c:pt idx="0">
                        <c:v>R diário (média móvel)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43927</c:v>
                      </c:pt>
                      <c:pt idx="1">
                        <c:v>43928</c:v>
                      </c:pt>
                      <c:pt idx="2">
                        <c:v>43929</c:v>
                      </c:pt>
                      <c:pt idx="3">
                        <c:v>43930</c:v>
                      </c:pt>
                      <c:pt idx="4">
                        <c:v>43931</c:v>
                      </c:pt>
                      <c:pt idx="5">
                        <c:v>43932</c:v>
                      </c:pt>
                      <c:pt idx="6">
                        <c:v>43933</c:v>
                      </c:pt>
                      <c:pt idx="7">
                        <c:v>43934</c:v>
                      </c:pt>
                      <c:pt idx="8">
                        <c:v>43935</c:v>
                      </c:pt>
                      <c:pt idx="9">
                        <c:v>43936</c:v>
                      </c:pt>
                      <c:pt idx="10">
                        <c:v>43937</c:v>
                      </c:pt>
                      <c:pt idx="11">
                        <c:v>43938</c:v>
                      </c:pt>
                      <c:pt idx="12">
                        <c:v>43939</c:v>
                      </c:pt>
                      <c:pt idx="13">
                        <c:v>43940</c:v>
                      </c:pt>
                      <c:pt idx="14">
                        <c:v>43941</c:v>
                      </c:pt>
                      <c:pt idx="15">
                        <c:v>43942</c:v>
                      </c:pt>
                      <c:pt idx="16">
                        <c:v>43943</c:v>
                      </c:pt>
                      <c:pt idx="17">
                        <c:v>43944</c:v>
                      </c:pt>
                      <c:pt idx="18">
                        <c:v>43945</c:v>
                      </c:pt>
                      <c:pt idx="19">
                        <c:v>43946</c:v>
                      </c:pt>
                      <c:pt idx="20">
                        <c:v>43947</c:v>
                      </c:pt>
                      <c:pt idx="21">
                        <c:v>43948</c:v>
                      </c:pt>
                      <c:pt idx="22">
                        <c:v>43949</c:v>
                      </c:pt>
                      <c:pt idx="23">
                        <c:v>43950</c:v>
                      </c:pt>
                      <c:pt idx="24">
                        <c:v>43951</c:v>
                      </c:pt>
                      <c:pt idx="25">
                        <c:v>43952</c:v>
                      </c:pt>
                      <c:pt idx="26">
                        <c:v>43953</c:v>
                      </c:pt>
                      <c:pt idx="27">
                        <c:v>43954</c:v>
                      </c:pt>
                      <c:pt idx="28">
                        <c:v>43955</c:v>
                      </c:pt>
                      <c:pt idx="29">
                        <c:v>43956</c:v>
                      </c:pt>
                      <c:pt idx="30">
                        <c:v>43957</c:v>
                      </c:pt>
                      <c:pt idx="31">
                        <c:v>43958</c:v>
                      </c:pt>
                      <c:pt idx="32">
                        <c:v>43959</c:v>
                      </c:pt>
                      <c:pt idx="33">
                        <c:v>43960</c:v>
                      </c:pt>
                      <c:pt idx="34">
                        <c:v>43961</c:v>
                      </c:pt>
                      <c:pt idx="35">
                        <c:v>43962</c:v>
                      </c:pt>
                      <c:pt idx="36">
                        <c:v>43963</c:v>
                      </c:pt>
                      <c:pt idx="37">
                        <c:v>43964</c:v>
                      </c:pt>
                      <c:pt idx="38">
                        <c:v>43965</c:v>
                      </c:pt>
                      <c:pt idx="39">
                        <c:v>43966</c:v>
                      </c:pt>
                      <c:pt idx="40">
                        <c:v>43967</c:v>
                      </c:pt>
                      <c:pt idx="41">
                        <c:v>43968</c:v>
                      </c:pt>
                      <c:pt idx="42">
                        <c:v>43969</c:v>
                      </c:pt>
                      <c:pt idx="43">
                        <c:v>43970</c:v>
                      </c:pt>
                      <c:pt idx="44">
                        <c:v>43971</c:v>
                      </c:pt>
                      <c:pt idx="45">
                        <c:v>43972</c:v>
                      </c:pt>
                      <c:pt idx="46">
                        <c:v>43973</c:v>
                      </c:pt>
                      <c:pt idx="47">
                        <c:v>43974</c:v>
                      </c:pt>
                      <c:pt idx="48">
                        <c:v>43975</c:v>
                      </c:pt>
                      <c:pt idx="49">
                        <c:v>43976</c:v>
                      </c:pt>
                      <c:pt idx="50">
                        <c:v>43977</c:v>
                      </c:pt>
                      <c:pt idx="51">
                        <c:v>43978</c:v>
                      </c:pt>
                      <c:pt idx="52">
                        <c:v>43979</c:v>
                      </c:pt>
                      <c:pt idx="53">
                        <c:v>43980</c:v>
                      </c:pt>
                      <c:pt idx="54">
                        <c:v>43981</c:v>
                      </c:pt>
                      <c:pt idx="55">
                        <c:v>43982</c:v>
                      </c:pt>
                      <c:pt idx="56">
                        <c:v>43983</c:v>
                      </c:pt>
                      <c:pt idx="57">
                        <c:v>43984</c:v>
                      </c:pt>
                      <c:pt idx="58">
                        <c:v>43985</c:v>
                      </c:pt>
                      <c:pt idx="59">
                        <c:v>43986</c:v>
                      </c:pt>
                      <c:pt idx="60">
                        <c:v>43987</c:v>
                      </c:pt>
                      <c:pt idx="61">
                        <c:v>43988</c:v>
                      </c:pt>
                      <c:pt idx="62">
                        <c:v>43989</c:v>
                      </c:pt>
                      <c:pt idx="63">
                        <c:v>43990</c:v>
                      </c:pt>
                      <c:pt idx="64">
                        <c:v>43991</c:v>
                      </c:pt>
                      <c:pt idx="65">
                        <c:v>43992</c:v>
                      </c:pt>
                      <c:pt idx="66">
                        <c:v>43993</c:v>
                      </c:pt>
                      <c:pt idx="67">
                        <c:v>43994</c:v>
                      </c:pt>
                      <c:pt idx="68">
                        <c:v>43995</c:v>
                      </c:pt>
                      <c:pt idx="69">
                        <c:v>43996</c:v>
                      </c:pt>
                      <c:pt idx="70">
                        <c:v>43997</c:v>
                      </c:pt>
                      <c:pt idx="71">
                        <c:v>43998</c:v>
                      </c:pt>
                      <c:pt idx="72">
                        <c:v>43999</c:v>
                      </c:pt>
                      <c:pt idx="73">
                        <c:v>44000</c:v>
                      </c:pt>
                      <c:pt idx="74">
                        <c:v>44001</c:v>
                      </c:pt>
                      <c:pt idx="75">
                        <c:v>44002</c:v>
                      </c:pt>
                      <c:pt idx="76">
                        <c:v>44003</c:v>
                      </c:pt>
                      <c:pt idx="77">
                        <c:v>44004</c:v>
                      </c:pt>
                      <c:pt idx="78">
                        <c:v>44005</c:v>
                      </c:pt>
                      <c:pt idx="79">
                        <c:v>44006</c:v>
                      </c:pt>
                      <c:pt idx="80">
                        <c:v>44007</c:v>
                      </c:pt>
                      <c:pt idx="81">
                        <c:v>44008</c:v>
                      </c:pt>
                      <c:pt idx="82">
                        <c:v>44009</c:v>
                      </c:pt>
                      <c:pt idx="83">
                        <c:v>44010</c:v>
                      </c:pt>
                      <c:pt idx="84">
                        <c:v>44011</c:v>
                      </c:pt>
                      <c:pt idx="85">
                        <c:v>44012</c:v>
                      </c:pt>
                      <c:pt idx="86">
                        <c:v>44013</c:v>
                      </c:pt>
                      <c:pt idx="87">
                        <c:v>44014</c:v>
                      </c:pt>
                      <c:pt idx="88">
                        <c:v>44015</c:v>
                      </c:pt>
                      <c:pt idx="89">
                        <c:v>44016</c:v>
                      </c:pt>
                      <c:pt idx="90">
                        <c:v>44017</c:v>
                      </c:pt>
                      <c:pt idx="91">
                        <c:v>44018</c:v>
                      </c:pt>
                      <c:pt idx="92">
                        <c:v>44019</c:v>
                      </c:pt>
                      <c:pt idx="93">
                        <c:v>44020</c:v>
                      </c:pt>
                      <c:pt idx="94">
                        <c:v>44021</c:v>
                      </c:pt>
                      <c:pt idx="95">
                        <c:v>44022</c:v>
                      </c:pt>
                      <c:pt idx="96">
                        <c:v>44023</c:v>
                      </c:pt>
                      <c:pt idx="97">
                        <c:v>44024</c:v>
                      </c:pt>
                      <c:pt idx="98">
                        <c:v>44025</c:v>
                      </c:pt>
                      <c:pt idx="99">
                        <c:v>44026</c:v>
                      </c:pt>
                      <c:pt idx="100">
                        <c:v>44027</c:v>
                      </c:pt>
                      <c:pt idx="101">
                        <c:v>44028</c:v>
                      </c:pt>
                      <c:pt idx="102">
                        <c:v>44029</c:v>
                      </c:pt>
                      <c:pt idx="103">
                        <c:v>44030</c:v>
                      </c:pt>
                      <c:pt idx="104">
                        <c:v>44031</c:v>
                      </c:pt>
                      <c:pt idx="105">
                        <c:v>44032</c:v>
                      </c:pt>
                      <c:pt idx="106">
                        <c:v>44033</c:v>
                      </c:pt>
                      <c:pt idx="107">
                        <c:v>44034</c:v>
                      </c:pt>
                      <c:pt idx="108">
                        <c:v>44035</c:v>
                      </c:pt>
                      <c:pt idx="109">
                        <c:v>44036</c:v>
                      </c:pt>
                      <c:pt idx="110">
                        <c:v>44037</c:v>
                      </c:pt>
                      <c:pt idx="111">
                        <c:v>44038</c:v>
                      </c:pt>
                      <c:pt idx="112">
                        <c:v>44039</c:v>
                      </c:pt>
                      <c:pt idx="113">
                        <c:v>44040</c:v>
                      </c:pt>
                      <c:pt idx="114">
                        <c:v>44041</c:v>
                      </c:pt>
                      <c:pt idx="115">
                        <c:v>44042</c:v>
                      </c:pt>
                      <c:pt idx="116">
                        <c:v>44043</c:v>
                      </c:pt>
                      <c:pt idx="117">
                        <c:v>44044</c:v>
                      </c:pt>
                      <c:pt idx="118">
                        <c:v>44045</c:v>
                      </c:pt>
                      <c:pt idx="119">
                        <c:v>44046</c:v>
                      </c:pt>
                      <c:pt idx="120">
                        <c:v>44047</c:v>
                      </c:pt>
                      <c:pt idx="121">
                        <c:v>44048</c:v>
                      </c:pt>
                      <c:pt idx="122">
                        <c:v>44049</c:v>
                      </c:pt>
                      <c:pt idx="123">
                        <c:v>44050</c:v>
                      </c:pt>
                      <c:pt idx="124">
                        <c:v>44051</c:v>
                      </c:pt>
                      <c:pt idx="125">
                        <c:v>44052</c:v>
                      </c:pt>
                      <c:pt idx="126">
                        <c:v>44053</c:v>
                      </c:pt>
                      <c:pt idx="127">
                        <c:v>44054</c:v>
                      </c:pt>
                      <c:pt idx="128">
                        <c:v>44055</c:v>
                      </c:pt>
                      <c:pt idx="129">
                        <c:v>44056</c:v>
                      </c:pt>
                      <c:pt idx="130">
                        <c:v>44057</c:v>
                      </c:pt>
                      <c:pt idx="131">
                        <c:v>44058</c:v>
                      </c:pt>
                      <c:pt idx="132">
                        <c:v>44059</c:v>
                      </c:pt>
                      <c:pt idx="133">
                        <c:v>44060</c:v>
                      </c:pt>
                      <c:pt idx="134">
                        <c:v>44061</c:v>
                      </c:pt>
                      <c:pt idx="135">
                        <c:v>44062</c:v>
                      </c:pt>
                      <c:pt idx="136">
                        <c:v>44063</c:v>
                      </c:pt>
                      <c:pt idx="137">
                        <c:v>44064</c:v>
                      </c:pt>
                      <c:pt idx="138">
                        <c:v>44065</c:v>
                      </c:pt>
                      <c:pt idx="139">
                        <c:v>44066</c:v>
                      </c:pt>
                      <c:pt idx="140">
                        <c:v>44067</c:v>
                      </c:pt>
                      <c:pt idx="141">
                        <c:v>44068</c:v>
                      </c:pt>
                      <c:pt idx="142">
                        <c:v>44069</c:v>
                      </c:pt>
                      <c:pt idx="143">
                        <c:v>44070</c:v>
                      </c:pt>
                      <c:pt idx="144">
                        <c:v>44071</c:v>
                      </c:pt>
                      <c:pt idx="145">
                        <c:v>44072</c:v>
                      </c:pt>
                      <c:pt idx="146">
                        <c:v>44073</c:v>
                      </c:pt>
                      <c:pt idx="147">
                        <c:v>44074</c:v>
                      </c:pt>
                      <c:pt idx="148">
                        <c:v>44075</c:v>
                      </c:pt>
                      <c:pt idx="149">
                        <c:v>44076</c:v>
                      </c:pt>
                      <c:pt idx="150">
                        <c:v>44077</c:v>
                      </c:pt>
                      <c:pt idx="151">
                        <c:v>44078</c:v>
                      </c:pt>
                      <c:pt idx="152">
                        <c:v>44079</c:v>
                      </c:pt>
                      <c:pt idx="153">
                        <c:v>44080</c:v>
                      </c:pt>
                      <c:pt idx="154">
                        <c:v>44081</c:v>
                      </c:pt>
                      <c:pt idx="155">
                        <c:v>44082</c:v>
                      </c:pt>
                      <c:pt idx="156">
                        <c:v>44083</c:v>
                      </c:pt>
                      <c:pt idx="157">
                        <c:v>44084</c:v>
                      </c:pt>
                      <c:pt idx="158">
                        <c:v>44085</c:v>
                      </c:pt>
                      <c:pt idx="159">
                        <c:v>44086</c:v>
                      </c:pt>
                      <c:pt idx="160">
                        <c:v>44087</c:v>
                      </c:pt>
                      <c:pt idx="161">
                        <c:v>44088</c:v>
                      </c:pt>
                      <c:pt idx="162">
                        <c:v>44089</c:v>
                      </c:pt>
                      <c:pt idx="163">
                        <c:v>44090</c:v>
                      </c:pt>
                      <c:pt idx="164">
                        <c:v>44091</c:v>
                      </c:pt>
                      <c:pt idx="165">
                        <c:v>44092</c:v>
                      </c:pt>
                      <c:pt idx="166">
                        <c:v>44093</c:v>
                      </c:pt>
                      <c:pt idx="167">
                        <c:v>44094</c:v>
                      </c:pt>
                      <c:pt idx="168">
                        <c:v>44095</c:v>
                      </c:pt>
                      <c:pt idx="169">
                        <c:v>44096</c:v>
                      </c:pt>
                      <c:pt idx="170">
                        <c:v>44097</c:v>
                      </c:pt>
                      <c:pt idx="171">
                        <c:v>44098</c:v>
                      </c:pt>
                      <c:pt idx="172">
                        <c:v>44099</c:v>
                      </c:pt>
                      <c:pt idx="173">
                        <c:v>44100</c:v>
                      </c:pt>
                      <c:pt idx="174">
                        <c:v>44101</c:v>
                      </c:pt>
                      <c:pt idx="175">
                        <c:v>44102</c:v>
                      </c:pt>
                      <c:pt idx="176">
                        <c:v>44103</c:v>
                      </c:pt>
                      <c:pt idx="177">
                        <c:v>44104</c:v>
                      </c:pt>
                      <c:pt idx="178">
                        <c:v>44105</c:v>
                      </c:pt>
                      <c:pt idx="179">
                        <c:v>44106</c:v>
                      </c:pt>
                      <c:pt idx="180">
                        <c:v>44107</c:v>
                      </c:pt>
                      <c:pt idx="181">
                        <c:v>44108</c:v>
                      </c:pt>
                      <c:pt idx="182">
                        <c:v>44109</c:v>
                      </c:pt>
                      <c:pt idx="183">
                        <c:v>44110</c:v>
                      </c:pt>
                      <c:pt idx="184">
                        <c:v>44111</c:v>
                      </c:pt>
                      <c:pt idx="185">
                        <c:v>44112</c:v>
                      </c:pt>
                      <c:pt idx="186">
                        <c:v>44113</c:v>
                      </c:pt>
                      <c:pt idx="187">
                        <c:v>44114</c:v>
                      </c:pt>
                      <c:pt idx="188">
                        <c:v>44115</c:v>
                      </c:pt>
                      <c:pt idx="189">
                        <c:v>44116</c:v>
                      </c:pt>
                      <c:pt idx="190">
                        <c:v>44117</c:v>
                      </c:pt>
                      <c:pt idx="191">
                        <c:v>44118</c:v>
                      </c:pt>
                      <c:pt idx="192">
                        <c:v>44119</c:v>
                      </c:pt>
                      <c:pt idx="193">
                        <c:v>44120</c:v>
                      </c:pt>
                      <c:pt idx="194">
                        <c:v>44121</c:v>
                      </c:pt>
                      <c:pt idx="195">
                        <c:v>44122</c:v>
                      </c:pt>
                      <c:pt idx="196">
                        <c:v>44123</c:v>
                      </c:pt>
                      <c:pt idx="197">
                        <c:v>44124</c:v>
                      </c:pt>
                      <c:pt idx="198">
                        <c:v>44125</c:v>
                      </c:pt>
                      <c:pt idx="199">
                        <c:v>44126</c:v>
                      </c:pt>
                      <c:pt idx="200">
                        <c:v>44127</c:v>
                      </c:pt>
                      <c:pt idx="201">
                        <c:v>44128</c:v>
                      </c:pt>
                      <c:pt idx="202">
                        <c:v>44129</c:v>
                      </c:pt>
                      <c:pt idx="203">
                        <c:v>44130</c:v>
                      </c:pt>
                      <c:pt idx="204">
                        <c:v>44131</c:v>
                      </c:pt>
                      <c:pt idx="205">
                        <c:v>44132</c:v>
                      </c:pt>
                      <c:pt idx="206">
                        <c:v>44133</c:v>
                      </c:pt>
                      <c:pt idx="207">
                        <c:v>44134</c:v>
                      </c:pt>
                      <c:pt idx="208">
                        <c:v>44135</c:v>
                      </c:pt>
                      <c:pt idx="209">
                        <c:v>44136</c:v>
                      </c:pt>
                      <c:pt idx="210">
                        <c:v>44137</c:v>
                      </c:pt>
                      <c:pt idx="211">
                        <c:v>44138</c:v>
                      </c:pt>
                      <c:pt idx="212">
                        <c:v>44139</c:v>
                      </c:pt>
                      <c:pt idx="213">
                        <c:v>44140</c:v>
                      </c:pt>
                      <c:pt idx="214">
                        <c:v>44141</c:v>
                      </c:pt>
                      <c:pt idx="215">
                        <c:v>44142</c:v>
                      </c:pt>
                      <c:pt idx="216">
                        <c:v>44143</c:v>
                      </c:pt>
                      <c:pt idx="217">
                        <c:v>44144</c:v>
                      </c:pt>
                      <c:pt idx="218">
                        <c:v>44145</c:v>
                      </c:pt>
                      <c:pt idx="219">
                        <c:v>44146</c:v>
                      </c:pt>
                      <c:pt idx="220">
                        <c:v>44147</c:v>
                      </c:pt>
                      <c:pt idx="221">
                        <c:v>44148</c:v>
                      </c:pt>
                      <c:pt idx="222">
                        <c:v>44149</c:v>
                      </c:pt>
                      <c:pt idx="223">
                        <c:v>44150</c:v>
                      </c:pt>
                      <c:pt idx="224">
                        <c:v>44151</c:v>
                      </c:pt>
                      <c:pt idx="225">
                        <c:v>44152</c:v>
                      </c:pt>
                      <c:pt idx="226">
                        <c:v>44153</c:v>
                      </c:pt>
                      <c:pt idx="227">
                        <c:v>44154</c:v>
                      </c:pt>
                      <c:pt idx="228">
                        <c:v>44155</c:v>
                      </c:pt>
                      <c:pt idx="229">
                        <c:v>44156</c:v>
                      </c:pt>
                      <c:pt idx="230">
                        <c:v>44157</c:v>
                      </c:pt>
                      <c:pt idx="231">
                        <c:v>44158</c:v>
                      </c:pt>
                      <c:pt idx="232">
                        <c:v>44159</c:v>
                      </c:pt>
                      <c:pt idx="233">
                        <c:v>44160</c:v>
                      </c:pt>
                      <c:pt idx="234">
                        <c:v>44161</c:v>
                      </c:pt>
                      <c:pt idx="235">
                        <c:v>44162</c:v>
                      </c:pt>
                      <c:pt idx="236">
                        <c:v>44163</c:v>
                      </c:pt>
                      <c:pt idx="237">
                        <c:v>44164</c:v>
                      </c:pt>
                      <c:pt idx="238">
                        <c:v>44165</c:v>
                      </c:pt>
                      <c:pt idx="239">
                        <c:v>44166</c:v>
                      </c:pt>
                      <c:pt idx="240">
                        <c:v>44167</c:v>
                      </c:pt>
                      <c:pt idx="241">
                        <c:v>44168</c:v>
                      </c:pt>
                      <c:pt idx="242">
                        <c:v>44169</c:v>
                      </c:pt>
                      <c:pt idx="243">
                        <c:v>44170</c:v>
                      </c:pt>
                      <c:pt idx="244">
                        <c:v>44171</c:v>
                      </c:pt>
                      <c:pt idx="245">
                        <c:v>44172</c:v>
                      </c:pt>
                      <c:pt idx="246">
                        <c:v>44173</c:v>
                      </c:pt>
                      <c:pt idx="247">
                        <c:v>44174</c:v>
                      </c:pt>
                      <c:pt idx="248">
                        <c:v>44175</c:v>
                      </c:pt>
                      <c:pt idx="249">
                        <c:v>44176</c:v>
                      </c:pt>
                      <c:pt idx="250">
                        <c:v>44177</c:v>
                      </c:pt>
                      <c:pt idx="251">
                        <c:v>44178</c:v>
                      </c:pt>
                      <c:pt idx="252">
                        <c:v>44179</c:v>
                      </c:pt>
                      <c:pt idx="253">
                        <c:v>44180</c:v>
                      </c:pt>
                      <c:pt idx="254">
                        <c:v>44181</c:v>
                      </c:pt>
                      <c:pt idx="255">
                        <c:v>44182</c:v>
                      </c:pt>
                      <c:pt idx="256">
                        <c:v>44183</c:v>
                      </c:pt>
                      <c:pt idx="257">
                        <c:v>44184</c:v>
                      </c:pt>
                      <c:pt idx="258">
                        <c:v>44185</c:v>
                      </c:pt>
                      <c:pt idx="259">
                        <c:v>44186</c:v>
                      </c:pt>
                      <c:pt idx="260">
                        <c:v>44187</c:v>
                      </c:pt>
                      <c:pt idx="261">
                        <c:v>44188</c:v>
                      </c:pt>
                      <c:pt idx="262">
                        <c:v>44189</c:v>
                      </c:pt>
                      <c:pt idx="263">
                        <c:v>44190</c:v>
                      </c:pt>
                      <c:pt idx="264">
                        <c:v>44191</c:v>
                      </c:pt>
                      <c:pt idx="265">
                        <c:v>44192</c:v>
                      </c:pt>
                      <c:pt idx="266">
                        <c:v>44193</c:v>
                      </c:pt>
                      <c:pt idx="267">
                        <c:v>44194</c:v>
                      </c:pt>
                      <c:pt idx="268">
                        <c:v>44195</c:v>
                      </c:pt>
                      <c:pt idx="269">
                        <c:v>44196</c:v>
                      </c:pt>
                      <c:pt idx="270">
                        <c:v>44197</c:v>
                      </c:pt>
                      <c:pt idx="271">
                        <c:v>44198</c:v>
                      </c:pt>
                      <c:pt idx="272">
                        <c:v>44199</c:v>
                      </c:pt>
                      <c:pt idx="273">
                        <c:v>44200</c:v>
                      </c:pt>
                      <c:pt idx="274">
                        <c:v>44201</c:v>
                      </c:pt>
                      <c:pt idx="275">
                        <c:v>44202</c:v>
                      </c:pt>
                      <c:pt idx="276">
                        <c:v>44203</c:v>
                      </c:pt>
                      <c:pt idx="277">
                        <c:v>44204</c:v>
                      </c:pt>
                      <c:pt idx="278">
                        <c:v>44205</c:v>
                      </c:pt>
                      <c:pt idx="279">
                        <c:v>44206</c:v>
                      </c:pt>
                      <c:pt idx="280">
                        <c:v>44207</c:v>
                      </c:pt>
                      <c:pt idx="281">
                        <c:v>44208</c:v>
                      </c:pt>
                      <c:pt idx="282">
                        <c:v>44209</c:v>
                      </c:pt>
                      <c:pt idx="283">
                        <c:v>44210</c:v>
                      </c:pt>
                      <c:pt idx="284">
                        <c:v>44211</c:v>
                      </c:pt>
                      <c:pt idx="285">
                        <c:v>44212</c:v>
                      </c:pt>
                      <c:pt idx="286">
                        <c:v>44213</c:v>
                      </c:pt>
                      <c:pt idx="287">
                        <c:v>44214</c:v>
                      </c:pt>
                      <c:pt idx="288">
                        <c:v>44215</c:v>
                      </c:pt>
                      <c:pt idx="289">
                        <c:v>44216</c:v>
                      </c:pt>
                      <c:pt idx="290">
                        <c:v>44217</c:v>
                      </c:pt>
                      <c:pt idx="291">
                        <c:v>44218</c:v>
                      </c:pt>
                      <c:pt idx="292">
                        <c:v>44219</c:v>
                      </c:pt>
                      <c:pt idx="293">
                        <c:v>44220</c:v>
                      </c:pt>
                      <c:pt idx="294">
                        <c:v>44221</c:v>
                      </c:pt>
                      <c:pt idx="295">
                        <c:v>44222</c:v>
                      </c:pt>
                      <c:pt idx="296">
                        <c:v>44223</c:v>
                      </c:pt>
                      <c:pt idx="297">
                        <c:v>44224</c:v>
                      </c:pt>
                      <c:pt idx="298">
                        <c:v>44225</c:v>
                      </c:pt>
                      <c:pt idx="299">
                        <c:v>44226</c:v>
                      </c:pt>
                      <c:pt idx="300">
                        <c:v>44227</c:v>
                      </c:pt>
                      <c:pt idx="301">
                        <c:v>44228</c:v>
                      </c:pt>
                      <c:pt idx="302">
                        <c:v>44229</c:v>
                      </c:pt>
                      <c:pt idx="303">
                        <c:v>44230</c:v>
                      </c:pt>
                      <c:pt idx="304">
                        <c:v>44231</c:v>
                      </c:pt>
                      <c:pt idx="305">
                        <c:v>44232</c:v>
                      </c:pt>
                      <c:pt idx="306">
                        <c:v>44233</c:v>
                      </c:pt>
                      <c:pt idx="307">
                        <c:v>44234</c:v>
                      </c:pt>
                      <c:pt idx="308">
                        <c:v>44235</c:v>
                      </c:pt>
                      <c:pt idx="309">
                        <c:v>44236</c:v>
                      </c:pt>
                      <c:pt idx="310">
                        <c:v>44237</c:v>
                      </c:pt>
                      <c:pt idx="311">
                        <c:v>44238</c:v>
                      </c:pt>
                      <c:pt idx="312">
                        <c:v>44239</c:v>
                      </c:pt>
                      <c:pt idx="313">
                        <c:v>44240</c:v>
                      </c:pt>
                      <c:pt idx="314">
                        <c:v>44241</c:v>
                      </c:pt>
                      <c:pt idx="315">
                        <c:v>44242</c:v>
                      </c:pt>
                      <c:pt idx="316">
                        <c:v>44243</c:v>
                      </c:pt>
                      <c:pt idx="317">
                        <c:v>44244</c:v>
                      </c:pt>
                      <c:pt idx="318">
                        <c:v>44245</c:v>
                      </c:pt>
                      <c:pt idx="319">
                        <c:v>44246</c:v>
                      </c:pt>
                      <c:pt idx="320">
                        <c:v>44247</c:v>
                      </c:pt>
                      <c:pt idx="321">
                        <c:v>44248</c:v>
                      </c:pt>
                      <c:pt idx="322">
                        <c:v>44249</c:v>
                      </c:pt>
                      <c:pt idx="323">
                        <c:v>44250</c:v>
                      </c:pt>
                      <c:pt idx="324">
                        <c:v>44251</c:v>
                      </c:pt>
                      <c:pt idx="325">
                        <c:v>44252</c:v>
                      </c:pt>
                      <c:pt idx="326">
                        <c:v>44253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log'!$K$2:$K$600</c15:sqref>
                        </c15:formulaRef>
                      </c:ext>
                    </c:extLst>
                    <c:numCache>
                      <c:formatCode>General</c:formatCode>
                      <c:ptCount val="599"/>
                      <c:pt idx="1">
                        <c:v>1.1354822741690864</c:v>
                      </c:pt>
                      <c:pt idx="2">
                        <c:v>1.0354653200151664</c:v>
                      </c:pt>
                      <c:pt idx="3">
                        <c:v>1.0183439910164083</c:v>
                      </c:pt>
                      <c:pt idx="4">
                        <c:v>1.0335670349817927</c:v>
                      </c:pt>
                      <c:pt idx="5">
                        <c:v>1.0156401670581543</c:v>
                      </c:pt>
                      <c:pt idx="6">
                        <c:v>1.0243393847404962</c:v>
                      </c:pt>
                      <c:pt idx="7">
                        <c:v>1.049383116730976</c:v>
                      </c:pt>
                      <c:pt idx="8">
                        <c:v>1.0243751177430473</c:v>
                      </c:pt>
                      <c:pt idx="9">
                        <c:v>1.0379970418751201</c:v>
                      </c:pt>
                      <c:pt idx="10">
                        <c:v>1.0367655307753645</c:v>
                      </c:pt>
                      <c:pt idx="11">
                        <c:v>1.0365543226153138</c:v>
                      </c:pt>
                      <c:pt idx="12">
                        <c:v>1.0165920355468125</c:v>
                      </c:pt>
                      <c:pt idx="13">
                        <c:v>1</c:v>
                      </c:pt>
                      <c:pt idx="14">
                        <c:v>0.9710207547408406</c:v>
                      </c:pt>
                      <c:pt idx="15">
                        <c:v>1.0165316624334497</c:v>
                      </c:pt>
                      <c:pt idx="16">
                        <c:v>1.0052088971162378</c:v>
                      </c:pt>
                      <c:pt idx="17">
                        <c:v>0.99892914474579353</c:v>
                      </c:pt>
                      <c:pt idx="18">
                        <c:v>0.99093904095999941</c:v>
                      </c:pt>
                      <c:pt idx="19">
                        <c:v>1.0254851260278568</c:v>
                      </c:pt>
                      <c:pt idx="20">
                        <c:v>1.0560443114607809</c:v>
                      </c:pt>
                      <c:pt idx="21">
                        <c:v>1.0787511569066228</c:v>
                      </c:pt>
                      <c:pt idx="22">
                        <c:v>1.057758892112753</c:v>
                      </c:pt>
                      <c:pt idx="23">
                        <c:v>1.0608313553577906</c:v>
                      </c:pt>
                      <c:pt idx="24">
                        <c:v>1.0632537811898271</c:v>
                      </c:pt>
                      <c:pt idx="25">
                        <c:v>1.0635733999707866</c:v>
                      </c:pt>
                      <c:pt idx="26">
                        <c:v>1.0623849638732428</c:v>
                      </c:pt>
                      <c:pt idx="27">
                        <c:v>1.0433790192591443</c:v>
                      </c:pt>
                      <c:pt idx="28">
                        <c:v>1.0422660574228486</c:v>
                      </c:pt>
                      <c:pt idx="29">
                        <c:v>1.0419948341074621</c:v>
                      </c:pt>
                      <c:pt idx="30">
                        <c:v>1.0752190790572462</c:v>
                      </c:pt>
                      <c:pt idx="31">
                        <c:v>1.0405612018733732</c:v>
                      </c:pt>
                      <c:pt idx="32">
                        <c:v>1.0341469723270214</c:v>
                      </c:pt>
                      <c:pt idx="33">
                        <c:v>1.026563817574722</c:v>
                      </c:pt>
                      <c:pt idx="34">
                        <c:v>1.017151806904248</c:v>
                      </c:pt>
                      <c:pt idx="35">
                        <c:v>0.98788857232257399</c:v>
                      </c:pt>
                      <c:pt idx="36">
                        <c:v>0.99378785814116621</c:v>
                      </c:pt>
                      <c:pt idx="37">
                        <c:v>0.95864894704631498</c:v>
                      </c:pt>
                      <c:pt idx="38">
                        <c:v>0.95657828510935283</c:v>
                      </c:pt>
                      <c:pt idx="39">
                        <c:v>0.97011806729360273</c:v>
                      </c:pt>
                      <c:pt idx="40">
                        <c:v>0.972108791642326</c:v>
                      </c:pt>
                      <c:pt idx="41">
                        <c:v>0.98009980095568439</c:v>
                      </c:pt>
                      <c:pt idx="42">
                        <c:v>0.98991523346520871</c:v>
                      </c:pt>
                      <c:pt idx="43">
                        <c:v>0.99817014930348436</c:v>
                      </c:pt>
                      <c:pt idx="44">
                        <c:v>1.0009074440039225</c:v>
                      </c:pt>
                      <c:pt idx="45">
                        <c:v>1.0580712448609906</c:v>
                      </c:pt>
                      <c:pt idx="46">
                        <c:v>1.0744315618192943</c:v>
                      </c:pt>
                      <c:pt idx="47">
                        <c:v>1.0693093491637344</c:v>
                      </c:pt>
                      <c:pt idx="48">
                        <c:v>1.0768219398291909</c:v>
                      </c:pt>
                      <c:pt idx="49">
                        <c:v>1.1011670136799436</c:v>
                      </c:pt>
                      <c:pt idx="50">
                        <c:v>1.091997029386736</c:v>
                      </c:pt>
                      <c:pt idx="51">
                        <c:v>1.1010700353067628</c:v>
                      </c:pt>
                      <c:pt idx="52">
                        <c:v>1.0887644343531575</c:v>
                      </c:pt>
                      <c:pt idx="53">
                        <c:v>1.077691534381338</c:v>
                      </c:pt>
                      <c:pt idx="54">
                        <c:v>1.070578841218907</c:v>
                      </c:pt>
                      <c:pt idx="55">
                        <c:v>1.0478393228633183</c:v>
                      </c:pt>
                      <c:pt idx="56">
                        <c:v>1.0262049434684959</c:v>
                      </c:pt>
                      <c:pt idx="57">
                        <c:v>1.021025522238364</c:v>
                      </c:pt>
                      <c:pt idx="58">
                        <c:v>1.0187297795330843</c:v>
                      </c:pt>
                      <c:pt idx="59">
                        <c:v>1.021520966795187</c:v>
                      </c:pt>
                      <c:pt idx="60">
                        <c:v>1.0242529717648001</c:v>
                      </c:pt>
                      <c:pt idx="61">
                        <c:v>0.99423554295838612</c:v>
                      </c:pt>
                      <c:pt idx="62">
                        <c:v>1.0256972347199358</c:v>
                      </c:pt>
                      <c:pt idx="63">
                        <c:v>1.0364582008667378</c:v>
                      </c:pt>
                      <c:pt idx="64">
                        <c:v>1.041729310145362</c:v>
                      </c:pt>
                      <c:pt idx="65">
                        <c:v>1.0426899918953718</c:v>
                      </c:pt>
                      <c:pt idx="66">
                        <c:v>1.0338135939173991</c:v>
                      </c:pt>
                      <c:pt idx="67">
                        <c:v>1.025146240104448</c:v>
                      </c:pt>
                      <c:pt idx="68">
                        <c:v>1.0644789714286147</c:v>
                      </c:pt>
                      <c:pt idx="69">
                        <c:v>1.0513641986217281</c:v>
                      </c:pt>
                      <c:pt idx="70">
                        <c:v>1.0309642560388599</c:v>
                      </c:pt>
                      <c:pt idx="71">
                        <c:v>1.0571044566375252</c:v>
                      </c:pt>
                      <c:pt idx="72">
                        <c:v>1.0593136978756157</c:v>
                      </c:pt>
                      <c:pt idx="73">
                        <c:v>1.0642516626521166</c:v>
                      </c:pt>
                      <c:pt idx="74">
                        <c:v>1.0692455214077701</c:v>
                      </c:pt>
                      <c:pt idx="75">
                        <c:v>1.0824257805609769</c:v>
                      </c:pt>
                      <c:pt idx="76">
                        <c:v>1.0793032649972536</c:v>
                      </c:pt>
                      <c:pt idx="77">
                        <c:v>1.0971424653629522</c:v>
                      </c:pt>
                      <c:pt idx="78">
                        <c:v>1.0754678915755822</c:v>
                      </c:pt>
                      <c:pt idx="79">
                        <c:v>1.0345441071705566</c:v>
                      </c:pt>
                      <c:pt idx="80">
                        <c:v>1.0474667487161236</c:v>
                      </c:pt>
                      <c:pt idx="81">
                        <c:v>1.0592977588787855</c:v>
                      </c:pt>
                      <c:pt idx="82">
                        <c:v>1.0224938921177431</c:v>
                      </c:pt>
                      <c:pt idx="83">
                        <c:v>1.025778050011027</c:v>
                      </c:pt>
                      <c:pt idx="84">
                        <c:v>1.0128415788466587</c:v>
                      </c:pt>
                      <c:pt idx="85">
                        <c:v>0.99162944411861143</c:v>
                      </c:pt>
                      <c:pt idx="86">
                        <c:v>1.0466953742787488</c:v>
                      </c:pt>
                      <c:pt idx="87">
                        <c:v>1.0310751071319841</c:v>
                      </c:pt>
                      <c:pt idx="88">
                        <c:v>1.0169110490487476</c:v>
                      </c:pt>
                      <c:pt idx="89">
                        <c:v>1.0216787516892794</c:v>
                      </c:pt>
                      <c:pt idx="90">
                        <c:v>1.0188899144947421</c:v>
                      </c:pt>
                      <c:pt idx="91">
                        <c:v>1.0258960760633222</c:v>
                      </c:pt>
                      <c:pt idx="92">
                        <c:v>1.0336838361975726</c:v>
                      </c:pt>
                      <c:pt idx="93">
                        <c:v>1.0061275340462539</c:v>
                      </c:pt>
                      <c:pt idx="94">
                        <c:v>1.0122994627097941</c:v>
                      </c:pt>
                      <c:pt idx="95">
                        <c:v>1.0183928417023163</c:v>
                      </c:pt>
                      <c:pt idx="96">
                        <c:v>1.023288193172776</c:v>
                      </c:pt>
                      <c:pt idx="97">
                        <c:v>1.0100983372778694</c:v>
                      </c:pt>
                      <c:pt idx="98">
                        <c:v>1.0015942222659955</c:v>
                      </c:pt>
                      <c:pt idx="99">
                        <c:v>1.018794101629001</c:v>
                      </c:pt>
                      <c:pt idx="100">
                        <c:v>1.0163102112665621</c:v>
                      </c:pt>
                      <c:pt idx="101">
                        <c:v>0.99918216115288161</c:v>
                      </c:pt>
                      <c:pt idx="102">
                        <c:v>0.98153238381285246</c:v>
                      </c:pt>
                      <c:pt idx="103">
                        <c:v>0.97541355635400218</c:v>
                      </c:pt>
                      <c:pt idx="104">
                        <c:v>1.0181266080624412</c:v>
                      </c:pt>
                      <c:pt idx="105">
                        <c:v>1.042625101362822</c:v>
                      </c:pt>
                      <c:pt idx="106">
                        <c:v>1.038916828777813</c:v>
                      </c:pt>
                      <c:pt idx="107">
                        <c:v>1.0324779768731811</c:v>
                      </c:pt>
                      <c:pt idx="108">
                        <c:v>1.0438792973082234</c:v>
                      </c:pt>
                      <c:pt idx="109">
                        <c:v>1.0564503750389143</c:v>
                      </c:pt>
                      <c:pt idx="110">
                        <c:v>1.062671767037336</c:v>
                      </c:pt>
                      <c:pt idx="111">
                        <c:v>1.0366432647874353</c:v>
                      </c:pt>
                      <c:pt idx="112">
                        <c:v>1.0175093883868107</c:v>
                      </c:pt>
                      <c:pt idx="113">
                        <c:v>1.0190081007342293</c:v>
                      </c:pt>
                      <c:pt idx="114">
                        <c:v>1.0207315181161327</c:v>
                      </c:pt>
                      <c:pt idx="115">
                        <c:v>1.0177046262538172</c:v>
                      </c:pt>
                      <c:pt idx="116">
                        <c:v>1.0145979738061521</c:v>
                      </c:pt>
                      <c:pt idx="117">
                        <c:v>1.020448782859287</c:v>
                      </c:pt>
                      <c:pt idx="118">
                        <c:v>1.024056479702933</c:v>
                      </c:pt>
                      <c:pt idx="119">
                        <c:v>1.0301005185436782</c:v>
                      </c:pt>
                      <c:pt idx="120">
                        <c:v>1.0251940736197538</c:v>
                      </c:pt>
                      <c:pt idx="121">
                        <c:v>1.0356270033379953</c:v>
                      </c:pt>
                      <c:pt idx="122">
                        <c:v>1.0313688548537323</c:v>
                      </c:pt>
                      <c:pt idx="123">
                        <c:v>1.0268256076976767</c:v>
                      </c:pt>
                      <c:pt idx="124">
                        <c:v>1.0240821175066483</c:v>
                      </c:pt>
                      <c:pt idx="125">
                        <c:v>1.0302518298058991</c:v>
                      </c:pt>
                      <c:pt idx="126">
                        <c:v>1.0278005818391762</c:v>
                      </c:pt>
                      <c:pt idx="127">
                        <c:v>1.0186420592884642</c:v>
                      </c:pt>
                      <c:pt idx="128">
                        <c:v>1.008251154454985</c:v>
                      </c:pt>
                      <c:pt idx="129">
                        <c:v>1.0127287960497393</c:v>
                      </c:pt>
                      <c:pt idx="130">
                        <c:v>1.0175957916277538</c:v>
                      </c:pt>
                      <c:pt idx="131">
                        <c:v>1.0161993231838979</c:v>
                      </c:pt>
                      <c:pt idx="132">
                        <c:v>1.0076468370980309</c:v>
                      </c:pt>
                      <c:pt idx="133">
                        <c:v>1.0087448481596655</c:v>
                      </c:pt>
                      <c:pt idx="134">
                        <c:v>1.0072959990661938</c:v>
                      </c:pt>
                      <c:pt idx="135">
                        <c:v>1.0093907016688715</c:v>
                      </c:pt>
                      <c:pt idx="136">
                        <c:v>1.0111821649890764</c:v>
                      </c:pt>
                      <c:pt idx="137">
                        <c:v>1.0130647830047157</c:v>
                      </c:pt>
                      <c:pt idx="138">
                        <c:v>1.0121180659692617</c:v>
                      </c:pt>
                      <c:pt idx="139">
                        <c:v>1.0066344572075714</c:v>
                      </c:pt>
                      <c:pt idx="140">
                        <c:v>1.0085160673136098</c:v>
                      </c:pt>
                      <c:pt idx="141">
                        <c:v>1.0074870062323777</c:v>
                      </c:pt>
                      <c:pt idx="142">
                        <c:v>1.0080354872059691</c:v>
                      </c:pt>
                      <c:pt idx="143">
                        <c:v>1.0028634535160983</c:v>
                      </c:pt>
                      <c:pt idx="144">
                        <c:v>0.99749458909425781</c:v>
                      </c:pt>
                      <c:pt idx="145">
                        <c:v>0.99781436504745358</c:v>
                      </c:pt>
                      <c:pt idx="146">
                        <c:v>0.99651154953865795</c:v>
                      </c:pt>
                      <c:pt idx="147">
                        <c:v>0.99265363263161732</c:v>
                      </c:pt>
                      <c:pt idx="148">
                        <c:v>0.99325085369098731</c:v>
                      </c:pt>
                      <c:pt idx="149">
                        <c:v>0.99291022386045735</c:v>
                      </c:pt>
                      <c:pt idx="150">
                        <c:v>0.99327469312484817</c:v>
                      </c:pt>
                      <c:pt idx="151">
                        <c:v>0.99371221541262877</c:v>
                      </c:pt>
                      <c:pt idx="152">
                        <c:v>0.98686607523624637</c:v>
                      </c:pt>
                      <c:pt idx="153">
                        <c:v>0.9837494947866412</c:v>
                      </c:pt>
                      <c:pt idx="154">
                        <c:v>0.98044244562554317</c:v>
                      </c:pt>
                      <c:pt idx="155">
                        <c:v>0.983383837552957</c:v>
                      </c:pt>
                      <c:pt idx="156">
                        <c:v>0.98170332425828954</c:v>
                      </c:pt>
                      <c:pt idx="157">
                        <c:v>0.98227744304787168</c:v>
                      </c:pt>
                      <c:pt idx="158">
                        <c:v>0.98294342668923418</c:v>
                      </c:pt>
                      <c:pt idx="159">
                        <c:v>0.99428097338657062</c:v>
                      </c:pt>
                      <c:pt idx="160">
                        <c:v>1.0016415431049046</c:v>
                      </c:pt>
                      <c:pt idx="161">
                        <c:v>1.0155009292001012</c:v>
                      </c:pt>
                      <c:pt idx="162">
                        <c:v>1.011667514419855</c:v>
                      </c:pt>
                      <c:pt idx="163">
                        <c:v>1.0110236822562417</c:v>
                      </c:pt>
                      <c:pt idx="164">
                        <c:v>1.0098630597338223</c:v>
                      </c:pt>
                      <c:pt idx="165">
                        <c:v>1.0086312655366712</c:v>
                      </c:pt>
                      <c:pt idx="166">
                        <c:v>1.0000598001183814</c:v>
                      </c:pt>
                      <c:pt idx="167">
                        <c:v>0.99196431097226712</c:v>
                      </c:pt>
                      <c:pt idx="168">
                        <c:v>0.97960127361700178</c:v>
                      </c:pt>
                      <c:pt idx="169">
                        <c:v>0.98214991142916563</c:v>
                      </c:pt>
                      <c:pt idx="170">
                        <c:v>0.98175725651681012</c:v>
                      </c:pt>
                      <c:pt idx="171">
                        <c:v>0.98121662475853633</c:v>
                      </c:pt>
                      <c:pt idx="172">
                        <c:v>0.98067335333028671</c:v>
                      </c:pt>
                      <c:pt idx="173">
                        <c:v>0.97886225371614966</c:v>
                      </c:pt>
                      <c:pt idx="174">
                        <c:v>0.97719814770251068</c:v>
                      </c:pt>
                      <c:pt idx="175">
                        <c:v>0.97411211168370238</c:v>
                      </c:pt>
                      <c:pt idx="176">
                        <c:v>0.96181896816034285</c:v>
                      </c:pt>
                      <c:pt idx="177">
                        <c:v>0.97041213106107516</c:v>
                      </c:pt>
                      <c:pt idx="178">
                        <c:v>0.9708517231804773</c:v>
                      </c:pt>
                      <c:pt idx="179">
                        <c:v>0.97112516948107197</c:v>
                      </c:pt>
                      <c:pt idx="180">
                        <c:v>0.97003145713918149</c:v>
                      </c:pt>
                      <c:pt idx="181">
                        <c:v>0.97143915436405381</c:v>
                      </c:pt>
                      <c:pt idx="182">
                        <c:v>0.9740083904406146</c:v>
                      </c:pt>
                      <c:pt idx="183">
                        <c:v>0.99185544718702268</c:v>
                      </c:pt>
                      <c:pt idx="184">
                        <c:v>0.99031546148593941</c:v>
                      </c:pt>
                      <c:pt idx="185">
                        <c:v>0.99249716747187244</c:v>
                      </c:pt>
                      <c:pt idx="186">
                        <c:v>0.99482239112155069</c:v>
                      </c:pt>
                      <c:pt idx="187">
                        <c:v>0.99636034575134047</c:v>
                      </c:pt>
                      <c:pt idx="188">
                        <c:v>0.98775896847820654</c:v>
                      </c:pt>
                      <c:pt idx="189">
                        <c:v>0.98625033784596083</c:v>
                      </c:pt>
                      <c:pt idx="190">
                        <c:v>0.97382523581163649</c:v>
                      </c:pt>
                      <c:pt idx="191">
                        <c:v>0.97655664334649939</c:v>
                      </c:pt>
                      <c:pt idx="192">
                        <c:v>0.98007933303147676</c:v>
                      </c:pt>
                      <c:pt idx="193">
                        <c:v>0.98366379850940522</c:v>
                      </c:pt>
                      <c:pt idx="194">
                        <c:v>0.98590190874756833</c:v>
                      </c:pt>
                      <c:pt idx="195">
                        <c:v>1.0001702852475058</c:v>
                      </c:pt>
                      <c:pt idx="196">
                        <c:v>0.99288554688875053</c:v>
                      </c:pt>
                      <c:pt idx="197">
                        <c:v>0.99294731010152781</c:v>
                      </c:pt>
                      <c:pt idx="198">
                        <c:v>0.98871087260163548</c:v>
                      </c:pt>
                      <c:pt idx="199">
                        <c:v>0.98583873364889685</c:v>
                      </c:pt>
                      <c:pt idx="200">
                        <c:v>0.98295217534795742</c:v>
                      </c:pt>
                      <c:pt idx="201">
                        <c:v>0.97892514866375457</c:v>
                      </c:pt>
                      <c:pt idx="202">
                        <c:v>0.95326398927976563</c:v>
                      </c:pt>
                      <c:pt idx="203">
                        <c:v>0.93728718952336698</c:v>
                      </c:pt>
                      <c:pt idx="204">
                        <c:v>0.92880421070829577</c:v>
                      </c:pt>
                      <c:pt idx="205">
                        <c:v>0.93155478856822038</c:v>
                      </c:pt>
                      <c:pt idx="206">
                        <c:v>0.92664698808469048</c:v>
                      </c:pt>
                      <c:pt idx="207">
                        <c:v>0.92145868311479573</c:v>
                      </c:pt>
                      <c:pt idx="208">
                        <c:v>0.91832498509028371</c:v>
                      </c:pt>
                      <c:pt idx="209">
                        <c:v>0.91112067919236694</c:v>
                      </c:pt>
                      <c:pt idx="210">
                        <c:v>0.94324567024741546</c:v>
                      </c:pt>
                      <c:pt idx="211">
                        <c:v>0.95749556692407234</c:v>
                      </c:pt>
                      <c:pt idx="212">
                        <c:v>0.95172015804179355</c:v>
                      </c:pt>
                      <c:pt idx="213">
                        <c:v>0.95862651032077162</c:v>
                      </c:pt>
                      <c:pt idx="214">
                        <c:v>0.96593198821165649</c:v>
                      </c:pt>
                      <c:pt idx="215">
                        <c:v>0.97666101116512627</c:v>
                      </c:pt>
                      <c:pt idx="216">
                        <c:v>1.0103958016762853</c:v>
                      </c:pt>
                      <c:pt idx="217">
                        <c:v>1.0127271201819432</c:v>
                      </c:pt>
                      <c:pt idx="218">
                        <c:v>1.0174759747163569</c:v>
                      </c:pt>
                      <c:pt idx="219">
                        <c:v>1.0204120665817149</c:v>
                      </c:pt>
                      <c:pt idx="220">
                        <c:v>1.0195002101722481</c:v>
                      </c:pt>
                      <c:pt idx="221">
                        <c:v>1.0185825203845611</c:v>
                      </c:pt>
                      <c:pt idx="222">
                        <c:v>1.0330138582241675</c:v>
                      </c:pt>
                      <c:pt idx="223">
                        <c:v>1.038547492045367</c:v>
                      </c:pt>
                      <c:pt idx="224">
                        <c:v>1.0468458588536629</c:v>
                      </c:pt>
                      <c:pt idx="225">
                        <c:v>1.051333225814379</c:v>
                      </c:pt>
                      <c:pt idx="226">
                        <c:v>1.0522133211909921</c:v>
                      </c:pt>
                      <c:pt idx="227">
                        <c:v>1.0591051476061708</c:v>
                      </c:pt>
                      <c:pt idx="228">
                        <c:v>1.0658315582669209</c:v>
                      </c:pt>
                      <c:pt idx="229">
                        <c:v>1.0521292513233131</c:v>
                      </c:pt>
                      <c:pt idx="230">
                        <c:v>1.0465595841120279</c:v>
                      </c:pt>
                      <c:pt idx="231">
                        <c:v>1.027933099857506</c:v>
                      </c:pt>
                      <c:pt idx="232">
                        <c:v>1.020243684703378</c:v>
                      </c:pt>
                      <c:pt idx="233">
                        <c:v>1.0160378825346901</c:v>
                      </c:pt>
                      <c:pt idx="234">
                        <c:v>1.0068607463430186</c:v>
                      </c:pt>
                      <c:pt idx="235">
                        <c:v>0.99787469590247668</c:v>
                      </c:pt>
                      <c:pt idx="236">
                        <c:v>0.99830506525264917</c:v>
                      </c:pt>
                      <c:pt idx="237">
                        <c:v>0.99652885696205729</c:v>
                      </c:pt>
                      <c:pt idx="238">
                        <c:v>0.99724608492690081</c:v>
                      </c:pt>
                      <c:pt idx="239">
                        <c:v>0.99372756279637964</c:v>
                      </c:pt>
                      <c:pt idx="240">
                        <c:v>0.9914737307916941</c:v>
                      </c:pt>
                      <c:pt idx="241">
                        <c:v>0.99243904458638532</c:v>
                      </c:pt>
                      <c:pt idx="242">
                        <c:v>0.99344191279070326</c:v>
                      </c:pt>
                      <c:pt idx="243">
                        <c:v>0.99951171828422414</c:v>
                      </c:pt>
                      <c:pt idx="244">
                        <c:v>0.99975707512788081</c:v>
                      </c:pt>
                      <c:pt idx="245">
                        <c:v>1.0008453109526572</c:v>
                      </c:pt>
                      <c:pt idx="246">
                        <c:v>0.99644241035945935</c:v>
                      </c:pt>
                      <c:pt idx="247">
                        <c:v>0.99858719652112071</c:v>
                      </c:pt>
                      <c:pt idx="248">
                        <c:v>0.99869750835689775</c:v>
                      </c:pt>
                      <c:pt idx="249">
                        <c:v>0.99880746638036288</c:v>
                      </c:pt>
                      <c:pt idx="250">
                        <c:v>0.98623504736185996</c:v>
                      </c:pt>
                      <c:pt idx="251">
                        <c:v>0.99618767761762006</c:v>
                      </c:pt>
                      <c:pt idx="252">
                        <c:v>1.0118464207431852</c:v>
                      </c:pt>
                      <c:pt idx="253">
                        <c:v>1.0209156518445692</c:v>
                      </c:pt>
                      <c:pt idx="254">
                        <c:v>1.0176385609363972</c:v>
                      </c:pt>
                      <c:pt idx="255">
                        <c:v>1.0078270071663082</c:v>
                      </c:pt>
                      <c:pt idx="256">
                        <c:v>0.99704489326987311</c:v>
                      </c:pt>
                      <c:pt idx="257">
                        <c:v>1.0180009028319594</c:v>
                      </c:pt>
                      <c:pt idx="258">
                        <c:v>1.0422136608504813</c:v>
                      </c:pt>
                      <c:pt idx="259">
                        <c:v>1.0259324802741598</c:v>
                      </c:pt>
                      <c:pt idx="260">
                        <c:v>1.0177271868963902</c:v>
                      </c:pt>
                      <c:pt idx="261">
                        <c:v>1.0223325363486329</c:v>
                      </c:pt>
                      <c:pt idx="262">
                        <c:v>1.0308714632026059</c:v>
                      </c:pt>
                      <c:pt idx="263">
                        <c:v>1.0405315428237025</c:v>
                      </c:pt>
                      <c:pt idx="264">
                        <c:v>1.0371150960690865</c:v>
                      </c:pt>
                      <c:pt idx="265">
                        <c:v>1.0074063174194554</c:v>
                      </c:pt>
                      <c:pt idx="266">
                        <c:v>1.0104155512139259</c:v>
                      </c:pt>
                      <c:pt idx="267">
                        <c:v>1.0161615673260271</c:v>
                      </c:pt>
                      <c:pt idx="268">
                        <c:v>1.022079797816583</c:v>
                      </c:pt>
                      <c:pt idx="269">
                        <c:v>1.0241158301421363</c:v>
                      </c:pt>
                      <c:pt idx="270">
                        <c:v>1.0262471862936071</c:v>
                      </c:pt>
                      <c:pt idx="271">
                        <c:v>1.0291252089341643</c:v>
                      </c:pt>
                      <c:pt idx="272">
                        <c:v>1.0316379079313829</c:v>
                      </c:pt>
                      <c:pt idx="273">
                        <c:v>1.0498087766664406</c:v>
                      </c:pt>
                      <c:pt idx="274">
                        <c:v>1.0614055611072883</c:v>
                      </c:pt>
                      <c:pt idx="275">
                        <c:v>1.0573035355897533</c:v>
                      </c:pt>
                      <c:pt idx="276">
                        <c:v>1.0625662900236585</c:v>
                      </c:pt>
                      <c:pt idx="277">
                        <c:v>1.0678695068905724</c:v>
                      </c:pt>
                      <c:pt idx="278">
                        <c:v>1.06660444074439</c:v>
                      </c:pt>
                      <c:pt idx="279">
                        <c:v>1.066678730887632</c:v>
                      </c:pt>
                      <c:pt idx="280">
                        <c:v>1.0467889118795433</c:v>
                      </c:pt>
                      <c:pt idx="281">
                        <c:v>1.0400888555479466</c:v>
                      </c:pt>
                      <c:pt idx="282">
                        <c:v>1.0308927985103284</c:v>
                      </c:pt>
                      <c:pt idx="283">
                        <c:v>1.0250877559783227</c:v>
                      </c:pt>
                      <c:pt idx="284">
                        <c:v>1.0191899326712548</c:v>
                      </c:pt>
                      <c:pt idx="285">
                        <c:v>1.0096525786970263</c:v>
                      </c:pt>
                      <c:pt idx="286">
                        <c:v>1.0056731566033708</c:v>
                      </c:pt>
                      <c:pt idx="287">
                        <c:v>1.0074867669669163</c:v>
                      </c:pt>
                      <c:pt idx="288">
                        <c:v>1.0098389065560036</c:v>
                      </c:pt>
                      <c:pt idx="289">
                        <c:v>1.0102975434827672</c:v>
                      </c:pt>
                      <c:pt idx="290">
                        <c:v>1.001927419690029</c:v>
                      </c:pt>
                      <c:pt idx="291">
                        <c:v>0.99297171067910217</c:v>
                      </c:pt>
                      <c:pt idx="292">
                        <c:v>0.99860283746959211</c:v>
                      </c:pt>
                      <c:pt idx="293">
                        <c:v>1.0044388563183371</c:v>
                      </c:pt>
                      <c:pt idx="294">
                        <c:v>0.99851454421737773</c:v>
                      </c:pt>
                      <c:pt idx="295">
                        <c:v>0.99462607446971574</c:v>
                      </c:pt>
                      <c:pt idx="296">
                        <c:v>1.0029692256909</c:v>
                      </c:pt>
                      <c:pt idx="297">
                        <c:v>1.0045250472838174</c:v>
                      </c:pt>
                      <c:pt idx="298">
                        <c:v>1.0061674306891897</c:v>
                      </c:pt>
                      <c:pt idx="299">
                        <c:v>0.99540486742267797</c:v>
                      </c:pt>
                      <c:pt idx="300">
                        <c:v>0.99910846670364717</c:v>
                      </c:pt>
                      <c:pt idx="301">
                        <c:v>1.0179210502644169</c:v>
                      </c:pt>
                      <c:pt idx="302">
                        <c:v>1.0181771961771802</c:v>
                      </c:pt>
                      <c:pt idx="303">
                        <c:v>1.0171957097023805</c:v>
                      </c:pt>
                      <c:pt idx="304">
                        <c:v>1.0152199795369876</c:v>
                      </c:pt>
                      <c:pt idx="305">
                        <c:v>1.0128218186102338</c:v>
                      </c:pt>
                      <c:pt idx="306">
                        <c:v>1.0214572602803607</c:v>
                      </c:pt>
                      <c:pt idx="307">
                        <c:v>1.00528382882846</c:v>
                      </c:pt>
                      <c:pt idx="308">
                        <c:v>0.98406365634188131</c:v>
                      </c:pt>
                      <c:pt idx="309">
                        <c:v>0.97395665709532342</c:v>
                      </c:pt>
                      <c:pt idx="310">
                        <c:v>0.97232115338877911</c:v>
                      </c:pt>
                      <c:pt idx="311">
                        <c:v>0.97828745202698297</c:v>
                      </c:pt>
                      <c:pt idx="312">
                        <c:v>0.98520459136381144</c:v>
                      </c:pt>
                      <c:pt idx="313">
                        <c:v>0.9742510216499124</c:v>
                      </c:pt>
                      <c:pt idx="314">
                        <c:v>0.97418628139622609</c:v>
                      </c:pt>
                      <c:pt idx="315">
                        <c:v>0.97607273475712908</c:v>
                      </c:pt>
                      <c:pt idx="316">
                        <c:v>0.97767579371029067</c:v>
                      </c:pt>
                      <c:pt idx="317">
                        <c:v>0.97815272437859313</c:v>
                      </c:pt>
                      <c:pt idx="318">
                        <c:v>0.98063755024461496</c:v>
                      </c:pt>
                      <c:pt idx="319">
                        <c:v>0.98327885503785051</c:v>
                      </c:pt>
                      <c:pt idx="320">
                        <c:v>0.98674860591436686</c:v>
                      </c:pt>
                      <c:pt idx="321">
                        <c:v>0.9959570120440322</c:v>
                      </c:pt>
                      <c:pt idx="322">
                        <c:v>0.99829178068789348</c:v>
                      </c:pt>
                      <c:pt idx="323">
                        <c:v>1.0032498577920057</c:v>
                      </c:pt>
                      <c:pt idx="324">
                        <c:v>1.002002679771794</c:v>
                      </c:pt>
                      <c:pt idx="325">
                        <c:v>1.0059761292306393</c:v>
                      </c:pt>
                      <c:pt idx="326">
                        <c:v>1.0130632590923074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B0F-4813-86A6-B768C86E23E1}"/>
                  </c:ext>
                </c:extLst>
              </c15:ser>
            </c15:filteredLineSeries>
          </c:ext>
        </c:extLst>
      </c:lineChart>
      <c:dateAx>
        <c:axId val="775496831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73991583"/>
        <c:crosses val="autoZero"/>
        <c:auto val="1"/>
        <c:lblOffset val="100"/>
        <c:baseTimeUnit val="days"/>
      </c:dateAx>
      <c:valAx>
        <c:axId val="67399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75496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5.0479227853955325E-2"/>
          <c:y val="8.7450609304303872E-2"/>
          <c:w val="0.90998552526471921"/>
          <c:h val="0.77491711051689727"/>
        </c:manualLayout>
      </c:layout>
      <c:lineChart>
        <c:grouping val="standard"/>
        <c:varyColors val="0"/>
        <c:ser>
          <c:idx val="1"/>
          <c:order val="0"/>
          <c:tx>
            <c:strRef>
              <c:f>Planilha3!$B$1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Planilha3!$A$2:$A$251</c:f>
              <c:numCache>
                <c:formatCode>d\-mmm</c:formatCode>
                <c:ptCount val="250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  <c:pt idx="233">
                  <c:v>44160</c:v>
                </c:pt>
                <c:pt idx="234">
                  <c:v>44161</c:v>
                </c:pt>
                <c:pt idx="235">
                  <c:v>44162</c:v>
                </c:pt>
                <c:pt idx="236">
                  <c:v>44163</c:v>
                </c:pt>
                <c:pt idx="237">
                  <c:v>44164</c:v>
                </c:pt>
                <c:pt idx="238">
                  <c:v>44165</c:v>
                </c:pt>
                <c:pt idx="239">
                  <c:v>44166</c:v>
                </c:pt>
                <c:pt idx="240">
                  <c:v>44167</c:v>
                </c:pt>
                <c:pt idx="241">
                  <c:v>44168</c:v>
                </c:pt>
                <c:pt idx="242">
                  <c:v>44169</c:v>
                </c:pt>
                <c:pt idx="243">
                  <c:v>44170</c:v>
                </c:pt>
                <c:pt idx="244">
                  <c:v>44171</c:v>
                </c:pt>
                <c:pt idx="245">
                  <c:v>44172</c:v>
                </c:pt>
                <c:pt idx="246">
                  <c:v>44173</c:v>
                </c:pt>
                <c:pt idx="247">
                  <c:v>44174</c:v>
                </c:pt>
                <c:pt idx="248">
                  <c:v>44175</c:v>
                </c:pt>
                <c:pt idx="249">
                  <c:v>44176</c:v>
                </c:pt>
              </c:numCache>
            </c:numRef>
          </c:cat>
          <c:val>
            <c:numRef>
              <c:f>Planilha3!$B$2:$B$251</c:f>
              <c:numCache>
                <c:formatCode>General</c:formatCode>
                <c:ptCount val="250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1469.5848418956116</c:v>
                </c:pt>
                <c:pt idx="103">
                  <c:v>1444.6868981403904</c:v>
                </c:pt>
                <c:pt idx="104">
                  <c:v>1353.8540674518686</c:v>
                </c:pt>
                <c:pt idx="105">
                  <c:v>1260.3375342273398</c:v>
                </c:pt>
                <c:pt idx="106">
                  <c:v>1224.8390783115256</c:v>
                </c:pt>
                <c:pt idx="107">
                  <c:v>1529.7640929201898</c:v>
                </c:pt>
                <c:pt idx="108">
                  <c:v>1725.0953240436288</c:v>
                </c:pt>
                <c:pt idx="109">
                  <c:v>1919.8183222175985</c:v>
                </c:pt>
                <c:pt idx="110">
                  <c:v>1806.921608678857</c:v>
                </c:pt>
                <c:pt idx="111">
                  <c:v>1828.6216019157746</c:v>
                </c:pt>
                <c:pt idx="112">
                  <c:v>1851.1029868419782</c:v>
                </c:pt>
                <c:pt idx="113">
                  <c:v>1874.4464208833033</c:v>
                </c:pt>
                <c:pt idx="114">
                  <c:v>1968.0212132054221</c:v>
                </c:pt>
                <c:pt idx="115">
                  <c:v>1947.9691449103257</c:v>
                </c:pt>
                <c:pt idx="116">
                  <c:v>2190.2999217259112</c:v>
                </c:pt>
                <c:pt idx="117">
                  <c:v>2086.0272979406309</c:v>
                </c:pt>
                <c:pt idx="118">
                  <c:v>2067.6455304853671</c:v>
                </c:pt>
                <c:pt idx="119">
                  <c:v>2048.7478759299029</c:v>
                </c:pt>
                <c:pt idx="120">
                  <c:v>2159.7899459580076</c:v>
                </c:pt>
                <c:pt idx="121">
                  <c:v>2324.3265589859402</c:v>
                </c:pt>
                <c:pt idx="122">
                  <c:v>2397.3934479829559</c:v>
                </c:pt>
                <c:pt idx="123">
                  <c:v>2607.0310066753354</c:v>
                </c:pt>
                <c:pt idx="124">
                  <c:v>2665.2843453051792</c:v>
                </c:pt>
                <c:pt idx="125">
                  <c:v>2566.6944673095104</c:v>
                </c:pt>
                <c:pt idx="126">
                  <c:v>2465.8426070564819</c:v>
                </c:pt>
                <c:pt idx="127">
                  <c:v>2551.2616044917495</c:v>
                </c:pt>
                <c:pt idx="128">
                  <c:v>2863.5245213555854</c:v>
                </c:pt>
                <c:pt idx="129">
                  <c:v>2904.7002928333368</c:v>
                </c:pt>
                <c:pt idx="130">
                  <c:v>2966.8625373336326</c:v>
                </c:pt>
                <c:pt idx="131">
                  <c:v>2823.0894828532028</c:v>
                </c:pt>
                <c:pt idx="132">
                  <c:v>2804.3117198522878</c:v>
                </c:pt>
                <c:pt idx="133">
                  <c:v>2786.0728498714707</c:v>
                </c:pt>
                <c:pt idx="134">
                  <c:v>2855.007821656056</c:v>
                </c:pt>
                <c:pt idx="135">
                  <c:v>3020.3643019451165</c:v>
                </c:pt>
                <c:pt idx="136">
                  <c:v>3087.2417342043209</c:v>
                </c:pt>
                <c:pt idx="137">
                  <c:v>3121.7432939806376</c:v>
                </c:pt>
                <c:pt idx="138">
                  <c:v>3013.9756721079539</c:v>
                </c:pt>
                <c:pt idx="139">
                  <c:v>3031.3221581896923</c:v>
                </c:pt>
                <c:pt idx="140">
                  <c:v>3051.075793339367</c:v>
                </c:pt>
                <c:pt idx="141">
                  <c:v>3106.172289246877</c:v>
                </c:pt>
                <c:pt idx="142">
                  <c:v>3163.4565549325071</c:v>
                </c:pt>
                <c:pt idx="143">
                  <c:v>3276.0489925138954</c:v>
                </c:pt>
                <c:pt idx="144">
                  <c:v>3289.0718675847875</c:v>
                </c:pt>
                <c:pt idx="145">
                  <c:v>3187.6489878505581</c:v>
                </c:pt>
                <c:pt idx="146">
                  <c:v>3092.6069602817061</c:v>
                </c:pt>
                <c:pt idx="147">
                  <c:v>2997.9669171854512</c:v>
                </c:pt>
                <c:pt idx="148">
                  <c:v>3058.9600474714953</c:v>
                </c:pt>
                <c:pt idx="149">
                  <c:v>3087.011377823912</c:v>
                </c:pt>
                <c:pt idx="150">
                  <c:v>3111.2473630395107</c:v>
                </c:pt>
                <c:pt idx="151">
                  <c:v>3136.7939531897537</c:v>
                </c:pt>
                <c:pt idx="152">
                  <c:v>3032.7762510611337</c:v>
                </c:pt>
                <c:pt idx="153">
                  <c:v>2949.9205744064548</c:v>
                </c:pt>
                <c:pt idx="154">
                  <c:v>2868.4760993532054</c:v>
                </c:pt>
                <c:pt idx="155">
                  <c:v>2788.5686684387874</c:v>
                </c:pt>
                <c:pt idx="156">
                  <c:v>2752.5162176543563</c:v>
                </c:pt>
                <c:pt idx="157">
                  <c:v>2709.5007386183333</c:v>
                </c:pt>
                <c:pt idx="158">
                  <c:v>2789.6354617072284</c:v>
                </c:pt>
                <c:pt idx="159">
                  <c:v>2665.030611517177</c:v>
                </c:pt>
                <c:pt idx="160">
                  <c:v>2602.852274210185</c:v>
                </c:pt>
                <c:pt idx="161">
                  <c:v>2543.0265521470938</c:v>
                </c:pt>
                <c:pt idx="162">
                  <c:v>2678.8305626341353</c:v>
                </c:pt>
                <c:pt idx="163">
                  <c:v>2784.3010218446489</c:v>
                </c:pt>
                <c:pt idx="164">
                  <c:v>3017.5296743137642</c:v>
                </c:pt>
                <c:pt idx="165">
                  <c:v>3025.6040126346397</c:v>
                </c:pt>
                <c:pt idx="166">
                  <c:v>2877.6071396194329</c:v>
                </c:pt>
                <c:pt idx="167">
                  <c:v>2787.9624739039336</c:v>
                </c:pt>
                <c:pt idx="168">
                  <c:v>2700.7095412312829</c:v>
                </c:pt>
                <c:pt idx="169">
                  <c:v>2679.9521245200758</c:v>
                </c:pt>
                <c:pt idx="170">
                  <c:v>2631.4099836336154</c:v>
                </c:pt>
                <c:pt idx="171">
                  <c:v>2612.142933187195</c:v>
                </c:pt>
                <c:pt idx="172">
                  <c:v>2667.2060045611033</c:v>
                </c:pt>
                <c:pt idx="173">
                  <c:v>2529.6494491956928</c:v>
                </c:pt>
                <c:pt idx="174">
                  <c:v>2441.4127528070749</c:v>
                </c:pt>
                <c:pt idx="175">
                  <c:v>2355.8547089582717</c:v>
                </c:pt>
                <c:pt idx="176">
                  <c:v>2307.69340312241</c:v>
                </c:pt>
                <c:pt idx="177">
                  <c:v>2239.0663527528395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  <c:pt idx="233">
                  <c:v>1206</c:v>
                </c:pt>
                <c:pt idx="234">
                  <c:v>1203</c:v>
                </c:pt>
                <c:pt idx="235">
                  <c:v>1230</c:v>
                </c:pt>
                <c:pt idx="236">
                  <c:v>1186</c:v>
                </c:pt>
                <c:pt idx="237">
                  <c:v>1159.5865662821016</c:v>
                </c:pt>
                <c:pt idx="238">
                  <c:v>1133</c:v>
                </c:pt>
                <c:pt idx="239">
                  <c:v>1172</c:v>
                </c:pt>
                <c:pt idx="240">
                  <c:v>1177</c:v>
                </c:pt>
                <c:pt idx="241">
                  <c:v>1180</c:v>
                </c:pt>
                <c:pt idx="242">
                  <c:v>1177</c:v>
                </c:pt>
                <c:pt idx="243">
                  <c:v>1117</c:v>
                </c:pt>
                <c:pt idx="244">
                  <c:v>1099.5881964273249</c:v>
                </c:pt>
                <c:pt idx="245">
                  <c:v>1082</c:v>
                </c:pt>
                <c:pt idx="246">
                  <c:v>1168</c:v>
                </c:pt>
                <c:pt idx="247">
                  <c:v>1175</c:v>
                </c:pt>
                <c:pt idx="248">
                  <c:v>1187</c:v>
                </c:pt>
                <c:pt idx="249">
                  <c:v>1148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19-43C6-81E5-53435A4FECB7}"/>
            </c:ext>
          </c:extLst>
        </c:ser>
        <c:ser>
          <c:idx val="2"/>
          <c:order val="1"/>
          <c:tx>
            <c:strRef>
              <c:f>Planilha3!$C$1</c:f>
              <c:strCache>
                <c:ptCount val="1"/>
                <c:pt idx="0">
                  <c:v>Média Móvel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Planilha3!$A$2:$A$251</c:f>
              <c:numCache>
                <c:formatCode>d\-mmm</c:formatCode>
                <c:ptCount val="250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  <c:pt idx="233">
                  <c:v>44160</c:v>
                </c:pt>
                <c:pt idx="234">
                  <c:v>44161</c:v>
                </c:pt>
                <c:pt idx="235">
                  <c:v>44162</c:v>
                </c:pt>
                <c:pt idx="236">
                  <c:v>44163</c:v>
                </c:pt>
                <c:pt idx="237">
                  <c:v>44164</c:v>
                </c:pt>
                <c:pt idx="238">
                  <c:v>44165</c:v>
                </c:pt>
                <c:pt idx="239">
                  <c:v>44166</c:v>
                </c:pt>
                <c:pt idx="240">
                  <c:v>44167</c:v>
                </c:pt>
                <c:pt idx="241">
                  <c:v>44168</c:v>
                </c:pt>
                <c:pt idx="242">
                  <c:v>44169</c:v>
                </c:pt>
                <c:pt idx="243">
                  <c:v>44170</c:v>
                </c:pt>
                <c:pt idx="244">
                  <c:v>44171</c:v>
                </c:pt>
                <c:pt idx="245">
                  <c:v>44172</c:v>
                </c:pt>
                <c:pt idx="246">
                  <c:v>44173</c:v>
                </c:pt>
                <c:pt idx="247">
                  <c:v>44174</c:v>
                </c:pt>
                <c:pt idx="248">
                  <c:v>44175</c:v>
                </c:pt>
                <c:pt idx="249">
                  <c:v>44176</c:v>
                </c:pt>
              </c:numCache>
            </c:numRef>
          </c:cat>
          <c:val>
            <c:numRef>
              <c:f>Planilha3!$C$2:$C$251</c:f>
              <c:numCache>
                <c:formatCode>General</c:formatCode>
                <c:ptCount val="250"/>
                <c:pt idx="0">
                  <c:v>50</c:v>
                </c:pt>
                <c:pt idx="1">
                  <c:v>55.226805085936306</c:v>
                </c:pt>
                <c:pt idx="2">
                  <c:v>56.774113708454294</c:v>
                </c:pt>
                <c:pt idx="3">
                  <c:v>57.889894498564857</c:v>
                </c:pt>
                <c:pt idx="4">
                  <c:v>58.787625819702122</c:v>
                </c:pt>
                <c:pt idx="5">
                  <c:v>59.373178934914762</c:v>
                </c:pt>
                <c:pt idx="6">
                  <c:v>59.866025499614686</c:v>
                </c:pt>
                <c:pt idx="7">
                  <c:v>61.87555047178116</c:v>
                </c:pt>
                <c:pt idx="8">
                  <c:v>62.843294417975081</c:v>
                </c:pt>
                <c:pt idx="9">
                  <c:v>64.372861539174423</c:v>
                </c:pt>
                <c:pt idx="10">
                  <c:v>67.551794074870472</c:v>
                </c:pt>
                <c:pt idx="11">
                  <c:v>69.198377009199476</c:v>
                </c:pt>
                <c:pt idx="12">
                  <c:v>71.827710638108385</c:v>
                </c:pt>
                <c:pt idx="13">
                  <c:v>74.468494544097723</c:v>
                </c:pt>
                <c:pt idx="14">
                  <c:v>77.190639918339414</c:v>
                </c:pt>
                <c:pt idx="15">
                  <c:v>78.471389759745705</c:v>
                </c:pt>
                <c:pt idx="16">
                  <c:v>78.471389759745705</c:v>
                </c:pt>
                <c:pt idx="17">
                  <c:v>76.197348110070948</c:v>
                </c:pt>
                <c:pt idx="18">
                  <c:v>77.457016947350709</c:v>
                </c:pt>
                <c:pt idx="19">
                  <c:v>77.860482579560127</c:v>
                </c:pt>
                <c:pt idx="20">
                  <c:v>77.777105272694797</c:v>
                </c:pt>
                <c:pt idx="21">
                  <c:v>77.0723701075691</c:v>
                </c:pt>
                <c:pt idx="22">
                  <c:v>79.036569173026109</c:v>
                </c:pt>
                <c:pt idx="23">
                  <c:v>83.466119272550714</c:v>
                </c:pt>
                <c:pt idx="24">
                  <c:v>90.039172727770278</c:v>
                </c:pt>
                <c:pt idx="25">
                  <c:v>95.239735591275078</c:v>
                </c:pt>
                <c:pt idx="26">
                  <c:v>101.03329779120989</c:v>
                </c:pt>
                <c:pt idx="27">
                  <c:v>107.42403590258178</c:v>
                </c:pt>
                <c:pt idx="28">
                  <c:v>114.25334710349271</c:v>
                </c:pt>
                <c:pt idx="29">
                  <c:v>121.38103803494126</c:v>
                </c:pt>
                <c:pt idx="30">
                  <c:v>126.64642842155384</c:v>
                </c:pt>
                <c:pt idx="31">
                  <c:v>131.9992736376179</c:v>
                </c:pt>
                <c:pt idx="32">
                  <c:v>137.54256123633527</c:v>
                </c:pt>
                <c:pt idx="33">
                  <c:v>147.88838602370728</c:v>
                </c:pt>
                <c:pt idx="34">
                  <c:v>153.88691670394223</c:v>
                </c:pt>
                <c:pt idx="35">
                  <c:v>159.14168899012236</c:v>
                </c:pt>
                <c:pt idx="36">
                  <c:v>163.36909978498912</c:v>
                </c:pt>
                <c:pt idx="37">
                  <c:v>166.17117503862212</c:v>
                </c:pt>
                <c:pt idx="38">
                  <c:v>164.15860487006881</c:v>
                </c:pt>
                <c:pt idx="39">
                  <c:v>163.13882832926777</c:v>
                </c:pt>
                <c:pt idx="40">
                  <c:v>156.39286600022214</c:v>
                </c:pt>
                <c:pt idx="41">
                  <c:v>149.60201956182931</c:v>
                </c:pt>
                <c:pt idx="42">
                  <c:v>145.13162208054163</c:v>
                </c:pt>
                <c:pt idx="43">
                  <c:v>141.08372576980599</c:v>
                </c:pt>
                <c:pt idx="44">
                  <c:v>138.2761315450733</c:v>
                </c:pt>
                <c:pt idx="45">
                  <c:v>136.88164904110707</c:v>
                </c:pt>
                <c:pt idx="46">
                  <c:v>136.63117606026904</c:v>
                </c:pt>
                <c:pt idx="47">
                  <c:v>136.75516120173378</c:v>
                </c:pt>
                <c:pt idx="48">
                  <c:v>144.69670365388382</c:v>
                </c:pt>
                <c:pt idx="49">
                  <c:v>155.46670529694603</c:v>
                </c:pt>
                <c:pt idx="50">
                  <c:v>166.24200145770737</c:v>
                </c:pt>
                <c:pt idx="51">
                  <c:v>179.01303449077571</c:v>
                </c:pt>
                <c:pt idx="52">
                  <c:v>197.12324859999225</c:v>
                </c:pt>
                <c:pt idx="53">
                  <c:v>215.25800189425473</c:v>
                </c:pt>
                <c:pt idx="54">
                  <c:v>237.01413574577029</c:v>
                </c:pt>
                <c:pt idx="55">
                  <c:v>258.05256143894599</c:v>
                </c:pt>
                <c:pt idx="56">
                  <c:v>278.10106088817219</c:v>
                </c:pt>
                <c:pt idx="57">
                  <c:v>297.72911150740799</c:v>
                </c:pt>
                <c:pt idx="58">
                  <c:v>311.97227059861973</c:v>
                </c:pt>
                <c:pt idx="59">
                  <c:v>320.14748631339506</c:v>
                </c:pt>
                <c:pt idx="60">
                  <c:v>326.87875440643359</c:v>
                </c:pt>
                <c:pt idx="61">
                  <c:v>333.00112141051488</c:v>
                </c:pt>
                <c:pt idx="62">
                  <c:v>340.16762748715081</c:v>
                </c:pt>
                <c:pt idx="63">
                  <c:v>348.41770335189557</c:v>
                </c:pt>
                <c:pt idx="64">
                  <c:v>346.40926446838625</c:v>
                </c:pt>
                <c:pt idx="65">
                  <c:v>355.31102464659062</c:v>
                </c:pt>
                <c:pt idx="66">
                  <c:v>368.26502535332207</c:v>
                </c:pt>
                <c:pt idx="67">
                  <c:v>383.63247081198051</c:v>
                </c:pt>
                <c:pt idx="68">
                  <c:v>400.00973788174531</c:v>
                </c:pt>
                <c:pt idx="69">
                  <c:v>413.53550472148385</c:v>
                </c:pt>
                <c:pt idx="70">
                  <c:v>423.93436781492466</c:v>
                </c:pt>
                <c:pt idx="71">
                  <c:v>451.26921980487128</c:v>
                </c:pt>
                <c:pt idx="72">
                  <c:v>474.4483016428004</c:v>
                </c:pt>
                <c:pt idx="73">
                  <c:v>489.13924033207081</c:v>
                </c:pt>
                <c:pt idx="74">
                  <c:v>517.07127087132528</c:v>
                </c:pt>
                <c:pt idx="75">
                  <c:v>547.74068001194746</c:v>
                </c:pt>
                <c:pt idx="76">
                  <c:v>582.93392940491697</c:v>
                </c:pt>
                <c:pt idx="77">
                  <c:v>623.29949329284011</c:v>
                </c:pt>
                <c:pt idx="78">
                  <c:v>674.67544055076416</c:v>
                </c:pt>
                <c:pt idx="79">
                  <c:v>728.17940579989977</c:v>
                </c:pt>
                <c:pt idx="80">
                  <c:v>798.91654850583132</c:v>
                </c:pt>
                <c:pt idx="81">
                  <c:v>859.20909596640797</c:v>
                </c:pt>
                <c:pt idx="82">
                  <c:v>888.88970705938834</c:v>
                </c:pt>
                <c:pt idx="83">
                  <c:v>931.08241142072552</c:v>
                </c:pt>
                <c:pt idx="84">
                  <c:v>986.29351174943042</c:v>
                </c:pt>
                <c:pt idx="85">
                  <c:v>1008.4790915991523</c:v>
                </c:pt>
                <c:pt idx="86">
                  <c:v>1034.4757160574698</c:v>
                </c:pt>
                <c:pt idx="87">
                  <c:v>1047.7600175301761</c:v>
                </c:pt>
                <c:pt idx="88">
                  <c:v>1038.9896837531542</c:v>
                </c:pt>
                <c:pt idx="89">
                  <c:v>1087.5056959077669</c:v>
                </c:pt>
                <c:pt idx="90">
                  <c:v>1121.3000519147431</c:v>
                </c:pt>
                <c:pt idx="91">
                  <c:v>1140.2624120910373</c:v>
                </c:pt>
                <c:pt idx="92">
                  <c:v>1164.9818777833775</c:v>
                </c:pt>
                <c:pt idx="93">
                  <c:v>1186.9882858426288</c:v>
                </c:pt>
                <c:pt idx="94">
                  <c:v>1217.7266247790835</c:v>
                </c:pt>
                <c:pt idx="95">
                  <c:v>1258.7443289415644</c:v>
                </c:pt>
                <c:pt idx="96">
                  <c:v>1266.4573276726821</c:v>
                </c:pt>
                <c:pt idx="97">
                  <c:v>1282.0340723479392</c:v>
                </c:pt>
                <c:pt idx="98">
                  <c:v>1305.6143220976094</c:v>
                </c:pt>
                <c:pt idx="99">
                  <c:v>1336.0197206397625</c:v>
                </c:pt>
                <c:pt idx="100">
                  <c:v>1349.5112983886668</c:v>
                </c:pt>
                <c:pt idx="101">
                  <c:v>1351.6627193487709</c:v>
                </c:pt>
                <c:pt idx="102">
                  <c:v>1377.0660058643443</c:v>
                </c:pt>
                <c:pt idx="103">
                  <c:v>1399.5262433479913</c:v>
                </c:pt>
                <c:pt idx="104">
                  <c:v>1398.38165641862</c:v>
                </c:pt>
                <c:pt idx="105">
                  <c:v>1372.5568807047327</c:v>
                </c:pt>
                <c:pt idx="106">
                  <c:v>1338.8105883063597</c:v>
                </c:pt>
                <c:pt idx="107">
                  <c:v>1363.0786831104356</c:v>
                </c:pt>
                <c:pt idx="108">
                  <c:v>1421.18005014352</c:v>
                </c:pt>
                <c:pt idx="109">
                  <c:v>1476.4878708173981</c:v>
                </c:pt>
                <c:pt idx="110">
                  <c:v>1524.4412097393395</c:v>
                </c:pt>
                <c:pt idx="111">
                  <c:v>1591.3326188103995</c:v>
                </c:pt>
                <c:pt idx="112">
                  <c:v>1681.1639419539038</c:v>
                </c:pt>
                <c:pt idx="113">
                  <c:v>1786.5254568756088</c:v>
                </c:pt>
                <c:pt idx="114">
                  <c:v>1851.9895822413932</c:v>
                </c:pt>
                <c:pt idx="115">
                  <c:v>1884.4167871251861</c:v>
                </c:pt>
                <c:pt idx="116">
                  <c:v>1920.2359712401362</c:v>
                </c:pt>
                <c:pt idx="117">
                  <c:v>1960.0453780651496</c:v>
                </c:pt>
                <c:pt idx="118">
                  <c:v>1994.7472489243148</c:v>
                </c:pt>
                <c:pt idx="119">
                  <c:v>2023.8665170140057</c:v>
                </c:pt>
                <c:pt idx="120">
                  <c:v>2065.2521239566081</c:v>
                </c:pt>
                <c:pt idx="121">
                  <c:v>2114.934819758008</c:v>
                </c:pt>
                <c:pt idx="122">
                  <c:v>2178.5954545188051</c:v>
                </c:pt>
                <c:pt idx="123">
                  <c:v>2233.4831487876136</c:v>
                </c:pt>
                <c:pt idx="124">
                  <c:v>2313.0554603848245</c:v>
                </c:pt>
                <c:pt idx="125">
                  <c:v>2385.6133613902707</c:v>
                </c:pt>
                <c:pt idx="126">
                  <c:v>2449.6088895412609</c:v>
                </c:pt>
                <c:pt idx="127">
                  <c:v>2508.6006586645244</c:v>
                </c:pt>
                <c:pt idx="128">
                  <c:v>2584.4904188414093</c:v>
                </c:pt>
                <c:pt idx="129">
                  <c:v>2656.3407562429788</c:v>
                </c:pt>
                <c:pt idx="130">
                  <c:v>2705.8604181112237</c:v>
                </c:pt>
                <c:pt idx="131">
                  <c:v>2728.1868903546888</c:v>
                </c:pt>
                <c:pt idx="132">
                  <c:v>2762.9134248675873</c:v>
                </c:pt>
                <c:pt idx="133">
                  <c:v>2811.5290737770797</c:v>
                </c:pt>
                <c:pt idx="134">
                  <c:v>2857.073941884119</c:v>
                </c:pt>
                <c:pt idx="135">
                  <c:v>2878.9215208947353</c:v>
                </c:pt>
                <c:pt idx="136">
                  <c:v>2904.0972524585532</c:v>
                </c:pt>
                <c:pt idx="137">
                  <c:v>2925.2855433006271</c:v>
                </c:pt>
                <c:pt idx="138">
                  <c:v>2952.756027134029</c:v>
                </c:pt>
                <c:pt idx="139">
                  <c:v>2985.7742322019308</c:v>
                </c:pt>
                <c:pt idx="140">
                  <c:v>3024.7827246467209</c:v>
                </c:pt>
                <c:pt idx="141">
                  <c:v>3061.4372412466682</c:v>
                </c:pt>
                <c:pt idx="142">
                  <c:v>3081.7482156173896</c:v>
                </c:pt>
                <c:pt idx="143">
                  <c:v>3107.9925908651853</c:v>
                </c:pt>
                <c:pt idx="144">
                  <c:v>3131.2621507631711</c:v>
                </c:pt>
                <c:pt idx="145">
                  <c:v>3156.4233677141683</c:v>
                </c:pt>
                <c:pt idx="146">
                  <c:v>3165.4616393047413</c:v>
                </c:pt>
                <c:pt idx="147">
                  <c:v>3157.5308571919168</c:v>
                </c:pt>
                <c:pt idx="148">
                  <c:v>3150.6296473866942</c:v>
                </c:pt>
                <c:pt idx="149">
                  <c:v>3139.6388319397506</c:v>
                </c:pt>
                <c:pt idx="150">
                  <c:v>3116.573891676283</c:v>
                </c:pt>
                <c:pt idx="151">
                  <c:v>3095.5396784985114</c:v>
                </c:pt>
                <c:pt idx="152">
                  <c:v>3073.5929951468825</c:v>
                </c:pt>
                <c:pt idx="153">
                  <c:v>3052.9221390452071</c:v>
                </c:pt>
                <c:pt idx="154">
                  <c:v>3033.726022272871</c:v>
                </c:pt>
                <c:pt idx="155">
                  <c:v>2993.8812929424967</c:v>
                </c:pt>
                <c:pt idx="156">
                  <c:v>2945.2292093833576</c:v>
                </c:pt>
                <c:pt idx="157">
                  <c:v>2887.627728975604</c:v>
                </c:pt>
                <c:pt idx="158">
                  <c:v>2839.6464375443625</c:v>
                </c:pt>
                <c:pt idx="159">
                  <c:v>2787.6903474555083</c:v>
                </c:pt>
                <c:pt idx="160">
                  <c:v>2738.2853465078292</c:v>
                </c:pt>
                <c:pt idx="161">
                  <c:v>2691.5795817493249</c:v>
                </c:pt>
                <c:pt idx="162">
                  <c:v>2676.1863664891353</c:v>
                </c:pt>
                <c:pt idx="163">
                  <c:v>2680.5794417664847</c:v>
                </c:pt>
                <c:pt idx="164">
                  <c:v>2722.1309139085547</c:v>
                </c:pt>
                <c:pt idx="165">
                  <c:v>2753.8914155993157</c:v>
                </c:pt>
                <c:pt idx="166">
                  <c:v>2784.2494395330764</c:v>
                </c:pt>
                <c:pt idx="167">
                  <c:v>2811.7106580690511</c:v>
                </c:pt>
                <c:pt idx="168">
                  <c:v>2835.979279371134</c:v>
                </c:pt>
                <c:pt idx="169">
                  <c:v>2836.1488712677688</c:v>
                </c:pt>
                <c:pt idx="170">
                  <c:v>2813.3584609019017</c:v>
                </c:pt>
                <c:pt idx="171">
                  <c:v>2755.9695314406722</c:v>
                </c:pt>
                <c:pt idx="172">
                  <c:v>2706.7752312059361</c:v>
                </c:pt>
                <c:pt idx="173">
                  <c:v>2657.3962249963938</c:v>
                </c:pt>
                <c:pt idx="174">
                  <c:v>2607.4813545370389</c:v>
                </c:pt>
                <c:pt idx="175">
                  <c:v>2557.0874837000356</c:v>
                </c:pt>
                <c:pt idx="176">
                  <c:v>2503.0364172439722</c:v>
                </c:pt>
                <c:pt idx="177">
                  <c:v>2445.9625505627409</c:v>
                </c:pt>
                <c:pt idx="178">
                  <c:v>2382.6417452279261</c:v>
                </c:pt>
                <c:pt idx="179">
                  <c:v>2291.6700248908819</c:v>
                </c:pt>
                <c:pt idx="180">
                  <c:v>2223.8643925431466</c:v>
                </c:pt>
                <c:pt idx="181">
                  <c:v>2159.0425776202201</c:v>
                </c:pt>
                <c:pt idx="182">
                  <c:v>2096.7005891082872</c:v>
                </c:pt>
                <c:pt idx="183">
                  <c:v>2033.8655276372915</c:v>
                </c:pt>
                <c:pt idx="184">
                  <c:v>1975.7766082581718</c:v>
                </c:pt>
                <c:pt idx="185">
                  <c:v>1924.4229940797582</c:v>
                </c:pt>
                <c:pt idx="186">
                  <c:v>1908.7494293699676</c:v>
                </c:pt>
                <c:pt idx="187">
                  <c:v>1890.2640720075426</c:v>
                </c:pt>
                <c:pt idx="188">
                  <c:v>1876.0817372413342</c:v>
                </c:pt>
                <c:pt idx="189">
                  <c:v>1866.3681197818969</c:v>
                </c:pt>
                <c:pt idx="190">
                  <c:v>1859.5751851251709</c:v>
                </c:pt>
                <c:pt idx="191">
                  <c:v>1836.8120666669079</c:v>
                </c:pt>
                <c:pt idx="192">
                  <c:v>1811.5565213097761</c:v>
                </c:pt>
                <c:pt idx="193">
                  <c:v>1764.1394565505993</c:v>
                </c:pt>
                <c:pt idx="194">
                  <c:v>1722.7821060841711</c:v>
                </c:pt>
                <c:pt idx="195">
                  <c:v>1688.4631374895375</c:v>
                </c:pt>
                <c:pt idx="196">
                  <c:v>1660.8800634660658</c:v>
                </c:pt>
                <c:pt idx="197">
                  <c:v>1637.4648247719781</c:v>
                </c:pt>
                <c:pt idx="198">
                  <c:v>1637.7436608749454</c:v>
                </c:pt>
                <c:pt idx="199">
                  <c:v>1626.0920103914057</c:v>
                </c:pt>
                <c:pt idx="200">
                  <c:v>1614.6236876957319</c:v>
                </c:pt>
                <c:pt idx="201">
                  <c:v>1596.3959951849172</c:v>
                </c:pt>
                <c:pt idx="202">
                  <c:v>1573.7890062952677</c:v>
                </c:pt>
                <c:pt idx="203">
                  <c:v>1546.959327276634</c:v>
                </c:pt>
                <c:pt idx="204">
                  <c:v>1514.3573894310616</c:v>
                </c:pt>
                <c:pt idx="205">
                  <c:v>1443.5823662443454</c:v>
                </c:pt>
                <c:pt idx="206">
                  <c:v>1353.051258902653</c:v>
                </c:pt>
                <c:pt idx="207">
                  <c:v>1256.7197065729451</c:v>
                </c:pt>
                <c:pt idx="208">
                  <c:v>1170.7032605460768</c:v>
                </c:pt>
                <c:pt idx="209">
                  <c:v>1084.8286503259485</c:v>
                </c:pt>
                <c:pt idx="210">
                  <c:v>999.62477953454902</c:v>
                </c:pt>
                <c:pt idx="211">
                  <c:v>917.98041076194363</c:v>
                </c:pt>
                <c:pt idx="212">
                  <c:v>836.39093533870994</c:v>
                </c:pt>
                <c:pt idx="213">
                  <c:v>788.92212839242404</c:v>
                </c:pt>
                <c:pt idx="214">
                  <c:v>755.38944058404934</c:v>
                </c:pt>
                <c:pt idx="215">
                  <c:v>718.91935777575361</c:v>
                </c:pt>
                <c:pt idx="216">
                  <c:v>689.17515514662114</c:v>
                </c:pt>
                <c:pt idx="217">
                  <c:v>665.69632783685267</c:v>
                </c:pt>
                <c:pt idx="218">
                  <c:v>650.15964867405228</c:v>
                </c:pt>
                <c:pt idx="219">
                  <c:v>656.91857943959076</c:v>
                </c:pt>
                <c:pt idx="220">
                  <c:v>665.27926114986985</c:v>
                </c:pt>
                <c:pt idx="221">
                  <c:v>676.90566469704174</c:v>
                </c:pt>
                <c:pt idx="222">
                  <c:v>690.72270819437711</c:v>
                </c:pt>
                <c:pt idx="223">
                  <c:v>704.191946174912</c:v>
                </c:pt>
                <c:pt idx="224">
                  <c:v>717.2776073693517</c:v>
                </c:pt>
                <c:pt idx="225">
                  <c:v>740.95770860641358</c:v>
                </c:pt>
                <c:pt idx="226">
                  <c:v>769.5197699848726</c:v>
                </c:pt>
                <c:pt idx="227">
                  <c:v>805.56858451468713</c:v>
                </c:pt>
                <c:pt idx="228">
                  <c:v>846.92101857254886</c:v>
                </c:pt>
                <c:pt idx="229">
                  <c:v>891.14157773867976</c:v>
                </c:pt>
                <c:pt idx="230">
                  <c:v>943.81263222892062</c:v>
                </c:pt>
                <c:pt idx="231">
                  <c:v>1005.9452885205538</c:v>
                </c:pt>
                <c:pt idx="232">
                  <c:v>1058.3844632833445</c:v>
                </c:pt>
                <c:pt idx="233">
                  <c:v>1107.6624037244492</c:v>
                </c:pt>
                <c:pt idx="234">
                  <c:v>1138.6028482560896</c:v>
                </c:pt>
                <c:pt idx="235">
                  <c:v>1161.6523653185536</c:v>
                </c:pt>
                <c:pt idx="236">
                  <c:v>1180.2828094996785</c:v>
                </c:pt>
                <c:pt idx="237">
                  <c:v>1188.3804304686805</c:v>
                </c:pt>
                <c:pt idx="238">
                  <c:v>1185.8547606703899</c:v>
                </c:pt>
                <c:pt idx="239">
                  <c:v>1183.8448142312175</c:v>
                </c:pt>
                <c:pt idx="240">
                  <c:v>1179.7355195462937</c:v>
                </c:pt>
                <c:pt idx="241">
                  <c:v>1176.4866281167465</c:v>
                </c:pt>
                <c:pt idx="242">
                  <c:v>1169.1071896209837</c:v>
                </c:pt>
                <c:pt idx="243">
                  <c:v>1159.139066988909</c:v>
                </c:pt>
                <c:pt idx="244">
                  <c:v>1150.3748681852273</c:v>
                </c:pt>
                <c:pt idx="245">
                  <c:v>1142.8306094762859</c:v>
                </c:pt>
                <c:pt idx="246">
                  <c:v>1142.2725861854485</c:v>
                </c:pt>
                <c:pt idx="247">
                  <c:v>1141.9950997635244</c:v>
                </c:pt>
                <c:pt idx="248">
                  <c:v>1142.9604407292363</c:v>
                </c:pt>
                <c:pt idx="249">
                  <c:v>1138.8942565057491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A1-4340-96A8-8E17F42A44BA}"/>
            </c:ext>
          </c:extLst>
        </c:ser>
        <c:ser>
          <c:idx val="0"/>
          <c:order val="2"/>
          <c:tx>
            <c:strRef>
              <c:f>Planilha3!$D$1</c:f>
              <c:strCache>
                <c:ptCount val="1"/>
                <c:pt idx="0">
                  <c:v>Média Móvel Centrada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Planilha3!$A$2:$A$251</c:f>
              <c:numCache>
                <c:formatCode>d\-mmm</c:formatCode>
                <c:ptCount val="250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  <c:pt idx="233">
                  <c:v>44160</c:v>
                </c:pt>
                <c:pt idx="234">
                  <c:v>44161</c:v>
                </c:pt>
                <c:pt idx="235">
                  <c:v>44162</c:v>
                </c:pt>
                <c:pt idx="236">
                  <c:v>44163</c:v>
                </c:pt>
                <c:pt idx="237">
                  <c:v>44164</c:v>
                </c:pt>
                <c:pt idx="238">
                  <c:v>44165</c:v>
                </c:pt>
                <c:pt idx="239">
                  <c:v>44166</c:v>
                </c:pt>
                <c:pt idx="240">
                  <c:v>44167</c:v>
                </c:pt>
                <c:pt idx="241">
                  <c:v>44168</c:v>
                </c:pt>
                <c:pt idx="242">
                  <c:v>44169</c:v>
                </c:pt>
                <c:pt idx="243">
                  <c:v>44170</c:v>
                </c:pt>
                <c:pt idx="244">
                  <c:v>44171</c:v>
                </c:pt>
                <c:pt idx="245">
                  <c:v>44172</c:v>
                </c:pt>
                <c:pt idx="246">
                  <c:v>44173</c:v>
                </c:pt>
                <c:pt idx="247">
                  <c:v>44174</c:v>
                </c:pt>
                <c:pt idx="248">
                  <c:v>44175</c:v>
                </c:pt>
                <c:pt idx="249">
                  <c:v>44176</c:v>
                </c:pt>
              </c:numCache>
            </c:numRef>
          </c:cat>
          <c:val>
            <c:numRef>
              <c:f>Planilha3!$D$2:$D$251</c:f>
              <c:numCache>
                <c:formatCode>General</c:formatCode>
                <c:ptCount val="250"/>
                <c:pt idx="0">
                  <c:v>50</c:v>
                </c:pt>
                <c:pt idx="1">
                  <c:v>56.774113708454294</c:v>
                </c:pt>
                <c:pt idx="2">
                  <c:v>58.787625819702122</c:v>
                </c:pt>
                <c:pt idx="3">
                  <c:v>59.866025499614686</c:v>
                </c:pt>
                <c:pt idx="4">
                  <c:v>61.87555047178116</c:v>
                </c:pt>
                <c:pt idx="5">
                  <c:v>62.843294417975081</c:v>
                </c:pt>
                <c:pt idx="6">
                  <c:v>64.372861539174423</c:v>
                </c:pt>
                <c:pt idx="7">
                  <c:v>67.551794074870472</c:v>
                </c:pt>
                <c:pt idx="8">
                  <c:v>69.198377009199476</c:v>
                </c:pt>
                <c:pt idx="9">
                  <c:v>71.827710638108385</c:v>
                </c:pt>
                <c:pt idx="10">
                  <c:v>74.468494544097723</c:v>
                </c:pt>
                <c:pt idx="11">
                  <c:v>77.190639918339414</c:v>
                </c:pt>
                <c:pt idx="12">
                  <c:v>78.471389759745705</c:v>
                </c:pt>
                <c:pt idx="13">
                  <c:v>78.471389759745705</c:v>
                </c:pt>
                <c:pt idx="14">
                  <c:v>76.197348110070948</c:v>
                </c:pt>
                <c:pt idx="15">
                  <c:v>77.457016947350709</c:v>
                </c:pt>
                <c:pt idx="16">
                  <c:v>77.860482579560127</c:v>
                </c:pt>
                <c:pt idx="17">
                  <c:v>77.777105272694797</c:v>
                </c:pt>
                <c:pt idx="18">
                  <c:v>77.0723701075691</c:v>
                </c:pt>
                <c:pt idx="19">
                  <c:v>79.036569173026109</c:v>
                </c:pt>
                <c:pt idx="20">
                  <c:v>83.466119272550714</c:v>
                </c:pt>
                <c:pt idx="21">
                  <c:v>90.039172727770278</c:v>
                </c:pt>
                <c:pt idx="22">
                  <c:v>95.239735591275078</c:v>
                </c:pt>
                <c:pt idx="23">
                  <c:v>101.03329779120989</c:v>
                </c:pt>
                <c:pt idx="24">
                  <c:v>107.42403590258178</c:v>
                </c:pt>
                <c:pt idx="25">
                  <c:v>114.25334710349271</c:v>
                </c:pt>
                <c:pt idx="26">
                  <c:v>121.38103803494126</c:v>
                </c:pt>
                <c:pt idx="27">
                  <c:v>126.64642842155384</c:v>
                </c:pt>
                <c:pt idx="28">
                  <c:v>131.9992736376179</c:v>
                </c:pt>
                <c:pt idx="29">
                  <c:v>137.54256123633527</c:v>
                </c:pt>
                <c:pt idx="30">
                  <c:v>147.88838602370728</c:v>
                </c:pt>
                <c:pt idx="31">
                  <c:v>153.88691670394223</c:v>
                </c:pt>
                <c:pt idx="32">
                  <c:v>159.14168899012236</c:v>
                </c:pt>
                <c:pt idx="33">
                  <c:v>163.36909978498912</c:v>
                </c:pt>
                <c:pt idx="34">
                  <c:v>166.17117503862212</c:v>
                </c:pt>
                <c:pt idx="35">
                  <c:v>164.15860487006881</c:v>
                </c:pt>
                <c:pt idx="36">
                  <c:v>163.13882832926777</c:v>
                </c:pt>
                <c:pt idx="37">
                  <c:v>156.39286600022214</c:v>
                </c:pt>
                <c:pt idx="38">
                  <c:v>149.60201956182931</c:v>
                </c:pt>
                <c:pt idx="39">
                  <c:v>145.13162208054163</c:v>
                </c:pt>
                <c:pt idx="40">
                  <c:v>141.08372576980599</c:v>
                </c:pt>
                <c:pt idx="41">
                  <c:v>138.2761315450733</c:v>
                </c:pt>
                <c:pt idx="42">
                  <c:v>136.88164904110707</c:v>
                </c:pt>
                <c:pt idx="43">
                  <c:v>136.63117606026904</c:v>
                </c:pt>
                <c:pt idx="44">
                  <c:v>136.75516120173378</c:v>
                </c:pt>
                <c:pt idx="45">
                  <c:v>144.69670365388382</c:v>
                </c:pt>
                <c:pt idx="46">
                  <c:v>155.46670529694603</c:v>
                </c:pt>
                <c:pt idx="47">
                  <c:v>166.24200145770737</c:v>
                </c:pt>
                <c:pt idx="48">
                  <c:v>179.01303449077571</c:v>
                </c:pt>
                <c:pt idx="49">
                  <c:v>197.12324859999225</c:v>
                </c:pt>
                <c:pt idx="50">
                  <c:v>215.25800189425473</c:v>
                </c:pt>
                <c:pt idx="51">
                  <c:v>237.01413574577029</c:v>
                </c:pt>
                <c:pt idx="52">
                  <c:v>258.05256143894599</c:v>
                </c:pt>
                <c:pt idx="53">
                  <c:v>278.10106088817219</c:v>
                </c:pt>
                <c:pt idx="54">
                  <c:v>297.72911150740799</c:v>
                </c:pt>
                <c:pt idx="55">
                  <c:v>311.97227059861973</c:v>
                </c:pt>
                <c:pt idx="56">
                  <c:v>320.14748631339506</c:v>
                </c:pt>
                <c:pt idx="57">
                  <c:v>326.87875440643359</c:v>
                </c:pt>
                <c:pt idx="58">
                  <c:v>333.00112141051488</c:v>
                </c:pt>
                <c:pt idx="59">
                  <c:v>340.16762748715081</c:v>
                </c:pt>
                <c:pt idx="60">
                  <c:v>348.41770335189557</c:v>
                </c:pt>
                <c:pt idx="61">
                  <c:v>346.40926446838625</c:v>
                </c:pt>
                <c:pt idx="62">
                  <c:v>355.31102464659062</c:v>
                </c:pt>
                <c:pt idx="63">
                  <c:v>368.26502535332207</c:v>
                </c:pt>
                <c:pt idx="64">
                  <c:v>383.63247081198051</c:v>
                </c:pt>
                <c:pt idx="65">
                  <c:v>400.00973788174531</c:v>
                </c:pt>
                <c:pt idx="66">
                  <c:v>413.53550472148385</c:v>
                </c:pt>
                <c:pt idx="67">
                  <c:v>423.93436781492466</c:v>
                </c:pt>
                <c:pt idx="68">
                  <c:v>451.26921980487128</c:v>
                </c:pt>
                <c:pt idx="69">
                  <c:v>474.4483016428004</c:v>
                </c:pt>
                <c:pt idx="70">
                  <c:v>489.13924033207081</c:v>
                </c:pt>
                <c:pt idx="71">
                  <c:v>517.07127087132528</c:v>
                </c:pt>
                <c:pt idx="72">
                  <c:v>547.74068001194746</c:v>
                </c:pt>
                <c:pt idx="73">
                  <c:v>582.93392940491697</c:v>
                </c:pt>
                <c:pt idx="74">
                  <c:v>623.29949329284011</c:v>
                </c:pt>
                <c:pt idx="75">
                  <c:v>674.67544055076416</c:v>
                </c:pt>
                <c:pt idx="76">
                  <c:v>728.17940579989977</c:v>
                </c:pt>
                <c:pt idx="77">
                  <c:v>798.91654850583132</c:v>
                </c:pt>
                <c:pt idx="78">
                  <c:v>859.20909596640797</c:v>
                </c:pt>
                <c:pt idx="79">
                  <c:v>888.88970705938834</c:v>
                </c:pt>
                <c:pt idx="80">
                  <c:v>931.08241142072552</c:v>
                </c:pt>
                <c:pt idx="81">
                  <c:v>986.29351174943042</c:v>
                </c:pt>
                <c:pt idx="82">
                  <c:v>1008.4790915991523</c:v>
                </c:pt>
                <c:pt idx="83">
                  <c:v>1034.4757160574698</c:v>
                </c:pt>
                <c:pt idx="84">
                  <c:v>1047.7600175301761</c:v>
                </c:pt>
                <c:pt idx="85">
                  <c:v>1038.9896837531542</c:v>
                </c:pt>
                <c:pt idx="86">
                  <c:v>1087.5056959077669</c:v>
                </c:pt>
                <c:pt idx="87">
                  <c:v>1121.3000519147431</c:v>
                </c:pt>
                <c:pt idx="88">
                  <c:v>1140.2624120910373</c:v>
                </c:pt>
                <c:pt idx="89">
                  <c:v>1164.9818777833775</c:v>
                </c:pt>
                <c:pt idx="90">
                  <c:v>1186.9882858426288</c:v>
                </c:pt>
                <c:pt idx="91">
                  <c:v>1217.7266247790835</c:v>
                </c:pt>
                <c:pt idx="92">
                  <c:v>1258.7443289415644</c:v>
                </c:pt>
                <c:pt idx="93">
                  <c:v>1266.4573276726821</c:v>
                </c:pt>
                <c:pt idx="94">
                  <c:v>1282.0340723479392</c:v>
                </c:pt>
                <c:pt idx="95">
                  <c:v>1305.6143220976094</c:v>
                </c:pt>
                <c:pt idx="96">
                  <c:v>1336.0197206397625</c:v>
                </c:pt>
                <c:pt idx="97">
                  <c:v>1349.5112983886668</c:v>
                </c:pt>
                <c:pt idx="98">
                  <c:v>1351.6627193487709</c:v>
                </c:pt>
                <c:pt idx="99">
                  <c:v>1377.0660058643443</c:v>
                </c:pt>
                <c:pt idx="100">
                  <c:v>1399.5262433479913</c:v>
                </c:pt>
                <c:pt idx="101">
                  <c:v>1398.38165641862</c:v>
                </c:pt>
                <c:pt idx="102">
                  <c:v>1372.5568807047327</c:v>
                </c:pt>
                <c:pt idx="103">
                  <c:v>1338.8105883063597</c:v>
                </c:pt>
                <c:pt idx="104">
                  <c:v>1363.0786831104356</c:v>
                </c:pt>
                <c:pt idx="105">
                  <c:v>1421.18005014352</c:v>
                </c:pt>
                <c:pt idx="106">
                  <c:v>1476.4878708173981</c:v>
                </c:pt>
                <c:pt idx="107">
                  <c:v>1524.4412097393395</c:v>
                </c:pt>
                <c:pt idx="108">
                  <c:v>1591.3326188103995</c:v>
                </c:pt>
                <c:pt idx="109">
                  <c:v>1681.1639419539038</c:v>
                </c:pt>
                <c:pt idx="110">
                  <c:v>1786.5254568756088</c:v>
                </c:pt>
                <c:pt idx="111">
                  <c:v>1851.9895822413932</c:v>
                </c:pt>
                <c:pt idx="112">
                  <c:v>1884.4167871251861</c:v>
                </c:pt>
                <c:pt idx="113">
                  <c:v>1920.2359712401362</c:v>
                </c:pt>
                <c:pt idx="114">
                  <c:v>1960.0453780651496</c:v>
                </c:pt>
                <c:pt idx="115">
                  <c:v>1994.7472489243148</c:v>
                </c:pt>
                <c:pt idx="116">
                  <c:v>2023.8665170140057</c:v>
                </c:pt>
                <c:pt idx="117">
                  <c:v>2065.2521239566081</c:v>
                </c:pt>
                <c:pt idx="118">
                  <c:v>2114.934819758008</c:v>
                </c:pt>
                <c:pt idx="119">
                  <c:v>2178.5954545188051</c:v>
                </c:pt>
                <c:pt idx="120">
                  <c:v>2233.4831487876136</c:v>
                </c:pt>
                <c:pt idx="121">
                  <c:v>2313.0554603848245</c:v>
                </c:pt>
                <c:pt idx="122">
                  <c:v>2385.6133613902707</c:v>
                </c:pt>
                <c:pt idx="123">
                  <c:v>2449.6088895412609</c:v>
                </c:pt>
                <c:pt idx="124">
                  <c:v>2508.6006586645244</c:v>
                </c:pt>
                <c:pt idx="125">
                  <c:v>2584.4904188414093</c:v>
                </c:pt>
                <c:pt idx="126">
                  <c:v>2656.3407562429788</c:v>
                </c:pt>
                <c:pt idx="127">
                  <c:v>2705.8604181112237</c:v>
                </c:pt>
                <c:pt idx="128">
                  <c:v>2728.1868903546888</c:v>
                </c:pt>
                <c:pt idx="129">
                  <c:v>2762.9134248675873</c:v>
                </c:pt>
                <c:pt idx="130">
                  <c:v>2811.5290737770797</c:v>
                </c:pt>
                <c:pt idx="131">
                  <c:v>2857.073941884119</c:v>
                </c:pt>
                <c:pt idx="132">
                  <c:v>2878.9215208947353</c:v>
                </c:pt>
                <c:pt idx="133">
                  <c:v>2904.0972524585532</c:v>
                </c:pt>
                <c:pt idx="134">
                  <c:v>2925.2855433006271</c:v>
                </c:pt>
                <c:pt idx="135">
                  <c:v>2952.756027134029</c:v>
                </c:pt>
                <c:pt idx="136">
                  <c:v>2985.7742322019308</c:v>
                </c:pt>
                <c:pt idx="137">
                  <c:v>3024.7827246467209</c:v>
                </c:pt>
                <c:pt idx="138">
                  <c:v>3061.4372412466682</c:v>
                </c:pt>
                <c:pt idx="139">
                  <c:v>3081.7482156173896</c:v>
                </c:pt>
                <c:pt idx="140">
                  <c:v>3107.9925908651853</c:v>
                </c:pt>
                <c:pt idx="141">
                  <c:v>3131.2621507631711</c:v>
                </c:pt>
                <c:pt idx="142">
                  <c:v>3156.4233677141683</c:v>
                </c:pt>
                <c:pt idx="143">
                  <c:v>3165.4616393047413</c:v>
                </c:pt>
                <c:pt idx="144">
                  <c:v>3157.5308571919168</c:v>
                </c:pt>
                <c:pt idx="145">
                  <c:v>3150.6296473866942</c:v>
                </c:pt>
                <c:pt idx="146">
                  <c:v>3139.6388319397506</c:v>
                </c:pt>
                <c:pt idx="147">
                  <c:v>3116.573891676283</c:v>
                </c:pt>
                <c:pt idx="148">
                  <c:v>3095.5396784985114</c:v>
                </c:pt>
                <c:pt idx="149">
                  <c:v>3073.5929951468825</c:v>
                </c:pt>
                <c:pt idx="150">
                  <c:v>3052.9221390452071</c:v>
                </c:pt>
                <c:pt idx="151">
                  <c:v>3033.726022272871</c:v>
                </c:pt>
                <c:pt idx="152">
                  <c:v>2993.8812929424967</c:v>
                </c:pt>
                <c:pt idx="153">
                  <c:v>2945.2292093833576</c:v>
                </c:pt>
                <c:pt idx="154">
                  <c:v>2887.627728975604</c:v>
                </c:pt>
                <c:pt idx="155">
                  <c:v>2839.6464375443625</c:v>
                </c:pt>
                <c:pt idx="156">
                  <c:v>2787.6903474555083</c:v>
                </c:pt>
                <c:pt idx="157">
                  <c:v>2738.2853465078292</c:v>
                </c:pt>
                <c:pt idx="158">
                  <c:v>2691.5795817493249</c:v>
                </c:pt>
                <c:pt idx="159">
                  <c:v>2676.1863664891353</c:v>
                </c:pt>
                <c:pt idx="160">
                  <c:v>2680.5794417664847</c:v>
                </c:pt>
                <c:pt idx="161">
                  <c:v>2722.1309139085547</c:v>
                </c:pt>
                <c:pt idx="162">
                  <c:v>2753.8914155993157</c:v>
                </c:pt>
                <c:pt idx="163">
                  <c:v>2784.2494395330764</c:v>
                </c:pt>
                <c:pt idx="164">
                  <c:v>2811.7106580690511</c:v>
                </c:pt>
                <c:pt idx="165">
                  <c:v>2835.979279371134</c:v>
                </c:pt>
                <c:pt idx="166">
                  <c:v>2836.1488712677688</c:v>
                </c:pt>
                <c:pt idx="167">
                  <c:v>2813.3584609019017</c:v>
                </c:pt>
                <c:pt idx="168">
                  <c:v>2755.9695314406722</c:v>
                </c:pt>
                <c:pt idx="169">
                  <c:v>2706.7752312059361</c:v>
                </c:pt>
                <c:pt idx="170">
                  <c:v>2657.3962249963938</c:v>
                </c:pt>
                <c:pt idx="171">
                  <c:v>2607.4813545370389</c:v>
                </c:pt>
                <c:pt idx="172">
                  <c:v>2557.0874837000356</c:v>
                </c:pt>
                <c:pt idx="173">
                  <c:v>2503.0364172439722</c:v>
                </c:pt>
                <c:pt idx="174">
                  <c:v>2445.9625505627409</c:v>
                </c:pt>
                <c:pt idx="175">
                  <c:v>2382.6417452279261</c:v>
                </c:pt>
                <c:pt idx="176">
                  <c:v>2291.6700248908819</c:v>
                </c:pt>
                <c:pt idx="177">
                  <c:v>2223.8643925431466</c:v>
                </c:pt>
                <c:pt idx="178">
                  <c:v>2159.0425776202201</c:v>
                </c:pt>
                <c:pt idx="179">
                  <c:v>2096.7005891082872</c:v>
                </c:pt>
                <c:pt idx="180">
                  <c:v>2033.8655276372915</c:v>
                </c:pt>
                <c:pt idx="181">
                  <c:v>1975.7766082581718</c:v>
                </c:pt>
                <c:pt idx="182">
                  <c:v>1924.4229940797582</c:v>
                </c:pt>
                <c:pt idx="183">
                  <c:v>1908.7494293699676</c:v>
                </c:pt>
                <c:pt idx="184">
                  <c:v>1890.2640720075426</c:v>
                </c:pt>
                <c:pt idx="185">
                  <c:v>1876.0817372413342</c:v>
                </c:pt>
                <c:pt idx="186">
                  <c:v>1866.3681197818969</c:v>
                </c:pt>
                <c:pt idx="187">
                  <c:v>1859.5751851251709</c:v>
                </c:pt>
                <c:pt idx="188">
                  <c:v>1836.8120666669079</c:v>
                </c:pt>
                <c:pt idx="189">
                  <c:v>1811.5565213097761</c:v>
                </c:pt>
                <c:pt idx="190">
                  <c:v>1764.1394565505993</c:v>
                </c:pt>
                <c:pt idx="191">
                  <c:v>1722.7821060841711</c:v>
                </c:pt>
                <c:pt idx="192">
                  <c:v>1688.4631374895375</c:v>
                </c:pt>
                <c:pt idx="193">
                  <c:v>1660.8800634660658</c:v>
                </c:pt>
                <c:pt idx="194">
                  <c:v>1637.4648247719781</c:v>
                </c:pt>
                <c:pt idx="195">
                  <c:v>1637.7436608749454</c:v>
                </c:pt>
                <c:pt idx="196">
                  <c:v>1626.0920103914057</c:v>
                </c:pt>
                <c:pt idx="197">
                  <c:v>1614.6236876957319</c:v>
                </c:pt>
                <c:pt idx="198">
                  <c:v>1596.3959951849172</c:v>
                </c:pt>
                <c:pt idx="199">
                  <c:v>1573.7890062952677</c:v>
                </c:pt>
                <c:pt idx="200">
                  <c:v>1546.959327276634</c:v>
                </c:pt>
                <c:pt idx="201">
                  <c:v>1514.3573894310616</c:v>
                </c:pt>
                <c:pt idx="202">
                  <c:v>1443.5823662443454</c:v>
                </c:pt>
                <c:pt idx="203">
                  <c:v>1353.051258902653</c:v>
                </c:pt>
                <c:pt idx="204">
                  <c:v>1256.7197065729451</c:v>
                </c:pt>
                <c:pt idx="205">
                  <c:v>1170.7032605460768</c:v>
                </c:pt>
                <c:pt idx="206">
                  <c:v>1084.8286503259485</c:v>
                </c:pt>
                <c:pt idx="207">
                  <c:v>999.62477953454902</c:v>
                </c:pt>
                <c:pt idx="208">
                  <c:v>917.98041076194363</c:v>
                </c:pt>
                <c:pt idx="209">
                  <c:v>836.39093533870994</c:v>
                </c:pt>
                <c:pt idx="210">
                  <c:v>788.92212839242404</c:v>
                </c:pt>
                <c:pt idx="211">
                  <c:v>755.38944058404934</c:v>
                </c:pt>
                <c:pt idx="212">
                  <c:v>718.91935777575361</c:v>
                </c:pt>
                <c:pt idx="213">
                  <c:v>689.17515514662114</c:v>
                </c:pt>
                <c:pt idx="214">
                  <c:v>665.69632783685267</c:v>
                </c:pt>
                <c:pt idx="215">
                  <c:v>650.15964867405228</c:v>
                </c:pt>
                <c:pt idx="216">
                  <c:v>656.91857943959076</c:v>
                </c:pt>
                <c:pt idx="217">
                  <c:v>665.27926114986985</c:v>
                </c:pt>
                <c:pt idx="218">
                  <c:v>676.90566469704174</c:v>
                </c:pt>
                <c:pt idx="219">
                  <c:v>690.72270819437711</c:v>
                </c:pt>
                <c:pt idx="220">
                  <c:v>704.191946174912</c:v>
                </c:pt>
                <c:pt idx="221">
                  <c:v>717.2776073693517</c:v>
                </c:pt>
                <c:pt idx="222">
                  <c:v>740.95770860641358</c:v>
                </c:pt>
                <c:pt idx="223">
                  <c:v>769.5197699848726</c:v>
                </c:pt>
                <c:pt idx="224">
                  <c:v>805.56858451468713</c:v>
                </c:pt>
                <c:pt idx="225">
                  <c:v>846.92101857254886</c:v>
                </c:pt>
                <c:pt idx="226">
                  <c:v>891.14157773867976</c:v>
                </c:pt>
                <c:pt idx="227">
                  <c:v>943.81263222892062</c:v>
                </c:pt>
                <c:pt idx="228">
                  <c:v>1005.9452885205538</c:v>
                </c:pt>
                <c:pt idx="229">
                  <c:v>1058.3844632833445</c:v>
                </c:pt>
                <c:pt idx="230">
                  <c:v>1107.6624037244492</c:v>
                </c:pt>
                <c:pt idx="231">
                  <c:v>1138.6028482560896</c:v>
                </c:pt>
                <c:pt idx="232">
                  <c:v>1161.6523653185536</c:v>
                </c:pt>
                <c:pt idx="233">
                  <c:v>1180.2828094996785</c:v>
                </c:pt>
                <c:pt idx="234">
                  <c:v>1188.3804304686805</c:v>
                </c:pt>
                <c:pt idx="235">
                  <c:v>1185.8547606703899</c:v>
                </c:pt>
                <c:pt idx="236">
                  <c:v>1183.8448142312175</c:v>
                </c:pt>
                <c:pt idx="237">
                  <c:v>1179.7355195462937</c:v>
                </c:pt>
                <c:pt idx="238">
                  <c:v>1176.4866281167465</c:v>
                </c:pt>
                <c:pt idx="239">
                  <c:v>1169.1071896209837</c:v>
                </c:pt>
                <c:pt idx="240">
                  <c:v>1159.139066988909</c:v>
                </c:pt>
                <c:pt idx="241">
                  <c:v>1150.3748681852273</c:v>
                </c:pt>
                <c:pt idx="242">
                  <c:v>1142.8306094762859</c:v>
                </c:pt>
                <c:pt idx="243">
                  <c:v>1142.2725861854485</c:v>
                </c:pt>
                <c:pt idx="244">
                  <c:v>1141.9950997635244</c:v>
                </c:pt>
                <c:pt idx="245">
                  <c:v>1142.9604407292363</c:v>
                </c:pt>
                <c:pt idx="246">
                  <c:v>1138.8942565057491</c:v>
                </c:pt>
                <c:pt idx="247">
                  <c:v>1151.383802138942</c:v>
                </c:pt>
                <c:pt idx="248">
                  <c:v>1169.8858582979165</c:v>
                </c:pt>
                <c:pt idx="249">
                  <c:v>1148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1A1-4340-96A8-8E17F42A44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0930511"/>
        <c:axId val="380925935"/>
      </c:lineChart>
      <c:dateAx>
        <c:axId val="380930511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0925935"/>
        <c:crosses val="autoZero"/>
        <c:auto val="1"/>
        <c:lblOffset val="100"/>
        <c:baseTimeUnit val="days"/>
      </c:dateAx>
      <c:valAx>
        <c:axId val="380925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0930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7396589728343451"/>
          <c:y val="0.93556091102963412"/>
          <c:w val="0.40719352300642048"/>
          <c:h val="6.27771221127920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'teste curva logística'!$B$1</c:f>
              <c:strCache>
                <c:ptCount val="1"/>
                <c:pt idx="0">
                  <c:v>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'teste curva logística'!$B$2:$B$76</c:f>
              <c:numCache>
                <c:formatCode>General</c:formatCode>
                <c:ptCount val="7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AA-4EE3-AEDF-3BB47CE33D68}"/>
            </c:ext>
          </c:extLst>
        </c:ser>
        <c:ser>
          <c:idx val="1"/>
          <c:order val="1"/>
          <c:tx>
            <c:strRef>
              <c:f>'teste curva logística'!$C$1</c:f>
              <c:strCache>
                <c:ptCount val="1"/>
                <c:pt idx="0">
                  <c:v>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'teste curva logística'!$C$2:$C$76</c:f>
              <c:numCache>
                <c:formatCode>General</c:formatCode>
                <c:ptCount val="75"/>
                <c:pt idx="0">
                  <c:v>3032</c:v>
                </c:pt>
                <c:pt idx="1">
                  <c:v>3128.4151581043884</c:v>
                </c:pt>
                <c:pt idx="2">
                  <c:v>3227.3131018596096</c:v>
                </c:pt>
                <c:pt idx="3">
                  <c:v>3328.7206472334296</c:v>
                </c:pt>
                <c:pt idx="4">
                  <c:v>3432.6624657726602</c:v>
                </c:pt>
                <c:pt idx="5">
                  <c:v>3539.1609216884744</c:v>
                </c:pt>
                <c:pt idx="6">
                  <c:v>3648.2359070798102</c:v>
                </c:pt>
                <c:pt idx="7">
                  <c:v>3759.9046759563712</c:v>
                </c:pt>
                <c:pt idx="8">
                  <c:v>3874.1816777824015</c:v>
                </c:pt>
                <c:pt idx="9">
                  <c:v>3991.078391321143</c:v>
                </c:pt>
                <c:pt idx="10">
                  <c:v>4110.6031596172097</c:v>
                </c:pt>
                <c:pt idx="11">
                  <c:v>4232.7610270091782</c:v>
                </c:pt>
                <c:pt idx="12">
                  <c:v>4357.5535791166967</c:v>
                </c:pt>
                <c:pt idx="13">
                  <c:v>4484.9787867945779</c:v>
                </c:pt>
                <c:pt idx="14">
                  <c:v>4615.0308550896743</c:v>
                </c:pt>
                <c:pt idx="15">
                  <c:v>4747.7000782740888</c:v>
                </c:pt>
                <c:pt idx="16">
                  <c:v>4882.9727020593691</c:v>
                </c:pt>
                <c:pt idx="17">
                  <c:v>5020.8307941200492</c:v>
                </c:pt>
                <c:pt idx="18">
                  <c:v>5161.2521240700971</c:v>
                </c:pt>
                <c:pt idx="19">
                  <c:v>5304.2100540419924</c:v>
                </c:pt>
                <c:pt idx="20">
                  <c:v>5449.6734410140598</c:v>
                </c:pt>
                <c:pt idx="21">
                  <c:v>5597.6065520170441</c:v>
                </c:pt>
                <c:pt idx="22">
                  <c:v>5747.9689933246646</c:v>
                </c:pt>
                <c:pt idx="23">
                  <c:v>5900.7156546948208</c:v>
                </c:pt>
                <c:pt idx="24">
                  <c:v>6055.7966696776484</c:v>
                </c:pt>
                <c:pt idx="25">
                  <c:v>6213.1573929435181</c:v>
                </c:pt>
                <c:pt idx="26">
                  <c:v>6372.7383955082505</c:v>
                </c:pt>
                <c:pt idx="27">
                  <c:v>6534.4754786444146</c:v>
                </c:pt>
                <c:pt idx="28">
                  <c:v>6698.2997071666632</c:v>
                </c:pt>
                <c:pt idx="29">
                  <c:v>6864.1374626663674</c:v>
                </c:pt>
                <c:pt idx="30">
                  <c:v>7031.9105171467972</c:v>
                </c:pt>
                <c:pt idx="31">
                  <c:v>7201.5361273756962</c:v>
                </c:pt>
                <c:pt idx="32">
                  <c:v>7372.9271501285293</c:v>
                </c:pt>
                <c:pt idx="33">
                  <c:v>7545.992178343944</c:v>
                </c:pt>
                <c:pt idx="34">
                  <c:v>7720.6356980548835</c:v>
                </c:pt>
                <c:pt idx="35">
                  <c:v>7896.7582657956791</c:v>
                </c:pt>
                <c:pt idx="36">
                  <c:v>8074.2567060193624</c:v>
                </c:pt>
                <c:pt idx="37">
                  <c:v>8253.0243278920461</c:v>
                </c:pt>
                <c:pt idx="38">
                  <c:v>8432.9511606648975</c:v>
                </c:pt>
                <c:pt idx="39">
                  <c:v>8613.924206660633</c:v>
                </c:pt>
                <c:pt idx="40">
                  <c:v>8795.827710753123</c:v>
                </c:pt>
                <c:pt idx="41">
                  <c:v>8978.5434450674929</c:v>
                </c:pt>
                <c:pt idx="42">
                  <c:v>9161.9510074861046</c:v>
                </c:pt>
                <c:pt idx="43">
                  <c:v>9345.9281324152125</c:v>
                </c:pt>
                <c:pt idx="44">
                  <c:v>9530.3510121494419</c:v>
                </c:pt>
                <c:pt idx="45">
                  <c:v>9715.0946270685454</c:v>
                </c:pt>
                <c:pt idx="46">
                  <c:v>9900.0330828145488</c:v>
                </c:pt>
                <c:pt idx="47">
                  <c:v>10085.039952528505</c:v>
                </c:pt>
                <c:pt idx="48">
                  <c:v>10269.988622176088</c:v>
                </c:pt>
                <c:pt idx="49">
                  <c:v>10454.752636960489</c:v>
                </c:pt>
                <c:pt idx="50">
                  <c:v>10639.206046810246</c:v>
                </c:pt>
                <c:pt idx="51">
                  <c:v>10823.223748938866</c:v>
                </c:pt>
                <c:pt idx="52">
                  <c:v>11006.681825502243</c:v>
                </c:pt>
                <c:pt idx="53">
                  <c:v>11189.457874428366</c:v>
                </c:pt>
                <c:pt idx="54">
                  <c:v>11371.431331561213</c:v>
                </c:pt>
                <c:pt idx="55">
                  <c:v>11552.483782345644</c:v>
                </c:pt>
                <c:pt idx="56">
                  <c:v>11732.499261381667</c:v>
                </c:pt>
                <c:pt idx="57">
                  <c:v>11911.364538292772</c:v>
                </c:pt>
                <c:pt idx="58">
                  <c:v>12088.969388482823</c:v>
                </c:pt>
                <c:pt idx="59">
                  <c:v>12265.206847496991</c:v>
                </c:pt>
                <c:pt idx="60">
                  <c:v>12439.973447852906</c:v>
                </c:pt>
                <c:pt idx="61">
                  <c:v>12613.169437365865</c:v>
                </c:pt>
                <c:pt idx="62">
                  <c:v>12784.698978155351</c:v>
                </c:pt>
                <c:pt idx="63">
                  <c:v>12954.470325686236</c:v>
                </c:pt>
                <c:pt idx="64">
                  <c:v>13122.39598736536</c:v>
                </c:pt>
                <c:pt idx="65">
                  <c:v>13288.392860380567</c:v>
                </c:pt>
                <c:pt idx="66">
                  <c:v>13452.382348632565</c:v>
                </c:pt>
                <c:pt idx="67">
                  <c:v>13614.290458768717</c:v>
                </c:pt>
                <c:pt idx="68">
                  <c:v>13774.047875479924</c:v>
                </c:pt>
                <c:pt idx="69">
                  <c:v>13931.590016366385</c:v>
                </c:pt>
                <c:pt idx="70">
                  <c:v>14086.857066812805</c:v>
                </c:pt>
                <c:pt idx="71">
                  <c:v>14239.793995438897</c:v>
                </c:pt>
                <c:pt idx="72">
                  <c:v>14390.350550804307</c:v>
                </c:pt>
                <c:pt idx="73">
                  <c:v>14538.481240149315</c:v>
                </c:pt>
                <c:pt idx="74">
                  <c:v>14684.145291041728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AA-4EE3-AEDF-3BB47CE33D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4085536"/>
        <c:axId val="654210032"/>
      </c:lineChart>
      <c:catAx>
        <c:axId val="6540855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4210032"/>
        <c:crosses val="autoZero"/>
        <c:auto val="1"/>
        <c:lblAlgn val="ctr"/>
        <c:lblOffset val="100"/>
        <c:noMultiLvlLbl val="0"/>
      </c:catAx>
      <c:valAx>
        <c:axId val="65421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4085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Planilha1!$A$11:$A$182</c:f>
              <c:numCache>
                <c:formatCode>d\-mmm</c:formatCode>
                <c:ptCount val="172"/>
                <c:pt idx="0">
                  <c:v>43936</c:v>
                </c:pt>
                <c:pt idx="1">
                  <c:v>43937</c:v>
                </c:pt>
                <c:pt idx="2">
                  <c:v>43938</c:v>
                </c:pt>
                <c:pt idx="3">
                  <c:v>43939</c:v>
                </c:pt>
                <c:pt idx="4">
                  <c:v>43940</c:v>
                </c:pt>
                <c:pt idx="5">
                  <c:v>43941</c:v>
                </c:pt>
                <c:pt idx="6">
                  <c:v>43942</c:v>
                </c:pt>
                <c:pt idx="7">
                  <c:v>43943</c:v>
                </c:pt>
                <c:pt idx="8">
                  <c:v>43944</c:v>
                </c:pt>
                <c:pt idx="9">
                  <c:v>43945</c:v>
                </c:pt>
                <c:pt idx="10">
                  <c:v>43946</c:v>
                </c:pt>
                <c:pt idx="11">
                  <c:v>43947</c:v>
                </c:pt>
                <c:pt idx="12">
                  <c:v>43948</c:v>
                </c:pt>
                <c:pt idx="13">
                  <c:v>43949</c:v>
                </c:pt>
                <c:pt idx="14">
                  <c:v>43950</c:v>
                </c:pt>
                <c:pt idx="15">
                  <c:v>43951</c:v>
                </c:pt>
                <c:pt idx="16">
                  <c:v>43952</c:v>
                </c:pt>
                <c:pt idx="17">
                  <c:v>43953</c:v>
                </c:pt>
                <c:pt idx="18">
                  <c:v>43954</c:v>
                </c:pt>
                <c:pt idx="19">
                  <c:v>43955</c:v>
                </c:pt>
                <c:pt idx="20">
                  <c:v>43956</c:v>
                </c:pt>
                <c:pt idx="21">
                  <c:v>43957</c:v>
                </c:pt>
                <c:pt idx="22">
                  <c:v>43958</c:v>
                </c:pt>
                <c:pt idx="23">
                  <c:v>43959</c:v>
                </c:pt>
                <c:pt idx="24">
                  <c:v>43960</c:v>
                </c:pt>
                <c:pt idx="25">
                  <c:v>43961</c:v>
                </c:pt>
                <c:pt idx="26">
                  <c:v>43962</c:v>
                </c:pt>
                <c:pt idx="27">
                  <c:v>43963</c:v>
                </c:pt>
                <c:pt idx="28">
                  <c:v>43964</c:v>
                </c:pt>
                <c:pt idx="29">
                  <c:v>43965</c:v>
                </c:pt>
                <c:pt idx="30">
                  <c:v>43966</c:v>
                </c:pt>
                <c:pt idx="31">
                  <c:v>43967</c:v>
                </c:pt>
                <c:pt idx="32">
                  <c:v>43968</c:v>
                </c:pt>
                <c:pt idx="33">
                  <c:v>43969</c:v>
                </c:pt>
                <c:pt idx="34">
                  <c:v>43970</c:v>
                </c:pt>
                <c:pt idx="35">
                  <c:v>43971</c:v>
                </c:pt>
                <c:pt idx="36">
                  <c:v>43972</c:v>
                </c:pt>
                <c:pt idx="37">
                  <c:v>43973</c:v>
                </c:pt>
                <c:pt idx="38">
                  <c:v>43974</c:v>
                </c:pt>
                <c:pt idx="39">
                  <c:v>43975</c:v>
                </c:pt>
                <c:pt idx="40">
                  <c:v>43976</c:v>
                </c:pt>
                <c:pt idx="41">
                  <c:v>43977</c:v>
                </c:pt>
                <c:pt idx="42">
                  <c:v>43978</c:v>
                </c:pt>
                <c:pt idx="43">
                  <c:v>43979</c:v>
                </c:pt>
                <c:pt idx="44">
                  <c:v>43980</c:v>
                </c:pt>
                <c:pt idx="45">
                  <c:v>43981</c:v>
                </c:pt>
                <c:pt idx="46">
                  <c:v>43982</c:v>
                </c:pt>
                <c:pt idx="47">
                  <c:v>43983</c:v>
                </c:pt>
                <c:pt idx="48">
                  <c:v>43984</c:v>
                </c:pt>
                <c:pt idx="49">
                  <c:v>43985</c:v>
                </c:pt>
                <c:pt idx="50">
                  <c:v>43986</c:v>
                </c:pt>
                <c:pt idx="51">
                  <c:v>43987</c:v>
                </c:pt>
                <c:pt idx="52">
                  <c:v>43988</c:v>
                </c:pt>
                <c:pt idx="53">
                  <c:v>43989</c:v>
                </c:pt>
                <c:pt idx="54">
                  <c:v>43990</c:v>
                </c:pt>
                <c:pt idx="55">
                  <c:v>43991</c:v>
                </c:pt>
                <c:pt idx="56">
                  <c:v>43992</c:v>
                </c:pt>
                <c:pt idx="57">
                  <c:v>43993</c:v>
                </c:pt>
                <c:pt idx="58">
                  <c:v>43994</c:v>
                </c:pt>
                <c:pt idx="59">
                  <c:v>43995</c:v>
                </c:pt>
                <c:pt idx="60">
                  <c:v>43996</c:v>
                </c:pt>
                <c:pt idx="61">
                  <c:v>43997</c:v>
                </c:pt>
                <c:pt idx="62">
                  <c:v>43998</c:v>
                </c:pt>
                <c:pt idx="63">
                  <c:v>43999</c:v>
                </c:pt>
                <c:pt idx="64">
                  <c:v>44000</c:v>
                </c:pt>
                <c:pt idx="65">
                  <c:v>44001</c:v>
                </c:pt>
                <c:pt idx="66">
                  <c:v>44002</c:v>
                </c:pt>
                <c:pt idx="67">
                  <c:v>44003</c:v>
                </c:pt>
                <c:pt idx="68">
                  <c:v>44004</c:v>
                </c:pt>
                <c:pt idx="69">
                  <c:v>44005</c:v>
                </c:pt>
                <c:pt idx="70">
                  <c:v>44006</c:v>
                </c:pt>
                <c:pt idx="71">
                  <c:v>44007</c:v>
                </c:pt>
                <c:pt idx="72">
                  <c:v>44008</c:v>
                </c:pt>
                <c:pt idx="73">
                  <c:v>44009</c:v>
                </c:pt>
                <c:pt idx="74">
                  <c:v>44010</c:v>
                </c:pt>
                <c:pt idx="75">
                  <c:v>44011</c:v>
                </c:pt>
                <c:pt idx="76">
                  <c:v>44012</c:v>
                </c:pt>
                <c:pt idx="77">
                  <c:v>44013</c:v>
                </c:pt>
                <c:pt idx="78">
                  <c:v>44014</c:v>
                </c:pt>
                <c:pt idx="79">
                  <c:v>44015</c:v>
                </c:pt>
                <c:pt idx="80">
                  <c:v>44016</c:v>
                </c:pt>
                <c:pt idx="81">
                  <c:v>44017</c:v>
                </c:pt>
                <c:pt idx="82">
                  <c:v>44018</c:v>
                </c:pt>
                <c:pt idx="83">
                  <c:v>44019</c:v>
                </c:pt>
                <c:pt idx="84">
                  <c:v>44020</c:v>
                </c:pt>
                <c:pt idx="85">
                  <c:v>44021</c:v>
                </c:pt>
                <c:pt idx="86">
                  <c:v>44022</c:v>
                </c:pt>
                <c:pt idx="87">
                  <c:v>44023</c:v>
                </c:pt>
                <c:pt idx="88">
                  <c:v>44024</c:v>
                </c:pt>
                <c:pt idx="89">
                  <c:v>44025</c:v>
                </c:pt>
                <c:pt idx="90">
                  <c:v>44026</c:v>
                </c:pt>
                <c:pt idx="91">
                  <c:v>44027</c:v>
                </c:pt>
                <c:pt idx="92">
                  <c:v>44028</c:v>
                </c:pt>
                <c:pt idx="93">
                  <c:v>44029</c:v>
                </c:pt>
                <c:pt idx="94">
                  <c:v>44030</c:v>
                </c:pt>
                <c:pt idx="95">
                  <c:v>44031</c:v>
                </c:pt>
                <c:pt idx="96">
                  <c:v>44032</c:v>
                </c:pt>
                <c:pt idx="97">
                  <c:v>44033</c:v>
                </c:pt>
                <c:pt idx="98">
                  <c:v>44034</c:v>
                </c:pt>
                <c:pt idx="99">
                  <c:v>44035</c:v>
                </c:pt>
                <c:pt idx="100">
                  <c:v>44036</c:v>
                </c:pt>
                <c:pt idx="101">
                  <c:v>44037</c:v>
                </c:pt>
                <c:pt idx="102">
                  <c:v>44038</c:v>
                </c:pt>
                <c:pt idx="103">
                  <c:v>44039</c:v>
                </c:pt>
                <c:pt idx="104">
                  <c:v>44040</c:v>
                </c:pt>
                <c:pt idx="105">
                  <c:v>44041</c:v>
                </c:pt>
                <c:pt idx="106">
                  <c:v>44042</c:v>
                </c:pt>
                <c:pt idx="107">
                  <c:v>44043</c:v>
                </c:pt>
                <c:pt idx="108">
                  <c:v>44044</c:v>
                </c:pt>
                <c:pt idx="109">
                  <c:v>44045</c:v>
                </c:pt>
                <c:pt idx="110">
                  <c:v>44046</c:v>
                </c:pt>
                <c:pt idx="111">
                  <c:v>44047</c:v>
                </c:pt>
                <c:pt idx="112">
                  <c:v>44048</c:v>
                </c:pt>
                <c:pt idx="113">
                  <c:v>44049</c:v>
                </c:pt>
                <c:pt idx="114">
                  <c:v>44050</c:v>
                </c:pt>
                <c:pt idx="115">
                  <c:v>44051</c:v>
                </c:pt>
                <c:pt idx="116">
                  <c:v>44052</c:v>
                </c:pt>
                <c:pt idx="117">
                  <c:v>44053</c:v>
                </c:pt>
                <c:pt idx="118">
                  <c:v>44054</c:v>
                </c:pt>
                <c:pt idx="119">
                  <c:v>44055</c:v>
                </c:pt>
                <c:pt idx="120">
                  <c:v>44056</c:v>
                </c:pt>
                <c:pt idx="121">
                  <c:v>44057</c:v>
                </c:pt>
                <c:pt idx="122">
                  <c:v>44058</c:v>
                </c:pt>
                <c:pt idx="123">
                  <c:v>44059</c:v>
                </c:pt>
                <c:pt idx="124">
                  <c:v>44060</c:v>
                </c:pt>
                <c:pt idx="125">
                  <c:v>44061</c:v>
                </c:pt>
                <c:pt idx="126">
                  <c:v>44062</c:v>
                </c:pt>
                <c:pt idx="127">
                  <c:v>44063</c:v>
                </c:pt>
                <c:pt idx="128">
                  <c:v>44064</c:v>
                </c:pt>
                <c:pt idx="129">
                  <c:v>44065</c:v>
                </c:pt>
                <c:pt idx="130">
                  <c:v>44066</c:v>
                </c:pt>
                <c:pt idx="131">
                  <c:v>44067</c:v>
                </c:pt>
                <c:pt idx="132">
                  <c:v>44068</c:v>
                </c:pt>
                <c:pt idx="133">
                  <c:v>44069</c:v>
                </c:pt>
                <c:pt idx="134">
                  <c:v>44070</c:v>
                </c:pt>
                <c:pt idx="135">
                  <c:v>44071</c:v>
                </c:pt>
                <c:pt idx="136">
                  <c:v>44072</c:v>
                </c:pt>
                <c:pt idx="137">
                  <c:v>44073</c:v>
                </c:pt>
                <c:pt idx="138">
                  <c:v>44074</c:v>
                </c:pt>
                <c:pt idx="139">
                  <c:v>44075</c:v>
                </c:pt>
                <c:pt idx="140">
                  <c:v>44076</c:v>
                </c:pt>
                <c:pt idx="141">
                  <c:v>44077</c:v>
                </c:pt>
                <c:pt idx="142">
                  <c:v>44078</c:v>
                </c:pt>
                <c:pt idx="143">
                  <c:v>44079</c:v>
                </c:pt>
                <c:pt idx="144">
                  <c:v>44080</c:v>
                </c:pt>
                <c:pt idx="145">
                  <c:v>44081</c:v>
                </c:pt>
                <c:pt idx="146">
                  <c:v>44082</c:v>
                </c:pt>
                <c:pt idx="147">
                  <c:v>44083</c:v>
                </c:pt>
                <c:pt idx="148">
                  <c:v>44084</c:v>
                </c:pt>
                <c:pt idx="149">
                  <c:v>44085</c:v>
                </c:pt>
                <c:pt idx="150">
                  <c:v>44086</c:v>
                </c:pt>
                <c:pt idx="151">
                  <c:v>44087</c:v>
                </c:pt>
                <c:pt idx="152">
                  <c:v>44088</c:v>
                </c:pt>
                <c:pt idx="153">
                  <c:v>44089</c:v>
                </c:pt>
                <c:pt idx="154">
                  <c:v>44090</c:v>
                </c:pt>
                <c:pt idx="155">
                  <c:v>44091</c:v>
                </c:pt>
                <c:pt idx="156">
                  <c:v>44092</c:v>
                </c:pt>
                <c:pt idx="157">
                  <c:v>44093</c:v>
                </c:pt>
                <c:pt idx="158">
                  <c:v>44094</c:v>
                </c:pt>
                <c:pt idx="159">
                  <c:v>44095</c:v>
                </c:pt>
                <c:pt idx="160">
                  <c:v>44096</c:v>
                </c:pt>
                <c:pt idx="161">
                  <c:v>44097</c:v>
                </c:pt>
                <c:pt idx="162">
                  <c:v>44098</c:v>
                </c:pt>
                <c:pt idx="163">
                  <c:v>44099</c:v>
                </c:pt>
                <c:pt idx="164">
                  <c:v>44100</c:v>
                </c:pt>
                <c:pt idx="165">
                  <c:v>44101</c:v>
                </c:pt>
                <c:pt idx="166">
                  <c:v>44102</c:v>
                </c:pt>
                <c:pt idx="167">
                  <c:v>44103</c:v>
                </c:pt>
                <c:pt idx="168">
                  <c:v>44104</c:v>
                </c:pt>
                <c:pt idx="169">
                  <c:v>44105</c:v>
                </c:pt>
                <c:pt idx="170">
                  <c:v>44106</c:v>
                </c:pt>
                <c:pt idx="171">
                  <c:v>44107</c:v>
                </c:pt>
              </c:numCache>
            </c:numRef>
          </c:cat>
          <c:val>
            <c:numRef>
              <c:f>Planilha1!$J$11:$J$182</c:f>
              <c:numCache>
                <c:formatCode>General</c:formatCode>
                <c:ptCount val="172"/>
                <c:pt idx="0">
                  <c:v>1.3846153846153846</c:v>
                </c:pt>
                <c:pt idx="1">
                  <c:v>1.5980693184412411</c:v>
                </c:pt>
                <c:pt idx="2">
                  <c:v>1.5786365245458178</c:v>
                </c:pt>
                <c:pt idx="3">
                  <c:v>1.5794220484355483</c:v>
                </c:pt>
                <c:pt idx="4">
                  <c:v>1.502855125839758</c:v>
                </c:pt>
                <c:pt idx="5">
                  <c:v>1.44</c:v>
                </c:pt>
                <c:pt idx="6">
                  <c:v>1.3950349275124232</c:v>
                </c:pt>
                <c:pt idx="7">
                  <c:v>1.3796296296296295</c:v>
                </c:pt>
                <c:pt idx="8">
                  <c:v>1.2290076335877862</c:v>
                </c:pt>
                <c:pt idx="9">
                  <c:v>1.2794117647058822</c:v>
                </c:pt>
                <c:pt idx="10">
                  <c:v>1.2307692307692308</c:v>
                </c:pt>
                <c:pt idx="11">
                  <c:v>1.2686478848054341</c:v>
                </c:pt>
                <c:pt idx="12">
                  <c:v>1.2986111111111112</c:v>
                </c:pt>
                <c:pt idx="13">
                  <c:v>1.3790403995403848</c:v>
                </c:pt>
                <c:pt idx="14">
                  <c:v>1.4429530201342282</c:v>
                </c:pt>
                <c:pt idx="15">
                  <c:v>1.4347826086956521</c:v>
                </c:pt>
                <c:pt idx="16">
                  <c:v>1.3503790516133121</c:v>
                </c:pt>
                <c:pt idx="17">
                  <c:v>1.3579545454545454</c:v>
                </c:pt>
                <c:pt idx="18">
                  <c:v>1.4208368469493613</c:v>
                </c:pt>
                <c:pt idx="19">
                  <c:v>1.4866310160427807</c:v>
                </c:pt>
                <c:pt idx="20">
                  <c:v>1.4851485148514851</c:v>
                </c:pt>
                <c:pt idx="21">
                  <c:v>1.441860465116279</c:v>
                </c:pt>
                <c:pt idx="22">
                  <c:v>1.4329004329004329</c:v>
                </c:pt>
                <c:pt idx="23">
                  <c:v>1.4938334365453354</c:v>
                </c:pt>
                <c:pt idx="24">
                  <c:v>1.5188284518828452</c:v>
                </c:pt>
                <c:pt idx="25">
                  <c:v>1.416005682528588</c:v>
                </c:pt>
                <c:pt idx="26">
                  <c:v>1.3201438848920863</c:v>
                </c:pt>
                <c:pt idx="27">
                  <c:v>1.3033333333333332</c:v>
                </c:pt>
                <c:pt idx="28">
                  <c:v>1.2899959263945231</c:v>
                </c:pt>
                <c:pt idx="29">
                  <c:v>1.2356495468277946</c:v>
                </c:pt>
                <c:pt idx="30">
                  <c:v>1.1994301994301995</c:v>
                </c:pt>
                <c:pt idx="31">
                  <c:v>1.165289256198347</c:v>
                </c:pt>
                <c:pt idx="32">
                  <c:v>1.2190085888886379</c:v>
                </c:pt>
                <c:pt idx="33">
                  <c:v>1.2752043596730245</c:v>
                </c:pt>
                <c:pt idx="34">
                  <c:v>1.3017902813299234</c:v>
                </c:pt>
                <c:pt idx="35">
                  <c:v>1.3828500782384403</c:v>
                </c:pt>
                <c:pt idx="36">
                  <c:v>1.41320293398533</c:v>
                </c:pt>
                <c:pt idx="37">
                  <c:v>1.4536817102137767</c:v>
                </c:pt>
                <c:pt idx="38">
                  <c:v>1.4562647754137117</c:v>
                </c:pt>
                <c:pt idx="39">
                  <c:v>1.4357525961047723</c:v>
                </c:pt>
                <c:pt idx="40">
                  <c:v>1.415529340559633</c:v>
                </c:pt>
                <c:pt idx="41">
                  <c:v>1.349705304518664</c:v>
                </c:pt>
                <c:pt idx="42">
                  <c:v>1.3146473779385173</c:v>
                </c:pt>
                <c:pt idx="43">
                  <c:v>1.3737024221453287</c:v>
                </c:pt>
                <c:pt idx="44">
                  <c:v>1.3758169934640523</c:v>
                </c:pt>
                <c:pt idx="45">
                  <c:v>1.4058441558441559</c:v>
                </c:pt>
                <c:pt idx="46">
                  <c:v>1.3742989948866091</c:v>
                </c:pt>
                <c:pt idx="47">
                  <c:v>1.343461662869917</c:v>
                </c:pt>
                <c:pt idx="48">
                  <c:v>1.3930131004366813</c:v>
                </c:pt>
                <c:pt idx="49">
                  <c:v>1.3782668500687758</c:v>
                </c:pt>
                <c:pt idx="50">
                  <c:v>1.3425692695214106</c:v>
                </c:pt>
                <c:pt idx="51">
                  <c:v>1.3254156769596199</c:v>
                </c:pt>
                <c:pt idx="52">
                  <c:v>1.3140877598152425</c:v>
                </c:pt>
                <c:pt idx="53">
                  <c:v>1.3333078164860759</c:v>
                </c:pt>
                <c:pt idx="54">
                  <c:v>1.3528089887640449</c:v>
                </c:pt>
                <c:pt idx="55">
                  <c:v>1.3281086729362592</c:v>
                </c:pt>
                <c:pt idx="56">
                  <c:v>1.3942115768463075</c:v>
                </c:pt>
                <c:pt idx="57">
                  <c:v>1.3401891768848309</c:v>
                </c:pt>
                <c:pt idx="58">
                  <c:v>1.3091397849462365</c:v>
                </c:pt>
                <c:pt idx="59">
                  <c:v>1.3119507908611598</c:v>
                </c:pt>
                <c:pt idx="60">
                  <c:v>1.2933013153691018</c:v>
                </c:pt>
                <c:pt idx="61">
                  <c:v>1.2749169435215948</c:v>
                </c:pt>
                <c:pt idx="62">
                  <c:v>1.3595594020456334</c:v>
                </c:pt>
                <c:pt idx="63">
                  <c:v>1.313528990694345</c:v>
                </c:pt>
                <c:pt idx="64">
                  <c:v>1.2928364392589073</c:v>
                </c:pt>
                <c:pt idx="65">
                  <c:v>1.3997262149212868</c:v>
                </c:pt>
                <c:pt idx="66">
                  <c:v>1.4085733422638982</c:v>
                </c:pt>
                <c:pt idx="67">
                  <c:v>1.4182598793944559</c:v>
                </c:pt>
                <c:pt idx="68">
                  <c:v>1.428013029315961</c:v>
                </c:pt>
                <c:pt idx="69">
                  <c:v>1.3686342592592593</c:v>
                </c:pt>
                <c:pt idx="70">
                  <c:v>1.3416893732970028</c:v>
                </c:pt>
                <c:pt idx="71">
                  <c:v>1.3865728207904711</c:v>
                </c:pt>
                <c:pt idx="72">
                  <c:v>1.3447432762836187</c:v>
                </c:pt>
                <c:pt idx="73">
                  <c:v>1.3138373751783168</c:v>
                </c:pt>
                <c:pt idx="74">
                  <c:v>1.3371408533015277</c:v>
                </c:pt>
                <c:pt idx="75">
                  <c:v>1.3608576642335766</c:v>
                </c:pt>
                <c:pt idx="76">
                  <c:v>1.2993657505285412</c:v>
                </c:pt>
                <c:pt idx="77">
                  <c:v>1.2977254264825344</c:v>
                </c:pt>
                <c:pt idx="78">
                  <c:v>1.2702069504099962</c:v>
                </c:pt>
                <c:pt idx="79">
                  <c:v>1.2218181818181819</c:v>
                </c:pt>
                <c:pt idx="80">
                  <c:v>1.2946073108939558</c:v>
                </c:pt>
                <c:pt idx="81">
                  <c:v>1.2654808688530301</c:v>
                </c:pt>
                <c:pt idx="82">
                  <c:v>1.2370097217566209</c:v>
                </c:pt>
                <c:pt idx="83">
                  <c:v>1.2287666775138302</c:v>
                </c:pt>
                <c:pt idx="84">
                  <c:v>1.210862393036102</c:v>
                </c:pt>
                <c:pt idx="85">
                  <c:v>1.2184711710244409</c:v>
                </c:pt>
                <c:pt idx="86">
                  <c:v>1.2086309523809524</c:v>
                </c:pt>
                <c:pt idx="87">
                  <c:v>1.136147609728823</c:v>
                </c:pt>
                <c:pt idx="88">
                  <c:v>1.1521080414488003</c:v>
                </c:pt>
                <c:pt idx="89">
                  <c:v>1.1682926829268292</c:v>
                </c:pt>
                <c:pt idx="90">
                  <c:v>1.1710805084745763</c:v>
                </c:pt>
                <c:pt idx="91">
                  <c:v>1.1487046964901573</c:v>
                </c:pt>
                <c:pt idx="92">
                  <c:v>1.1244581914736502</c:v>
                </c:pt>
                <c:pt idx="93">
                  <c:v>1.1674464417631125</c:v>
                </c:pt>
                <c:pt idx="94">
                  <c:v>1.1850393700787401</c:v>
                </c:pt>
                <c:pt idx="95">
                  <c:v>1.1544062879053865</c:v>
                </c:pt>
                <c:pt idx="96">
                  <c:v>1.1245650661099513</c:v>
                </c:pt>
                <c:pt idx="97">
                  <c:v>1.1130710085933966</c:v>
                </c:pt>
                <c:pt idx="98">
                  <c:v>1.2027452745274527</c:v>
                </c:pt>
                <c:pt idx="99">
                  <c:v>1.2694637648642584</c:v>
                </c:pt>
                <c:pt idx="100">
                  <c:v>1.2602826407930816</c:v>
                </c:pt>
                <c:pt idx="101">
                  <c:v>1.2423172757475083</c:v>
                </c:pt>
                <c:pt idx="102">
                  <c:v>1.2679144983692126</c:v>
                </c:pt>
                <c:pt idx="103">
                  <c:v>1.2940391368280273</c:v>
                </c:pt>
                <c:pt idx="104">
                  <c:v>1.3051605038602194</c:v>
                </c:pt>
                <c:pt idx="105">
                  <c:v>1.2435921421889617</c:v>
                </c:pt>
                <c:pt idx="106">
                  <c:v>1.1952986921173561</c:v>
                </c:pt>
                <c:pt idx="107">
                  <c:v>1.1953138075313807</c:v>
                </c:pt>
                <c:pt idx="108">
                  <c:v>1.1990640147083402</c:v>
                </c:pt>
                <c:pt idx="109">
                  <c:v>1.1911210610948464</c:v>
                </c:pt>
                <c:pt idx="110">
                  <c:v>1.1832307239483066</c:v>
                </c:pt>
                <c:pt idx="111">
                  <c:v>1.1961394769613947</c:v>
                </c:pt>
                <c:pt idx="112">
                  <c:v>1.2035504738979992</c:v>
                </c:pt>
                <c:pt idx="113">
                  <c:v>1.2160283897678545</c:v>
                </c:pt>
                <c:pt idx="114">
                  <c:v>1.2023242789134696</c:v>
                </c:pt>
                <c:pt idx="115">
                  <c:v>1.2265124059102315</c:v>
                </c:pt>
                <c:pt idx="116">
                  <c:v>1.2149802447240239</c:v>
                </c:pt>
                <c:pt idx="117">
                  <c:v>1.2035565135390005</c:v>
                </c:pt>
                <c:pt idx="118">
                  <c:v>1.1954711087975014</c:v>
                </c:pt>
                <c:pt idx="119">
                  <c:v>1.2086250000000001</c:v>
                </c:pt>
                <c:pt idx="120">
                  <c:v>1.2009970817120623</c:v>
                </c:pt>
                <c:pt idx="121">
                  <c:v>1.1770117619657623</c:v>
                </c:pt>
                <c:pt idx="122">
                  <c:v>1.1518354358449825</c:v>
                </c:pt>
                <c:pt idx="123">
                  <c:v>1.1607278071861653</c:v>
                </c:pt>
                <c:pt idx="124">
                  <c:v>1.1696888291918515</c:v>
                </c:pt>
                <c:pt idx="125">
                  <c:v>1.1641628565207924</c:v>
                </c:pt>
                <c:pt idx="126">
                  <c:v>1.1416899369117799</c:v>
                </c:pt>
                <c:pt idx="127">
                  <c:v>1.1429583881745469</c:v>
                </c:pt>
                <c:pt idx="128">
                  <c:v>1.1383199762540814</c:v>
                </c:pt>
                <c:pt idx="129">
                  <c:v>1.1422792303897384</c:v>
                </c:pt>
                <c:pt idx="130">
                  <c:v>1.1445822696019619</c:v>
                </c:pt>
                <c:pt idx="131">
                  <c:v>1.14688995215311</c:v>
                </c:pt>
                <c:pt idx="132">
                  <c:v>1.1432579016270805</c:v>
                </c:pt>
                <c:pt idx="133">
                  <c:v>1.1298124830147658</c:v>
                </c:pt>
                <c:pt idx="134">
                  <c:v>1.1312782354504385</c:v>
                </c:pt>
                <c:pt idx="135">
                  <c:v>1.1277705345501956</c:v>
                </c:pt>
                <c:pt idx="136">
                  <c:v>1.1280124384555585</c:v>
                </c:pt>
                <c:pt idx="137">
                  <c:v>1.1167661767493968</c:v>
                </c:pt>
                <c:pt idx="138">
                  <c:v>1.1056320400500625</c:v>
                </c:pt>
                <c:pt idx="139">
                  <c:v>1.1045313266808441</c:v>
                </c:pt>
                <c:pt idx="140">
                  <c:v>1.0999839640795381</c:v>
                </c:pt>
                <c:pt idx="141">
                  <c:v>1.0906741836974394</c:v>
                </c:pt>
                <c:pt idx="142">
                  <c:v>1.0897109826589595</c:v>
                </c:pt>
                <c:pt idx="143">
                  <c:v>1.0892870817061031</c:v>
                </c:pt>
                <c:pt idx="144">
                  <c:v>1.0891655781213994</c:v>
                </c:pt>
                <c:pt idx="145">
                  <c:v>1.0890440880897077</c:v>
                </c:pt>
                <c:pt idx="146">
                  <c:v>1.0763477488151658</c:v>
                </c:pt>
                <c:pt idx="147">
                  <c:v>1.0701217289889933</c:v>
                </c:pt>
                <c:pt idx="148">
                  <c:v>1.0640390552085577</c:v>
                </c:pt>
                <c:pt idx="149">
                  <c:v>1.066624230850838</c:v>
                </c:pt>
                <c:pt idx="150">
                  <c:v>1.0640421792618628</c:v>
                </c:pt>
                <c:pt idx="151">
                  <c:v>1.0645925567059513</c:v>
                </c:pt>
                <c:pt idx="152">
                  <c:v>1.0651432188336143</c:v>
                </c:pt>
                <c:pt idx="153">
                  <c:v>1.0789817681458549</c:v>
                </c:pt>
                <c:pt idx="154">
                  <c:v>1.0873918670390301</c:v>
                </c:pt>
                <c:pt idx="155">
                  <c:v>1.1045138654611699</c:v>
                </c:pt>
                <c:pt idx="156">
                  <c:v>1.0972084079305087</c:v>
                </c:pt>
                <c:pt idx="157">
                  <c:v>1.0946749471458774</c:v>
                </c:pt>
                <c:pt idx="158">
                  <c:v>1.0915069836403208</c:v>
                </c:pt>
                <c:pt idx="159">
                  <c:v>1.0883481881465096</c:v>
                </c:pt>
                <c:pt idx="160">
                  <c:v>1.0758783396033922</c:v>
                </c:pt>
                <c:pt idx="161">
                  <c:v>1.0638937609621648</c:v>
                </c:pt>
                <c:pt idx="162">
                  <c:v>1.0461820403176543</c:v>
                </c:pt>
                <c:pt idx="163">
                  <c:v>1.0475614915090348</c:v>
                </c:pt>
                <c:pt idx="164">
                  <c:v>1.0470155108938379</c:v>
                </c:pt>
                <c:pt idx="165">
                  <c:v>1.0456839665534718</c:v>
                </c:pt>
                <c:pt idx="166">
                  <c:v>1.0443541156076275</c:v>
                </c:pt>
                <c:pt idx="167">
                  <c:v>1.0411900669709002</c:v>
                </c:pt>
                <c:pt idx="168">
                  <c:v>1.0387423457371643</c:v>
                </c:pt>
                <c:pt idx="169">
                  <c:v>1.0345089337848885</c:v>
                </c:pt>
                <c:pt idx="170">
                  <c:v>1.02803738317757</c:v>
                </c:pt>
                <c:pt idx="171">
                  <c:v>1.0328323339645666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67-4720-87C4-42AACEA67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9208751"/>
        <c:axId val="659618767"/>
      </c:lineChart>
      <c:dateAx>
        <c:axId val="649208751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9618767"/>
        <c:crosses val="autoZero"/>
        <c:auto val="1"/>
        <c:lblOffset val="100"/>
        <c:baseTimeUnit val="days"/>
      </c:dateAx>
      <c:valAx>
        <c:axId val="659618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49208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Planilha2!$B$1</c:f>
              <c:strCache>
                <c:ptCount val="1"/>
                <c:pt idx="0">
                  <c:v>Óbitos (otimista)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Planilha2!$B$2:$B$150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23.366642891095843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48.435524153249339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56.480084985771754</c:v>
                </c:pt>
                <c:pt idx="68">
                  <c:v>58</c:v>
                </c:pt>
                <c:pt idx="69">
                  <c:v>59</c:v>
                </c:pt>
                <c:pt idx="70">
                  <c:v>59.991666087882571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67</c:v>
                </c:pt>
                <c:pt idx="75">
                  <c:v>72</c:v>
                </c:pt>
                <c:pt idx="76">
                  <c:v>74</c:v>
                </c:pt>
                <c:pt idx="77">
                  <c:v>77.420927403383644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97</c:v>
                </c:pt>
                <c:pt idx="82">
                  <c:v>104</c:v>
                </c:pt>
                <c:pt idx="83">
                  <c:v>104</c:v>
                </c:pt>
                <c:pt idx="84">
                  <c:v>108</c:v>
                </c:pt>
                <c:pt idx="85">
                  <c:v>112</c:v>
                </c:pt>
                <c:pt idx="86">
                  <c:v>116</c:v>
                </c:pt>
                <c:pt idx="87">
                  <c:v>120</c:v>
                </c:pt>
                <c:pt idx="88">
                  <c:v>123</c:v>
                </c:pt>
                <c:pt idx="89">
                  <c:v>127</c:v>
                </c:pt>
                <c:pt idx="90">
                  <c:v>135</c:v>
                </c:pt>
                <c:pt idx="91">
                  <c:v>137</c:v>
                </c:pt>
                <c:pt idx="92">
                  <c:v>139</c:v>
                </c:pt>
                <c:pt idx="93">
                  <c:v>142</c:v>
                </c:pt>
                <c:pt idx="94">
                  <c:v>146</c:v>
                </c:pt>
                <c:pt idx="95">
                  <c:v>149</c:v>
                </c:pt>
                <c:pt idx="96">
                  <c:v>153</c:v>
                </c:pt>
                <c:pt idx="97">
                  <c:v>153</c:v>
                </c:pt>
                <c:pt idx="98">
                  <c:v>158</c:v>
                </c:pt>
                <c:pt idx="99">
                  <c:v>163</c:v>
                </c:pt>
                <c:pt idx="100">
                  <c:v>167</c:v>
                </c:pt>
                <c:pt idx="101">
                  <c:v>168</c:v>
                </c:pt>
                <c:pt idx="102">
                  <c:v>168</c:v>
                </c:pt>
                <c:pt idx="103">
                  <c:v>179</c:v>
                </c:pt>
                <c:pt idx="104">
                  <c:v>182</c:v>
                </c:pt>
                <c:pt idx="105">
                  <c:v>182</c:v>
                </c:pt>
                <c:pt idx="106">
                  <c:v>183</c:v>
                </c:pt>
                <c:pt idx="107">
                  <c:v>186</c:v>
                </c:pt>
                <c:pt idx="108">
                  <c:v>202</c:v>
                </c:pt>
                <c:pt idx="109">
                  <c:v>213</c:v>
                </c:pt>
                <c:pt idx="110">
                  <c:v>225</c:v>
                </c:pt>
                <c:pt idx="111">
                  <c:v>226</c:v>
                </c:pt>
                <c:pt idx="112">
                  <c:v>231</c:v>
                </c:pt>
                <c:pt idx="113">
                  <c:v>237</c:v>
                </c:pt>
                <c:pt idx="114">
                  <c:v>242</c:v>
                </c:pt>
                <c:pt idx="115">
                  <c:v>251</c:v>
                </c:pt>
                <c:pt idx="116">
                  <c:v>255</c:v>
                </c:pt>
                <c:pt idx="117">
                  <c:v>269</c:v>
                </c:pt>
                <c:pt idx="118">
                  <c:v>270</c:v>
                </c:pt>
                <c:pt idx="119">
                  <c:v>275</c:v>
                </c:pt>
                <c:pt idx="120">
                  <c:v>280</c:v>
                </c:pt>
                <c:pt idx="121">
                  <c:v>290</c:v>
                </c:pt>
                <c:pt idx="122">
                  <c:v>302</c:v>
                </c:pt>
                <c:pt idx="123">
                  <c:v>310</c:v>
                </c:pt>
                <c:pt idx="124">
                  <c:v>324</c:v>
                </c:pt>
                <c:pt idx="125">
                  <c:v>332</c:v>
                </c:pt>
                <c:pt idx="126">
                  <c:v>334</c:v>
                </c:pt>
                <c:pt idx="127">
                  <c:v>337</c:v>
                </c:pt>
                <c:pt idx="128">
                  <c:v>346</c:v>
                </c:pt>
                <c:pt idx="129">
                  <c:v>365</c:v>
                </c:pt>
                <c:pt idx="130">
                  <c:v>372</c:v>
                </c:pt>
                <c:pt idx="131">
                  <c:v>381</c:v>
                </c:pt>
                <c:pt idx="132">
                  <c:v>382</c:v>
                </c:pt>
                <c:pt idx="133">
                  <c:v>388</c:v>
                </c:pt>
                <c:pt idx="134">
                  <c:v>394</c:v>
                </c:pt>
                <c:pt idx="135">
                  <c:v>403</c:v>
                </c:pt>
                <c:pt idx="136">
                  <c:v>416</c:v>
                </c:pt>
                <c:pt idx="137">
                  <c:v>426</c:v>
                </c:pt>
                <c:pt idx="138">
                  <c:v>434</c:v>
                </c:pt>
                <c:pt idx="139">
                  <c:v>436</c:v>
                </c:pt>
                <c:pt idx="140">
                  <c:v>444</c:v>
                </c:pt>
                <c:pt idx="141">
                  <c:v>452</c:v>
                </c:pt>
                <c:pt idx="142">
                  <c:v>461</c:v>
                </c:pt>
                <c:pt idx="143">
                  <c:v>470</c:v>
                </c:pt>
                <c:pt idx="144">
                  <c:v>481</c:v>
                </c:pt>
                <c:pt idx="145">
                  <c:v>489</c:v>
                </c:pt>
                <c:pt idx="146">
                  <c:v>492</c:v>
                </c:pt>
                <c:pt idx="147">
                  <c:v>496</c:v>
                </c:pt>
                <c:pt idx="148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7F-42C7-BB3A-979E68740632}"/>
            </c:ext>
          </c:extLst>
        </c:ser>
        <c:ser>
          <c:idx val="1"/>
          <c:order val="1"/>
          <c:tx>
            <c:strRef>
              <c:f>Planilha2!$C$1</c:f>
              <c:strCache>
                <c:ptCount val="1"/>
                <c:pt idx="0">
                  <c:v>Óbitos (pessimista)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Planilha2!$C$2:$C$150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23.366642891095843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48.435524153249339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56.480084985771754</c:v>
                </c:pt>
                <c:pt idx="68">
                  <c:v>58</c:v>
                </c:pt>
                <c:pt idx="69">
                  <c:v>59</c:v>
                </c:pt>
                <c:pt idx="70">
                  <c:v>59.991666087882571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69</c:v>
                </c:pt>
                <c:pt idx="75">
                  <c:v>71</c:v>
                </c:pt>
                <c:pt idx="76">
                  <c:v>74</c:v>
                </c:pt>
                <c:pt idx="77">
                  <c:v>77.420927403383644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87</c:v>
                </c:pt>
                <c:pt idx="82">
                  <c:v>90</c:v>
                </c:pt>
                <c:pt idx="83">
                  <c:v>93</c:v>
                </c:pt>
                <c:pt idx="84">
                  <c:v>96</c:v>
                </c:pt>
                <c:pt idx="85">
                  <c:v>99</c:v>
                </c:pt>
                <c:pt idx="86">
                  <c:v>102</c:v>
                </c:pt>
                <c:pt idx="87">
                  <c:v>105</c:v>
                </c:pt>
                <c:pt idx="88">
                  <c:v>108</c:v>
                </c:pt>
                <c:pt idx="89">
                  <c:v>112</c:v>
                </c:pt>
                <c:pt idx="90">
                  <c:v>116</c:v>
                </c:pt>
                <c:pt idx="91">
                  <c:v>120</c:v>
                </c:pt>
                <c:pt idx="92">
                  <c:v>124</c:v>
                </c:pt>
                <c:pt idx="93">
                  <c:v>128</c:v>
                </c:pt>
                <c:pt idx="94">
                  <c:v>132</c:v>
                </c:pt>
                <c:pt idx="95">
                  <c:v>136</c:v>
                </c:pt>
                <c:pt idx="96">
                  <c:v>141</c:v>
                </c:pt>
                <c:pt idx="97">
                  <c:v>146</c:v>
                </c:pt>
                <c:pt idx="98">
                  <c:v>151</c:v>
                </c:pt>
                <c:pt idx="99">
                  <c:v>156</c:v>
                </c:pt>
                <c:pt idx="100">
                  <c:v>161</c:v>
                </c:pt>
                <c:pt idx="101">
                  <c:v>166</c:v>
                </c:pt>
                <c:pt idx="102">
                  <c:v>171</c:v>
                </c:pt>
                <c:pt idx="103">
                  <c:v>177</c:v>
                </c:pt>
                <c:pt idx="104">
                  <c:v>183</c:v>
                </c:pt>
                <c:pt idx="105">
                  <c:v>189</c:v>
                </c:pt>
                <c:pt idx="106">
                  <c:v>195</c:v>
                </c:pt>
                <c:pt idx="107">
                  <c:v>201</c:v>
                </c:pt>
                <c:pt idx="108">
                  <c:v>208</c:v>
                </c:pt>
                <c:pt idx="109">
                  <c:v>215</c:v>
                </c:pt>
                <c:pt idx="110">
                  <c:v>222</c:v>
                </c:pt>
                <c:pt idx="111">
                  <c:v>229</c:v>
                </c:pt>
                <c:pt idx="112">
                  <c:v>237</c:v>
                </c:pt>
                <c:pt idx="113">
                  <c:v>245</c:v>
                </c:pt>
                <c:pt idx="114">
                  <c:v>253</c:v>
                </c:pt>
                <c:pt idx="115">
                  <c:v>261</c:v>
                </c:pt>
                <c:pt idx="116">
                  <c:v>270</c:v>
                </c:pt>
                <c:pt idx="117">
                  <c:v>279</c:v>
                </c:pt>
                <c:pt idx="118">
                  <c:v>288</c:v>
                </c:pt>
                <c:pt idx="119">
                  <c:v>297</c:v>
                </c:pt>
                <c:pt idx="120">
                  <c:v>307</c:v>
                </c:pt>
                <c:pt idx="121">
                  <c:v>317</c:v>
                </c:pt>
                <c:pt idx="122">
                  <c:v>327</c:v>
                </c:pt>
                <c:pt idx="123">
                  <c:v>338</c:v>
                </c:pt>
                <c:pt idx="124">
                  <c:v>349</c:v>
                </c:pt>
                <c:pt idx="125">
                  <c:v>360</c:v>
                </c:pt>
                <c:pt idx="126">
                  <c:v>372</c:v>
                </c:pt>
                <c:pt idx="127">
                  <c:v>384</c:v>
                </c:pt>
                <c:pt idx="128">
                  <c:v>397</c:v>
                </c:pt>
                <c:pt idx="129">
                  <c:v>410</c:v>
                </c:pt>
                <c:pt idx="130">
                  <c:v>423</c:v>
                </c:pt>
                <c:pt idx="131">
                  <c:v>437</c:v>
                </c:pt>
                <c:pt idx="132">
                  <c:v>451</c:v>
                </c:pt>
                <c:pt idx="133">
                  <c:v>466</c:v>
                </c:pt>
                <c:pt idx="134">
                  <c:v>481</c:v>
                </c:pt>
                <c:pt idx="135">
                  <c:v>497</c:v>
                </c:pt>
                <c:pt idx="136">
                  <c:v>513</c:v>
                </c:pt>
                <c:pt idx="137">
                  <c:v>530</c:v>
                </c:pt>
                <c:pt idx="138">
                  <c:v>547</c:v>
                </c:pt>
                <c:pt idx="139">
                  <c:v>565</c:v>
                </c:pt>
                <c:pt idx="140">
                  <c:v>584</c:v>
                </c:pt>
                <c:pt idx="141">
                  <c:v>603</c:v>
                </c:pt>
                <c:pt idx="142">
                  <c:v>623</c:v>
                </c:pt>
                <c:pt idx="143">
                  <c:v>643</c:v>
                </c:pt>
                <c:pt idx="144">
                  <c:v>664</c:v>
                </c:pt>
                <c:pt idx="145">
                  <c:v>686</c:v>
                </c:pt>
                <c:pt idx="146">
                  <c:v>709</c:v>
                </c:pt>
                <c:pt idx="147">
                  <c:v>732</c:v>
                </c:pt>
                <c:pt idx="148">
                  <c:v>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7F-42C7-BB3A-979E68740632}"/>
            </c:ext>
          </c:extLst>
        </c:ser>
        <c:ser>
          <c:idx val="2"/>
          <c:order val="2"/>
          <c:tx>
            <c:strRef>
              <c:f>Planilha2!$D$1</c:f>
              <c:strCache>
                <c:ptCount val="1"/>
                <c:pt idx="0">
                  <c:v>Óbitos (média)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Planilha2!$D$2:$D$150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</c:v>
                </c:pt>
                <c:pt idx="68">
                  <c:v>58</c:v>
                </c:pt>
                <c:pt idx="69">
                  <c:v>59</c:v>
                </c:pt>
                <c:pt idx="70">
                  <c:v>60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68</c:v>
                </c:pt>
                <c:pt idx="75">
                  <c:v>71</c:v>
                </c:pt>
                <c:pt idx="76">
                  <c:v>74</c:v>
                </c:pt>
                <c:pt idx="77">
                  <c:v>77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92</c:v>
                </c:pt>
                <c:pt idx="82">
                  <c:v>97</c:v>
                </c:pt>
                <c:pt idx="83">
                  <c:v>98</c:v>
                </c:pt>
                <c:pt idx="84">
                  <c:v>102</c:v>
                </c:pt>
                <c:pt idx="85">
                  <c:v>105</c:v>
                </c:pt>
                <c:pt idx="86">
                  <c:v>109</c:v>
                </c:pt>
                <c:pt idx="87">
                  <c:v>112</c:v>
                </c:pt>
                <c:pt idx="88">
                  <c:v>115</c:v>
                </c:pt>
                <c:pt idx="89">
                  <c:v>119</c:v>
                </c:pt>
                <c:pt idx="90">
                  <c:v>125</c:v>
                </c:pt>
                <c:pt idx="91">
                  <c:v>128</c:v>
                </c:pt>
                <c:pt idx="92">
                  <c:v>131</c:v>
                </c:pt>
                <c:pt idx="93">
                  <c:v>135</c:v>
                </c:pt>
                <c:pt idx="94">
                  <c:v>139</c:v>
                </c:pt>
                <c:pt idx="95">
                  <c:v>142</c:v>
                </c:pt>
                <c:pt idx="96">
                  <c:v>147</c:v>
                </c:pt>
                <c:pt idx="97">
                  <c:v>149</c:v>
                </c:pt>
                <c:pt idx="98">
                  <c:v>154</c:v>
                </c:pt>
                <c:pt idx="99">
                  <c:v>159</c:v>
                </c:pt>
                <c:pt idx="100">
                  <c:v>164</c:v>
                </c:pt>
                <c:pt idx="101">
                  <c:v>167</c:v>
                </c:pt>
                <c:pt idx="102">
                  <c:v>169</c:v>
                </c:pt>
                <c:pt idx="103">
                  <c:v>178</c:v>
                </c:pt>
                <c:pt idx="104">
                  <c:v>182</c:v>
                </c:pt>
                <c:pt idx="105">
                  <c:v>185</c:v>
                </c:pt>
                <c:pt idx="106">
                  <c:v>189</c:v>
                </c:pt>
                <c:pt idx="107">
                  <c:v>193</c:v>
                </c:pt>
                <c:pt idx="108">
                  <c:v>205</c:v>
                </c:pt>
                <c:pt idx="109">
                  <c:v>214</c:v>
                </c:pt>
                <c:pt idx="110">
                  <c:v>223</c:v>
                </c:pt>
                <c:pt idx="111">
                  <c:v>227</c:v>
                </c:pt>
                <c:pt idx="112">
                  <c:v>234</c:v>
                </c:pt>
                <c:pt idx="113">
                  <c:v>241</c:v>
                </c:pt>
                <c:pt idx="114">
                  <c:v>247</c:v>
                </c:pt>
                <c:pt idx="115">
                  <c:v>256</c:v>
                </c:pt>
                <c:pt idx="116">
                  <c:v>262</c:v>
                </c:pt>
                <c:pt idx="117">
                  <c:v>274</c:v>
                </c:pt>
                <c:pt idx="118">
                  <c:v>279</c:v>
                </c:pt>
                <c:pt idx="119">
                  <c:v>286</c:v>
                </c:pt>
                <c:pt idx="120">
                  <c:v>293</c:v>
                </c:pt>
                <c:pt idx="121">
                  <c:v>303</c:v>
                </c:pt>
                <c:pt idx="122">
                  <c:v>314</c:v>
                </c:pt>
                <c:pt idx="123">
                  <c:v>324</c:v>
                </c:pt>
                <c:pt idx="124">
                  <c:v>336</c:v>
                </c:pt>
                <c:pt idx="125">
                  <c:v>346</c:v>
                </c:pt>
                <c:pt idx="126">
                  <c:v>352</c:v>
                </c:pt>
                <c:pt idx="127">
                  <c:v>360</c:v>
                </c:pt>
                <c:pt idx="128">
                  <c:v>371</c:v>
                </c:pt>
                <c:pt idx="129">
                  <c:v>387</c:v>
                </c:pt>
                <c:pt idx="130">
                  <c:v>397</c:v>
                </c:pt>
                <c:pt idx="131">
                  <c:v>408</c:v>
                </c:pt>
                <c:pt idx="132">
                  <c:v>415</c:v>
                </c:pt>
                <c:pt idx="133">
                  <c:v>425</c:v>
                </c:pt>
                <c:pt idx="134">
                  <c:v>435</c:v>
                </c:pt>
                <c:pt idx="135">
                  <c:v>448</c:v>
                </c:pt>
                <c:pt idx="136">
                  <c:v>462</c:v>
                </c:pt>
                <c:pt idx="137">
                  <c:v>475</c:v>
                </c:pt>
                <c:pt idx="138">
                  <c:v>487</c:v>
                </c:pt>
                <c:pt idx="139">
                  <c:v>496</c:v>
                </c:pt>
                <c:pt idx="140">
                  <c:v>509</c:v>
                </c:pt>
                <c:pt idx="141">
                  <c:v>522</c:v>
                </c:pt>
                <c:pt idx="142">
                  <c:v>536</c:v>
                </c:pt>
                <c:pt idx="143">
                  <c:v>550</c:v>
                </c:pt>
                <c:pt idx="144">
                  <c:v>565</c:v>
                </c:pt>
                <c:pt idx="145">
                  <c:v>579</c:v>
                </c:pt>
                <c:pt idx="146">
                  <c:v>591</c:v>
                </c:pt>
                <c:pt idx="147">
                  <c:v>603</c:v>
                </c:pt>
                <c:pt idx="148">
                  <c:v>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7F-42C7-BB3A-979E68740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1342880"/>
        <c:axId val="523811184"/>
      </c:lineChart>
      <c:dateAx>
        <c:axId val="46134288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23811184"/>
        <c:crosses val="autoZero"/>
        <c:auto val="1"/>
        <c:lblOffset val="100"/>
        <c:baseTimeUnit val="days"/>
      </c:dateAx>
      <c:valAx>
        <c:axId val="52381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1342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Oficiais'!$B$1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E6-4C5A-9FB9-4A92505D6EA4}"/>
            </c:ext>
          </c:extLst>
        </c:ser>
        <c:ser>
          <c:idx val="1"/>
          <c:order val="1"/>
          <c:tx>
            <c:strRef>
              <c:f>'Dados Oficiais'!$D$1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Oficiais'!$D$2:$D$600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4E6-4C5A-9FB9-4A92505D6EA4}"/>
            </c:ext>
          </c:extLst>
        </c:ser>
        <c:ser>
          <c:idx val="2"/>
          <c:order val="2"/>
          <c:tx>
            <c:strRef>
              <c:f>'Dados Oficiais'!$E$1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Oficiais'!$E$2:$E$600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8-E4E6-4C5A-9FB9-4A92505D6EA4}"/>
            </c:ext>
          </c:extLst>
        </c:ser>
        <c:ser>
          <c:idx val="3"/>
          <c:order val="3"/>
          <c:tx>
            <c:strRef>
              <c:f>'Dados Oficiais'!$F$1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Oficiais'!$F$2:$F$600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3137</c:v>
                </c:pt>
                <c:pt idx="103">
                  <c:v>3137</c:v>
                </c:pt>
                <c:pt idx="104">
                  <c:v>3179.2159410772965</c:v>
                </c:pt>
                <c:pt idx="105">
                  <c:v>3222</c:v>
                </c:pt>
                <c:pt idx="106">
                  <c:v>3301</c:v>
                </c:pt>
                <c:pt idx="107">
                  <c:v>3301</c:v>
                </c:pt>
                <c:pt idx="108">
                  <c:v>3366</c:v>
                </c:pt>
                <c:pt idx="109">
                  <c:v>3394</c:v>
                </c:pt>
                <c:pt idx="110">
                  <c:v>3394</c:v>
                </c:pt>
                <c:pt idx="111">
                  <c:v>3411.245556973226</c:v>
                </c:pt>
                <c:pt idx="112">
                  <c:v>3428.5787418885016</c:v>
                </c:pt>
                <c:pt idx="113">
                  <c:v>3446</c:v>
                </c:pt>
                <c:pt idx="114">
                  <c:v>3491</c:v>
                </c:pt>
                <c:pt idx="115">
                  <c:v>3568</c:v>
                </c:pt>
                <c:pt idx="116">
                  <c:v>3698</c:v>
                </c:pt>
                <c:pt idx="117">
                  <c:v>3698</c:v>
                </c:pt>
                <c:pt idx="118">
                  <c:v>3738.2806208202187</c:v>
                </c:pt>
                <c:pt idx="119">
                  <c:v>3779</c:v>
                </c:pt>
                <c:pt idx="120">
                  <c:v>3809</c:v>
                </c:pt>
                <c:pt idx="121">
                  <c:v>3949</c:v>
                </c:pt>
                <c:pt idx="122">
                  <c:v>4089</c:v>
                </c:pt>
                <c:pt idx="123">
                  <c:v>4177</c:v>
                </c:pt>
                <c:pt idx="124">
                  <c:v>4177</c:v>
                </c:pt>
                <c:pt idx="125">
                  <c:v>4190.4782543284964</c:v>
                </c:pt>
                <c:pt idx="126">
                  <c:v>4204</c:v>
                </c:pt>
                <c:pt idx="127">
                  <c:v>4228</c:v>
                </c:pt>
                <c:pt idx="128">
                  <c:v>4331</c:v>
                </c:pt>
                <c:pt idx="129">
                  <c:v>4387</c:v>
                </c:pt>
                <c:pt idx="130">
                  <c:v>4452</c:v>
                </c:pt>
                <c:pt idx="131">
                  <c:v>4452</c:v>
                </c:pt>
                <c:pt idx="132">
                  <c:v>4477.9245192387962</c:v>
                </c:pt>
                <c:pt idx="133">
                  <c:v>4504</c:v>
                </c:pt>
                <c:pt idx="134">
                  <c:v>4629</c:v>
                </c:pt>
                <c:pt idx="135">
                  <c:v>4678</c:v>
                </c:pt>
                <c:pt idx="136">
                  <c:v>4774</c:v>
                </c:pt>
                <c:pt idx="137">
                  <c:v>4852</c:v>
                </c:pt>
                <c:pt idx="138">
                  <c:v>4852</c:v>
                </c:pt>
                <c:pt idx="139">
                  <c:v>4964.2026550091605</c:v>
                </c:pt>
                <c:pt idx="140">
                  <c:v>5079</c:v>
                </c:pt>
                <c:pt idx="141">
                  <c:v>5105</c:v>
                </c:pt>
                <c:pt idx="142">
                  <c:v>5141</c:v>
                </c:pt>
                <c:pt idx="143">
                  <c:v>5200</c:v>
                </c:pt>
                <c:pt idx="144">
                  <c:v>5244</c:v>
                </c:pt>
                <c:pt idx="145">
                  <c:v>5244</c:v>
                </c:pt>
                <c:pt idx="146">
                  <c:v>5309.5898146655363</c:v>
                </c:pt>
                <c:pt idx="147">
                  <c:v>5376</c:v>
                </c:pt>
                <c:pt idx="148">
                  <c:v>5518</c:v>
                </c:pt>
                <c:pt idx="149">
                  <c:v>5545</c:v>
                </c:pt>
                <c:pt idx="150">
                  <c:v>5570</c:v>
                </c:pt>
                <c:pt idx="151">
                  <c:v>5650</c:v>
                </c:pt>
                <c:pt idx="152">
                  <c:v>5650</c:v>
                </c:pt>
                <c:pt idx="153">
                  <c:v>5660.3144920084551</c:v>
                </c:pt>
                <c:pt idx="154">
                  <c:v>5670.6478138833518</c:v>
                </c:pt>
                <c:pt idx="155">
                  <c:v>5681</c:v>
                </c:pt>
                <c:pt idx="156">
                  <c:v>5750</c:v>
                </c:pt>
                <c:pt idx="157">
                  <c:v>6002</c:v>
                </c:pt>
                <c:pt idx="158">
                  <c:v>6436</c:v>
                </c:pt>
                <c:pt idx="159">
                  <c:v>6730</c:v>
                </c:pt>
                <c:pt idx="160">
                  <c:v>6865.1431157696925</c:v>
                </c:pt>
                <c:pt idx="161">
                  <c:v>7003</c:v>
                </c:pt>
                <c:pt idx="162">
                  <c:v>7826</c:v>
                </c:pt>
                <c:pt idx="163">
                  <c:v>8424</c:v>
                </c:pt>
                <c:pt idx="164">
                  <c:v>9007</c:v>
                </c:pt>
                <c:pt idx="165">
                  <c:v>9630</c:v>
                </c:pt>
                <c:pt idx="166">
                  <c:v>9630</c:v>
                </c:pt>
                <c:pt idx="167">
                  <c:v>10211.918037273899</c:v>
                </c:pt>
                <c:pt idx="168">
                  <c:v>10829</c:v>
                </c:pt>
                <c:pt idx="169">
                  <c:v>11256</c:v>
                </c:pt>
                <c:pt idx="170">
                  <c:v>11920</c:v>
                </c:pt>
                <c:pt idx="171">
                  <c:v>12645</c:v>
                </c:pt>
                <c:pt idx="172">
                  <c:v>13231</c:v>
                </c:pt>
                <c:pt idx="173">
                  <c:v>13231</c:v>
                </c:pt>
                <c:pt idx="174">
                  <c:v>13611.041914563337</c:v>
                </c:pt>
                <c:pt idx="175">
                  <c:v>14002</c:v>
                </c:pt>
                <c:pt idx="176">
                  <c:v>14523</c:v>
                </c:pt>
                <c:pt idx="177">
                  <c:v>14923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4E6-4C5A-9FB9-4A92505D6EA4}"/>
            </c:ext>
          </c:extLst>
        </c:ser>
        <c:ser>
          <c:idx val="4"/>
          <c:order val="4"/>
          <c:tx>
            <c:strRef>
              <c:f>'Dados Oficiais'!$G$1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1461</c:v>
                </c:pt>
                <c:pt idx="103">
                  <c:v>1535</c:v>
                </c:pt>
                <c:pt idx="104">
                  <c:v>1503.3587736080017</c:v>
                </c:pt>
                <c:pt idx="105">
                  <c:v>1471</c:v>
                </c:pt>
                <c:pt idx="106">
                  <c:v>1463</c:v>
                </c:pt>
                <c:pt idx="107">
                  <c:v>1877</c:v>
                </c:pt>
                <c:pt idx="108">
                  <c:v>2119</c:v>
                </c:pt>
                <c:pt idx="109">
                  <c:v>2400</c:v>
                </c:pt>
                <c:pt idx="110">
                  <c:v>2404</c:v>
                </c:pt>
                <c:pt idx="111">
                  <c:v>2527.9792045597583</c:v>
                </c:pt>
                <c:pt idx="112">
                  <c:v>2655.2852719626549</c:v>
                </c:pt>
                <c:pt idx="113">
                  <c:v>2786</c:v>
                </c:pt>
                <c:pt idx="114">
                  <c:v>2962</c:v>
                </c:pt>
                <c:pt idx="115">
                  <c:v>2995</c:v>
                </c:pt>
                <c:pt idx="116">
                  <c:v>3240</c:v>
                </c:pt>
                <c:pt idx="117">
                  <c:v>3271</c:v>
                </c:pt>
                <c:pt idx="118">
                  <c:v>3350.1957037851976</c:v>
                </c:pt>
                <c:pt idx="119">
                  <c:v>3431</c:v>
                </c:pt>
                <c:pt idx="120">
                  <c:v>3655</c:v>
                </c:pt>
                <c:pt idx="121">
                  <c:v>3825</c:v>
                </c:pt>
                <c:pt idx="122">
                  <c:v>3906</c:v>
                </c:pt>
                <c:pt idx="123">
                  <c:v>4178</c:v>
                </c:pt>
                <c:pt idx="124">
                  <c:v>4389</c:v>
                </c:pt>
                <c:pt idx="125">
                  <c:v>4432.0128826586624</c:v>
                </c:pt>
                <c:pt idx="126">
                  <c:v>4475</c:v>
                </c:pt>
                <c:pt idx="127">
                  <c:v>4696</c:v>
                </c:pt>
                <c:pt idx="128">
                  <c:v>5067</c:v>
                </c:pt>
                <c:pt idx="129">
                  <c:v>5216</c:v>
                </c:pt>
                <c:pt idx="130">
                  <c:v>5379</c:v>
                </c:pt>
                <c:pt idx="131">
                  <c:v>5403</c:v>
                </c:pt>
                <c:pt idx="132">
                  <c:v>5527.9233279891878</c:v>
                </c:pt>
                <c:pt idx="133">
                  <c:v>5655</c:v>
                </c:pt>
                <c:pt idx="134">
                  <c:v>5772</c:v>
                </c:pt>
                <c:pt idx="135">
                  <c:v>6063</c:v>
                </c:pt>
                <c:pt idx="136">
                  <c:v>6210</c:v>
                </c:pt>
                <c:pt idx="137">
                  <c:v>6344</c:v>
                </c:pt>
                <c:pt idx="138">
                  <c:v>6415</c:v>
                </c:pt>
                <c:pt idx="139">
                  <c:v>6500.0706638454294</c:v>
                </c:pt>
                <c:pt idx="140">
                  <c:v>6586</c:v>
                </c:pt>
                <c:pt idx="141">
                  <c:v>6797</c:v>
                </c:pt>
                <c:pt idx="142">
                  <c:v>7001</c:v>
                </c:pt>
                <c:pt idx="143">
                  <c:v>7238</c:v>
                </c:pt>
                <c:pt idx="144">
                  <c:v>7391</c:v>
                </c:pt>
                <c:pt idx="145">
                  <c:v>7474</c:v>
                </c:pt>
                <c:pt idx="146">
                  <c:v>7498.1117726847151</c:v>
                </c:pt>
                <c:pt idx="147">
                  <c:v>7522</c:v>
                </c:pt>
                <c:pt idx="148">
                  <c:v>7626</c:v>
                </c:pt>
                <c:pt idx="149">
                  <c:v>7812</c:v>
                </c:pt>
                <c:pt idx="150">
                  <c:v>7996</c:v>
                </c:pt>
                <c:pt idx="151">
                  <c:v>8126</c:v>
                </c:pt>
                <c:pt idx="152">
                  <c:v>8206</c:v>
                </c:pt>
                <c:pt idx="153">
                  <c:v>8296.2879079002414</c:v>
                </c:pt>
                <c:pt idx="154">
                  <c:v>8387.2861598982199</c:v>
                </c:pt>
                <c:pt idx="155">
                  <c:v>8479</c:v>
                </c:pt>
                <c:pt idx="156">
                  <c:v>8555</c:v>
                </c:pt>
                <c:pt idx="157">
                  <c:v>8440</c:v>
                </c:pt>
                <c:pt idx="158">
                  <c:v>8265</c:v>
                </c:pt>
                <c:pt idx="159">
                  <c:v>8024</c:v>
                </c:pt>
                <c:pt idx="160">
                  <c:v>8002.9160059374835</c:v>
                </c:pt>
                <c:pt idx="161">
                  <c:v>7980</c:v>
                </c:pt>
                <c:pt idx="162">
                  <c:v>7466</c:v>
                </c:pt>
                <c:pt idx="163">
                  <c:v>7145</c:v>
                </c:pt>
                <c:pt idx="164">
                  <c:v>6965</c:v>
                </c:pt>
                <c:pt idx="165">
                  <c:v>6518</c:v>
                </c:pt>
                <c:pt idx="166">
                  <c:v>6536</c:v>
                </c:pt>
                <c:pt idx="167">
                  <c:v>6028.4267852625999</c:v>
                </c:pt>
                <c:pt idx="168">
                  <c:v>5486</c:v>
                </c:pt>
                <c:pt idx="169">
                  <c:v>5198</c:v>
                </c:pt>
                <c:pt idx="170">
                  <c:v>4643</c:v>
                </c:pt>
                <c:pt idx="171">
                  <c:v>4054</c:v>
                </c:pt>
                <c:pt idx="172">
                  <c:v>3676</c:v>
                </c:pt>
                <c:pt idx="173">
                  <c:v>3689</c:v>
                </c:pt>
                <c:pt idx="174">
                  <c:v>3368.8520783930526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E4E6-4C5A-9FB9-4A92505D6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9029887"/>
        <c:axId val="1985074095"/>
        <c:extLst/>
      </c:lineChart>
      <c:dateAx>
        <c:axId val="1989029887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85074095"/>
        <c:crosses val="autoZero"/>
        <c:auto val="1"/>
        <c:lblOffset val="100"/>
        <c:baseTimeUnit val="days"/>
      </c:dateAx>
      <c:valAx>
        <c:axId val="1985074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89029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Oficiais'!$C$1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DE-4536-97B2-C1F3BA16760E}"/>
            </c:ext>
          </c:extLst>
        </c:ser>
        <c:ser>
          <c:idx val="1"/>
          <c:order val="1"/>
          <c:tx>
            <c:strRef>
              <c:f>'Dados Oficiais'!$G$1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1461</c:v>
                </c:pt>
                <c:pt idx="103">
                  <c:v>1535</c:v>
                </c:pt>
                <c:pt idx="104">
                  <c:v>1503.3587736080017</c:v>
                </c:pt>
                <c:pt idx="105">
                  <c:v>1471</c:v>
                </c:pt>
                <c:pt idx="106">
                  <c:v>1463</c:v>
                </c:pt>
                <c:pt idx="107">
                  <c:v>1877</c:v>
                </c:pt>
                <c:pt idx="108">
                  <c:v>2119</c:v>
                </c:pt>
                <c:pt idx="109">
                  <c:v>2400</c:v>
                </c:pt>
                <c:pt idx="110">
                  <c:v>2404</c:v>
                </c:pt>
                <c:pt idx="111">
                  <c:v>2527.9792045597583</c:v>
                </c:pt>
                <c:pt idx="112">
                  <c:v>2655.2852719626549</c:v>
                </c:pt>
                <c:pt idx="113">
                  <c:v>2786</c:v>
                </c:pt>
                <c:pt idx="114">
                  <c:v>2962</c:v>
                </c:pt>
                <c:pt idx="115">
                  <c:v>2995</c:v>
                </c:pt>
                <c:pt idx="116">
                  <c:v>3240</c:v>
                </c:pt>
                <c:pt idx="117">
                  <c:v>3271</c:v>
                </c:pt>
                <c:pt idx="118">
                  <c:v>3350.1957037851976</c:v>
                </c:pt>
                <c:pt idx="119">
                  <c:v>3431</c:v>
                </c:pt>
                <c:pt idx="120">
                  <c:v>3655</c:v>
                </c:pt>
                <c:pt idx="121">
                  <c:v>3825</c:v>
                </c:pt>
                <c:pt idx="122">
                  <c:v>3906</c:v>
                </c:pt>
                <c:pt idx="123">
                  <c:v>4178</c:v>
                </c:pt>
                <c:pt idx="124">
                  <c:v>4389</c:v>
                </c:pt>
                <c:pt idx="125">
                  <c:v>4432.0128826586624</c:v>
                </c:pt>
                <c:pt idx="126">
                  <c:v>4475</c:v>
                </c:pt>
                <c:pt idx="127">
                  <c:v>4696</c:v>
                </c:pt>
                <c:pt idx="128">
                  <c:v>5067</c:v>
                </c:pt>
                <c:pt idx="129">
                  <c:v>5216</c:v>
                </c:pt>
                <c:pt idx="130">
                  <c:v>5379</c:v>
                </c:pt>
                <c:pt idx="131">
                  <c:v>5403</c:v>
                </c:pt>
                <c:pt idx="132">
                  <c:v>5527.9233279891878</c:v>
                </c:pt>
                <c:pt idx="133">
                  <c:v>5655</c:v>
                </c:pt>
                <c:pt idx="134">
                  <c:v>5772</c:v>
                </c:pt>
                <c:pt idx="135">
                  <c:v>6063</c:v>
                </c:pt>
                <c:pt idx="136">
                  <c:v>6210</c:v>
                </c:pt>
                <c:pt idx="137">
                  <c:v>6344</c:v>
                </c:pt>
                <c:pt idx="138">
                  <c:v>6415</c:v>
                </c:pt>
                <c:pt idx="139">
                  <c:v>6500.0706638454294</c:v>
                </c:pt>
                <c:pt idx="140">
                  <c:v>6586</c:v>
                </c:pt>
                <c:pt idx="141">
                  <c:v>6797</c:v>
                </c:pt>
                <c:pt idx="142">
                  <c:v>7001</c:v>
                </c:pt>
                <c:pt idx="143">
                  <c:v>7238</c:v>
                </c:pt>
                <c:pt idx="144">
                  <c:v>7391</c:v>
                </c:pt>
                <c:pt idx="145">
                  <c:v>7474</c:v>
                </c:pt>
                <c:pt idx="146">
                  <c:v>7498.1117726847151</c:v>
                </c:pt>
                <c:pt idx="147">
                  <c:v>7522</c:v>
                </c:pt>
                <c:pt idx="148">
                  <c:v>7626</c:v>
                </c:pt>
                <c:pt idx="149">
                  <c:v>7812</c:v>
                </c:pt>
                <c:pt idx="150">
                  <c:v>7996</c:v>
                </c:pt>
                <c:pt idx="151">
                  <c:v>8126</c:v>
                </c:pt>
                <c:pt idx="152">
                  <c:v>8206</c:v>
                </c:pt>
                <c:pt idx="153">
                  <c:v>8296.2879079002414</c:v>
                </c:pt>
                <c:pt idx="154">
                  <c:v>8387.2861598982199</c:v>
                </c:pt>
                <c:pt idx="155">
                  <c:v>8479</c:v>
                </c:pt>
                <c:pt idx="156">
                  <c:v>8555</c:v>
                </c:pt>
                <c:pt idx="157">
                  <c:v>8440</c:v>
                </c:pt>
                <c:pt idx="158">
                  <c:v>8265</c:v>
                </c:pt>
                <c:pt idx="159">
                  <c:v>8024</c:v>
                </c:pt>
                <c:pt idx="160">
                  <c:v>8002.9160059374835</c:v>
                </c:pt>
                <c:pt idx="161">
                  <c:v>7980</c:v>
                </c:pt>
                <c:pt idx="162">
                  <c:v>7466</c:v>
                </c:pt>
                <c:pt idx="163">
                  <c:v>7145</c:v>
                </c:pt>
                <c:pt idx="164">
                  <c:v>6965</c:v>
                </c:pt>
                <c:pt idx="165">
                  <c:v>6518</c:v>
                </c:pt>
                <c:pt idx="166">
                  <c:v>6536</c:v>
                </c:pt>
                <c:pt idx="167">
                  <c:v>6028.4267852625999</c:v>
                </c:pt>
                <c:pt idx="168">
                  <c:v>5486</c:v>
                </c:pt>
                <c:pt idx="169">
                  <c:v>5198</c:v>
                </c:pt>
                <c:pt idx="170">
                  <c:v>4643</c:v>
                </c:pt>
                <c:pt idx="171">
                  <c:v>4054</c:v>
                </c:pt>
                <c:pt idx="172">
                  <c:v>3676</c:v>
                </c:pt>
                <c:pt idx="173">
                  <c:v>3689</c:v>
                </c:pt>
                <c:pt idx="174">
                  <c:v>3368.8520783930526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DE-4536-97B2-C1F3BA167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7863663"/>
        <c:axId val="1985049551"/>
      </c:lineChart>
      <c:dateAx>
        <c:axId val="2067863663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85049551"/>
        <c:crosses val="autoZero"/>
        <c:auto val="1"/>
        <c:lblOffset val="100"/>
        <c:baseTimeUnit val="days"/>
      </c:dateAx>
      <c:valAx>
        <c:axId val="1985049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67863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exp'!$B$1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exp'!$B$2:$B$216</c:f>
              <c:numCache>
                <c:formatCode>General</c:formatCode>
                <c:ptCount val="215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02-46E3-9B76-6B8A1EF241A4}"/>
            </c:ext>
          </c:extLst>
        </c:ser>
        <c:ser>
          <c:idx val="1"/>
          <c:order val="1"/>
          <c:tx>
            <c:strRef>
              <c:f>'Dados sim recup exp'!$D$1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exp'!$D$2:$D$216</c:f>
              <c:numCache>
                <c:formatCode>General</c:formatCode>
                <c:ptCount val="215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02-46E3-9B76-6B8A1EF241A4}"/>
            </c:ext>
          </c:extLst>
        </c:ser>
        <c:ser>
          <c:idx val="2"/>
          <c:order val="2"/>
          <c:tx>
            <c:strRef>
              <c:f>'Dados sim recup exp'!$E$1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exp'!$E$2:$E$216</c:f>
              <c:numCache>
                <c:formatCode>General</c:formatCode>
                <c:ptCount val="21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E902-46E3-9B76-6B8A1EF241A4}"/>
            </c:ext>
          </c:extLst>
        </c:ser>
        <c:ser>
          <c:idx val="3"/>
          <c:order val="3"/>
          <c:tx>
            <c:strRef>
              <c:f>'Dados sim recup exp'!$F$1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exp'!$F$2:$F$216</c:f>
              <c:numCache>
                <c:formatCode>General</c:formatCode>
                <c:ptCount val="215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3095.3402708913059</c:v>
                </c:pt>
                <c:pt idx="103">
                  <c:v>3160.003757454308</c:v>
                </c:pt>
                <c:pt idx="104">
                  <c:v>3226.0181024459635</c:v>
                </c:pt>
                <c:pt idx="105">
                  <c:v>3293.4115260967496</c:v>
                </c:pt>
                <c:pt idx="106">
                  <c:v>3362.2128381744265</c:v>
                </c:pt>
                <c:pt idx="107">
                  <c:v>3432.4514502998204</c:v>
                </c:pt>
                <c:pt idx="108">
                  <c:v>3504.1573885198882</c:v>
                </c:pt>
                <c:pt idx="109">
                  <c:v>3577.3613061434435</c:v>
                </c:pt>
                <c:pt idx="110">
                  <c:v>3652.0944968450267</c:v>
                </c:pt>
                <c:pt idx="111">
                  <c:v>3728.3889080425238</c:v>
                </c:pt>
                <c:pt idx="112">
                  <c:v>3806.2771545542496</c:v>
                </c:pt>
                <c:pt idx="113">
                  <c:v>3885.7925325413389</c:v>
                </c:pt>
                <c:pt idx="114">
                  <c:v>3966.9690337413986</c:v>
                </c:pt>
                <c:pt idx="115">
                  <c:v>4049.8413599995124</c:v>
                </c:pt>
                <c:pt idx="116">
                  <c:v>4134.4449381028053</c:v>
                </c:pt>
                <c:pt idx="117">
                  <c:v>4220.815934924909</c:v>
                </c:pt>
                <c:pt idx="118">
                  <c:v>4308.9912728868103</c:v>
                </c:pt>
                <c:pt idx="119">
                  <c:v>4399.0086457406769</c:v>
                </c:pt>
                <c:pt idx="120">
                  <c:v>4490.9065346834241</c:v>
                </c:pt>
                <c:pt idx="121">
                  <c:v>4584.7242248069015</c:v>
                </c:pt>
                <c:pt idx="122">
                  <c:v>4680.5018218917303</c:v>
                </c:pt>
                <c:pt idx="123">
                  <c:v>4778.2802695519786</c:v>
                </c:pt>
                <c:pt idx="124">
                  <c:v>4878.1013667379957</c:v>
                </c:pt>
                <c:pt idx="125">
                  <c:v>4980.0077856048929</c:v>
                </c:pt>
                <c:pt idx="126">
                  <c:v>5084.0430897543074</c:v>
                </c:pt>
                <c:pt idx="127">
                  <c:v>5190.2517528572453</c:v>
                </c:pt>
                <c:pt idx="128">
                  <c:v>5298.6791776659693</c:v>
                </c:pt>
                <c:pt idx="129">
                  <c:v>5409.3717154230553</c:v>
                </c:pt>
                <c:pt idx="130">
                  <c:v>5522.376685675913</c:v>
                </c:pt>
                <c:pt idx="131">
                  <c:v>5637.7423965052476</c:v>
                </c:pt>
                <c:pt idx="132">
                  <c:v>5755.5181651761059</c:v>
                </c:pt>
                <c:pt idx="133">
                  <c:v>5875.7543392203297</c:v>
                </c:pt>
                <c:pt idx="134">
                  <c:v>5998.5023179594391</c:v>
                </c:pt>
                <c:pt idx="135">
                  <c:v>6123.8145744771427</c:v>
                </c:pt>
                <c:pt idx="136">
                  <c:v>6251.744678050859</c:v>
                </c:pt>
                <c:pt idx="137">
                  <c:v>6382.3473170518555</c:v>
                </c:pt>
                <c:pt idx="138">
                  <c:v>6515.6783223237762</c:v>
                </c:pt>
                <c:pt idx="139">
                  <c:v>6651.7946910495666</c:v>
                </c:pt>
                <c:pt idx="140">
                  <c:v>6790.7546111169904</c:v>
                </c:pt>
                <c:pt idx="141">
                  <c:v>6932.6174859931562</c:v>
                </c:pt>
                <c:pt idx="142">
                  <c:v>7077.4439601186868</c:v>
                </c:pt>
                <c:pt idx="143">
                  <c:v>7225.2959448323918</c:v>
                </c:pt>
                <c:pt idx="144">
                  <c:v>7376.236644837516</c:v>
                </c:pt>
                <c:pt idx="145">
                  <c:v>7530.3305852208878</c:v>
                </c:pt>
                <c:pt idx="146">
                  <c:v>7687.6436390365134</c:v>
                </c:pt>
                <c:pt idx="147">
                  <c:v>7848.2430554654038</c:v>
                </c:pt>
                <c:pt idx="148">
                  <c:v>8012.1974885636846</c:v>
                </c:pt>
                <c:pt idx="149">
                  <c:v>8179.577026611265</c:v>
                </c:pt>
                <c:pt idx="150">
                  <c:v>8350.4532220736201</c:v>
                </c:pt>
                <c:pt idx="151">
                  <c:v>8524.8991221894903</c:v>
                </c:pt>
                <c:pt idx="152">
                  <c:v>8702.9893001975834</c:v>
                </c:pt>
                <c:pt idx="153">
                  <c:v>8884.7998872156077</c:v>
                </c:pt>
                <c:pt idx="154">
                  <c:v>9070.4086047852907</c:v>
                </c:pt>
                <c:pt idx="155">
                  <c:v>9259.8947980972735</c:v>
                </c:pt>
                <c:pt idx="156">
                  <c:v>9453.3394699100954</c:v>
                </c:pt>
                <c:pt idx="157">
                  <c:v>9650.8253151777662</c:v>
                </c:pt>
                <c:pt idx="158">
                  <c:v>9852.4367564007316</c:v>
                </c:pt>
                <c:pt idx="159">
                  <c:v>10058.259979715336</c:v>
                </c:pt>
                <c:pt idx="160">
                  <c:v>10268.382971737219</c:v>
                </c:pt>
                <c:pt idx="161">
                  <c:v>10482.895557174392</c:v>
                </c:pt>
                <c:pt idx="162">
                  <c:v>10701.889437226071</c:v>
                </c:pt>
                <c:pt idx="163">
                  <c:v>10925.458228783691</c:v>
                </c:pt>
                <c:pt idx="164">
                  <c:v>11153.697504450844</c:v>
                </c:pt>
                <c:pt idx="165">
                  <c:v>11386.704833399259</c:v>
                </c:pt>
                <c:pt idx="166">
                  <c:v>11624.579823078298</c:v>
                </c:pt>
                <c:pt idx="167">
                  <c:v>11867.424161795774</c:v>
                </c:pt>
                <c:pt idx="168">
                  <c:v>12115.341662188312</c:v>
                </c:pt>
                <c:pt idx="169">
                  <c:v>12368.438305599831</c:v>
                </c:pt>
                <c:pt idx="170">
                  <c:v>12626.822287387133</c:v>
                </c:pt>
                <c:pt idx="171">
                  <c:v>12890.604063171921</c:v>
                </c:pt>
                <c:pt idx="172">
                  <c:v>13159.896396059083</c:v>
                </c:pt>
                <c:pt idx="173">
                  <c:v>13434.814404841372</c:v>
                </c:pt>
                <c:pt idx="174">
                  <c:v>13715.475613211118</c:v>
                </c:pt>
                <c:pt idx="175">
                  <c:v>14002</c:v>
                </c:pt>
                <c:pt idx="176">
                  <c:v>14523</c:v>
                </c:pt>
                <c:pt idx="177">
                  <c:v>14923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02-46E3-9B76-6B8A1EF241A4}"/>
            </c:ext>
          </c:extLst>
        </c:ser>
        <c:ser>
          <c:idx val="4"/>
          <c:order val="4"/>
          <c:tx>
            <c:strRef>
              <c:f>'Dados sim recup exp'!$G$1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exp'!$G$2:$G$216</c:f>
              <c:numCache>
                <c:formatCode>General</c:formatCode>
                <c:ptCount val="215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1502.6597291086941</c:v>
                </c:pt>
                <c:pt idx="103">
                  <c:v>1511.996242545692</c:v>
                </c:pt>
                <c:pt idx="104">
                  <c:v>1456.5566122393348</c:v>
                </c:pt>
                <c:pt idx="105">
                  <c:v>1399.5884739032504</c:v>
                </c:pt>
                <c:pt idx="106">
                  <c:v>1401.7871618255735</c:v>
                </c:pt>
                <c:pt idx="107">
                  <c:v>1745.5485497001796</c:v>
                </c:pt>
                <c:pt idx="108">
                  <c:v>1980.8426114801118</c:v>
                </c:pt>
                <c:pt idx="109">
                  <c:v>2216.6386938565565</c:v>
                </c:pt>
                <c:pt idx="110">
                  <c:v>2145.9055031549733</c:v>
                </c:pt>
                <c:pt idx="111">
                  <c:v>2210.8358534904605</c:v>
                </c:pt>
                <c:pt idx="112">
                  <c:v>2277.5868592969068</c:v>
                </c:pt>
                <c:pt idx="113">
                  <c:v>2346.2074674586611</c:v>
                </c:pt>
                <c:pt idx="114">
                  <c:v>2486.0309662586014</c:v>
                </c:pt>
                <c:pt idx="115">
                  <c:v>2513.1586400004876</c:v>
                </c:pt>
                <c:pt idx="116">
                  <c:v>2803.5550618971947</c:v>
                </c:pt>
                <c:pt idx="117">
                  <c:v>2748.184065075091</c:v>
                </c:pt>
                <c:pt idx="118">
                  <c:v>2779.485051718606</c:v>
                </c:pt>
                <c:pt idx="119">
                  <c:v>2810.9913542593231</c:v>
                </c:pt>
                <c:pt idx="120">
                  <c:v>2973.0934653165759</c:v>
                </c:pt>
                <c:pt idx="121">
                  <c:v>3189.2757751930985</c:v>
                </c:pt>
                <c:pt idx="122">
                  <c:v>3314.4981781082697</c:v>
                </c:pt>
                <c:pt idx="123">
                  <c:v>3576.7197304480214</c:v>
                </c:pt>
                <c:pt idx="124">
                  <c:v>3687.8986332620043</c:v>
                </c:pt>
                <c:pt idx="125">
                  <c:v>3642.4833513822659</c:v>
                </c:pt>
                <c:pt idx="126">
                  <c:v>3594.9569102456926</c:v>
                </c:pt>
                <c:pt idx="127">
                  <c:v>3733.7482471427547</c:v>
                </c:pt>
                <c:pt idx="128">
                  <c:v>4099.3208223340307</c:v>
                </c:pt>
                <c:pt idx="129">
                  <c:v>4193.6282845769447</c:v>
                </c:pt>
                <c:pt idx="130">
                  <c:v>4308.623314324087</c:v>
                </c:pt>
                <c:pt idx="131">
                  <c:v>4217.2576034947524</c:v>
                </c:pt>
                <c:pt idx="132">
                  <c:v>4250.3296820518781</c:v>
                </c:pt>
                <c:pt idx="133">
                  <c:v>4283.2456607796703</c:v>
                </c:pt>
                <c:pt idx="134">
                  <c:v>4402.4976820405609</c:v>
                </c:pt>
                <c:pt idx="135">
                  <c:v>4617.1854255228573</c:v>
                </c:pt>
                <c:pt idx="136">
                  <c:v>4732.255321949141</c:v>
                </c:pt>
                <c:pt idx="137">
                  <c:v>4813.6526829481445</c:v>
                </c:pt>
                <c:pt idx="138">
                  <c:v>4751.3216776762238</c:v>
                </c:pt>
                <c:pt idx="139">
                  <c:v>4812.4786278050233</c:v>
                </c:pt>
                <c:pt idx="140">
                  <c:v>4874.2453888830096</c:v>
                </c:pt>
                <c:pt idx="141">
                  <c:v>4969.3825140068438</c:v>
                </c:pt>
                <c:pt idx="142">
                  <c:v>5064.5560398813132</c:v>
                </c:pt>
                <c:pt idx="143">
                  <c:v>5212.7040551676082</c:v>
                </c:pt>
                <c:pt idx="144">
                  <c:v>5258.763355162484</c:v>
                </c:pt>
                <c:pt idx="145">
                  <c:v>5187.6694147791122</c:v>
                </c:pt>
                <c:pt idx="146">
                  <c:v>5120.0579483137381</c:v>
                </c:pt>
                <c:pt idx="147">
                  <c:v>5049.7569445345962</c:v>
                </c:pt>
                <c:pt idx="148">
                  <c:v>5131.8025114363154</c:v>
                </c:pt>
                <c:pt idx="149">
                  <c:v>5177.422973388735</c:v>
                </c:pt>
                <c:pt idx="150">
                  <c:v>5215.5467779263799</c:v>
                </c:pt>
                <c:pt idx="151">
                  <c:v>5251.1008778105097</c:v>
                </c:pt>
                <c:pt idx="152">
                  <c:v>5153.0106998024166</c:v>
                </c:pt>
                <c:pt idx="153">
                  <c:v>5071.8025126930897</c:v>
                </c:pt>
                <c:pt idx="154">
                  <c:v>4987.525368996281</c:v>
                </c:pt>
                <c:pt idx="155">
                  <c:v>4900.1052019027265</c:v>
                </c:pt>
                <c:pt idx="156">
                  <c:v>4851.6605300899046</c:v>
                </c:pt>
                <c:pt idx="157">
                  <c:v>4791.1746848222338</c:v>
                </c:pt>
                <c:pt idx="158">
                  <c:v>4848.5632435992684</c:v>
                </c:pt>
                <c:pt idx="159">
                  <c:v>4695.7400202846638</c:v>
                </c:pt>
                <c:pt idx="160">
                  <c:v>4599.6761499699569</c:v>
                </c:pt>
                <c:pt idx="161">
                  <c:v>4500.1044428256082</c:v>
                </c:pt>
                <c:pt idx="162">
                  <c:v>4590.1105627739289</c:v>
                </c:pt>
                <c:pt idx="163">
                  <c:v>4643.5417712163089</c:v>
                </c:pt>
                <c:pt idx="164">
                  <c:v>4818.3024955491564</c:v>
                </c:pt>
                <c:pt idx="165">
                  <c:v>4761.2951666007411</c:v>
                </c:pt>
                <c:pt idx="166">
                  <c:v>4541.4201769217016</c:v>
                </c:pt>
                <c:pt idx="167">
                  <c:v>4372.920660740725</c:v>
                </c:pt>
                <c:pt idx="168">
                  <c:v>4199.6583378116884</c:v>
                </c:pt>
                <c:pt idx="169">
                  <c:v>4085.5616944001686</c:v>
                </c:pt>
                <c:pt idx="170">
                  <c:v>3936.1777126128673</c:v>
                </c:pt>
                <c:pt idx="171">
                  <c:v>3808.3959368280794</c:v>
                </c:pt>
                <c:pt idx="172">
                  <c:v>3747.1036039409173</c:v>
                </c:pt>
                <c:pt idx="173">
                  <c:v>3485.1855951586276</c:v>
                </c:pt>
                <c:pt idx="174">
                  <c:v>3264.4183797452715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902-46E3-9B76-6B8A1EF24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9029887"/>
        <c:axId val="1985074095"/>
        <c:extLst/>
      </c:lineChart>
      <c:dateAx>
        <c:axId val="1989029887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85074095"/>
        <c:crosses val="autoZero"/>
        <c:auto val="1"/>
        <c:lblOffset val="100"/>
        <c:baseTimeUnit val="days"/>
      </c:dateAx>
      <c:valAx>
        <c:axId val="1985074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89029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sim recup exp'!$C$1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exp'!$C$2:$C$600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4A-4B56-AFB7-A2A2B535957F}"/>
            </c:ext>
          </c:extLst>
        </c:ser>
        <c:ser>
          <c:idx val="1"/>
          <c:order val="1"/>
          <c:tx>
            <c:strRef>
              <c:f>'Dados sim recup exp'!$G$1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exp'!$G$2:$G$600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1502.6597291086941</c:v>
                </c:pt>
                <c:pt idx="103">
                  <c:v>1511.996242545692</c:v>
                </c:pt>
                <c:pt idx="104">
                  <c:v>1456.5566122393348</c:v>
                </c:pt>
                <c:pt idx="105">
                  <c:v>1399.5884739032504</c:v>
                </c:pt>
                <c:pt idx="106">
                  <c:v>1401.7871618255735</c:v>
                </c:pt>
                <c:pt idx="107">
                  <c:v>1745.5485497001796</c:v>
                </c:pt>
                <c:pt idx="108">
                  <c:v>1980.8426114801118</c:v>
                </c:pt>
                <c:pt idx="109">
                  <c:v>2216.6386938565565</c:v>
                </c:pt>
                <c:pt idx="110">
                  <c:v>2145.9055031549733</c:v>
                </c:pt>
                <c:pt idx="111">
                  <c:v>2210.8358534904605</c:v>
                </c:pt>
                <c:pt idx="112">
                  <c:v>2277.5868592969068</c:v>
                </c:pt>
                <c:pt idx="113">
                  <c:v>2346.2074674586611</c:v>
                </c:pt>
                <c:pt idx="114">
                  <c:v>2486.0309662586014</c:v>
                </c:pt>
                <c:pt idx="115">
                  <c:v>2513.1586400004876</c:v>
                </c:pt>
                <c:pt idx="116">
                  <c:v>2803.5550618971947</c:v>
                </c:pt>
                <c:pt idx="117">
                  <c:v>2748.184065075091</c:v>
                </c:pt>
                <c:pt idx="118">
                  <c:v>2779.485051718606</c:v>
                </c:pt>
                <c:pt idx="119">
                  <c:v>2810.9913542593231</c:v>
                </c:pt>
                <c:pt idx="120">
                  <c:v>2973.0934653165759</c:v>
                </c:pt>
                <c:pt idx="121">
                  <c:v>3189.2757751930985</c:v>
                </c:pt>
                <c:pt idx="122">
                  <c:v>3314.4981781082697</c:v>
                </c:pt>
                <c:pt idx="123">
                  <c:v>3576.7197304480214</c:v>
                </c:pt>
                <c:pt idx="124">
                  <c:v>3687.8986332620043</c:v>
                </c:pt>
                <c:pt idx="125">
                  <c:v>3642.4833513822659</c:v>
                </c:pt>
                <c:pt idx="126">
                  <c:v>3594.9569102456926</c:v>
                </c:pt>
                <c:pt idx="127">
                  <c:v>3733.7482471427547</c:v>
                </c:pt>
                <c:pt idx="128">
                  <c:v>4099.3208223340307</c:v>
                </c:pt>
                <c:pt idx="129">
                  <c:v>4193.6282845769447</c:v>
                </c:pt>
                <c:pt idx="130">
                  <c:v>4308.623314324087</c:v>
                </c:pt>
                <c:pt idx="131">
                  <c:v>4217.2576034947524</c:v>
                </c:pt>
                <c:pt idx="132">
                  <c:v>4250.3296820518781</c:v>
                </c:pt>
                <c:pt idx="133">
                  <c:v>4283.2456607796703</c:v>
                </c:pt>
                <c:pt idx="134">
                  <c:v>4402.4976820405609</c:v>
                </c:pt>
                <c:pt idx="135">
                  <c:v>4617.1854255228573</c:v>
                </c:pt>
                <c:pt idx="136">
                  <c:v>4732.255321949141</c:v>
                </c:pt>
                <c:pt idx="137">
                  <c:v>4813.6526829481445</c:v>
                </c:pt>
                <c:pt idx="138">
                  <c:v>4751.3216776762238</c:v>
                </c:pt>
                <c:pt idx="139">
                  <c:v>4812.4786278050233</c:v>
                </c:pt>
                <c:pt idx="140">
                  <c:v>4874.2453888830096</c:v>
                </c:pt>
                <c:pt idx="141">
                  <c:v>4969.3825140068438</c:v>
                </c:pt>
                <c:pt idx="142">
                  <c:v>5064.5560398813132</c:v>
                </c:pt>
                <c:pt idx="143">
                  <c:v>5212.7040551676082</c:v>
                </c:pt>
                <c:pt idx="144">
                  <c:v>5258.763355162484</c:v>
                </c:pt>
                <c:pt idx="145">
                  <c:v>5187.6694147791122</c:v>
                </c:pt>
                <c:pt idx="146">
                  <c:v>5120.0579483137381</c:v>
                </c:pt>
                <c:pt idx="147">
                  <c:v>5049.7569445345962</c:v>
                </c:pt>
                <c:pt idx="148">
                  <c:v>5131.8025114363154</c:v>
                </c:pt>
                <c:pt idx="149">
                  <c:v>5177.422973388735</c:v>
                </c:pt>
                <c:pt idx="150">
                  <c:v>5215.5467779263799</c:v>
                </c:pt>
                <c:pt idx="151">
                  <c:v>5251.1008778105097</c:v>
                </c:pt>
                <c:pt idx="152">
                  <c:v>5153.0106998024166</c:v>
                </c:pt>
                <c:pt idx="153">
                  <c:v>5071.8025126930897</c:v>
                </c:pt>
                <c:pt idx="154">
                  <c:v>4987.525368996281</c:v>
                </c:pt>
                <c:pt idx="155">
                  <c:v>4900.1052019027265</c:v>
                </c:pt>
                <c:pt idx="156">
                  <c:v>4851.6605300899046</c:v>
                </c:pt>
                <c:pt idx="157">
                  <c:v>4791.1746848222338</c:v>
                </c:pt>
                <c:pt idx="158">
                  <c:v>4848.5632435992684</c:v>
                </c:pt>
                <c:pt idx="159">
                  <c:v>4695.7400202846638</c:v>
                </c:pt>
                <c:pt idx="160">
                  <c:v>4599.6761499699569</c:v>
                </c:pt>
                <c:pt idx="161">
                  <c:v>4500.1044428256082</c:v>
                </c:pt>
                <c:pt idx="162">
                  <c:v>4590.1105627739289</c:v>
                </c:pt>
                <c:pt idx="163">
                  <c:v>4643.5417712163089</c:v>
                </c:pt>
                <c:pt idx="164">
                  <c:v>4818.3024955491564</c:v>
                </c:pt>
                <c:pt idx="165">
                  <c:v>4761.2951666007411</c:v>
                </c:pt>
                <c:pt idx="166">
                  <c:v>4541.4201769217016</c:v>
                </c:pt>
                <c:pt idx="167">
                  <c:v>4372.920660740725</c:v>
                </c:pt>
                <c:pt idx="168">
                  <c:v>4199.6583378116884</c:v>
                </c:pt>
                <c:pt idx="169">
                  <c:v>4085.5616944001686</c:v>
                </c:pt>
                <c:pt idx="170">
                  <c:v>3936.1777126128673</c:v>
                </c:pt>
                <c:pt idx="171">
                  <c:v>3808.3959368280794</c:v>
                </c:pt>
                <c:pt idx="172">
                  <c:v>3747.1036039409173</c:v>
                </c:pt>
                <c:pt idx="173">
                  <c:v>3485.1855951586276</c:v>
                </c:pt>
                <c:pt idx="174">
                  <c:v>3264.4183797452715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4A-4B56-AFB7-A2A2B5359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7863663"/>
        <c:axId val="1985049551"/>
      </c:lineChart>
      <c:dateAx>
        <c:axId val="2067863663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85049551"/>
        <c:crosses val="autoZero"/>
        <c:auto val="1"/>
        <c:lblOffset val="100"/>
        <c:baseTimeUnit val="days"/>
      </c:dateAx>
      <c:valAx>
        <c:axId val="1985049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67863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média'!$B$1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C7-4F87-A5FD-74530C26E37B}"/>
            </c:ext>
          </c:extLst>
        </c:ser>
        <c:ser>
          <c:idx val="1"/>
          <c:order val="1"/>
          <c:tx>
            <c:strRef>
              <c:f>'Dados sim recup média'!$D$1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média'!$D$2:$D$600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C7-4F87-A5FD-74530C26E37B}"/>
            </c:ext>
          </c:extLst>
        </c:ser>
        <c:ser>
          <c:idx val="2"/>
          <c:order val="2"/>
          <c:tx>
            <c:strRef>
              <c:f>'Dados sim recup média'!$E$1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média'!$E$2:$E$600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C5C7-4F87-A5FD-74530C26E37B}"/>
            </c:ext>
          </c:extLst>
        </c:ser>
        <c:ser>
          <c:idx val="3"/>
          <c:order val="3"/>
          <c:tx>
            <c:strRef>
              <c:f>'Dados sim recup média'!$F$1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média'!$F$2:$F$600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3120.2518096652311</c:v>
                </c:pt>
                <c:pt idx="103">
                  <c:v>3174.7722864379725</c:v>
                </c:pt>
                <c:pt idx="104">
                  <c:v>3244.6515635855631</c:v>
                </c:pt>
                <c:pt idx="105">
                  <c:v>3316.0246639564698</c:v>
                </c:pt>
                <c:pt idx="106">
                  <c:v>3400.7912532876339</c:v>
                </c:pt>
                <c:pt idx="107">
                  <c:v>3460.562452459877</c:v>
                </c:pt>
                <c:pt idx="108">
                  <c:v>3543.3540214920868</c:v>
                </c:pt>
                <c:pt idx="109">
                  <c:v>3615.1809946419485</c:v>
                </c:pt>
                <c:pt idx="110">
                  <c:v>3679.0576293887229</c:v>
                </c:pt>
                <c:pt idx="111">
                  <c:v>3750.079208210987</c:v>
                </c:pt>
                <c:pt idx="112">
                  <c:v>3822.5389744839763</c:v>
                </c:pt>
                <c:pt idx="113">
                  <c:v>3896.448703886012</c:v>
                </c:pt>
                <c:pt idx="114">
                  <c:v>3980.9826068453258</c:v>
                </c:pt>
                <c:pt idx="115">
                  <c:v>4077.6240716963953</c:v>
                </c:pt>
                <c:pt idx="116">
                  <c:v>4193.3816721256308</c:v>
                </c:pt>
                <c:pt idx="117">
                  <c:v>4267.2628789947594</c:v>
                </c:pt>
                <c:pt idx="118">
                  <c:v>4356.0342292756923</c:v>
                </c:pt>
                <c:pt idx="119">
                  <c:v>4446.420256603592</c:v>
                </c:pt>
                <c:pt idx="120">
                  <c:v>4534.7055295751388</c:v>
                </c:pt>
                <c:pt idx="121">
                  <c:v>4661.1325552736535</c:v>
                </c:pt>
                <c:pt idx="122">
                  <c:v>4789.0361246362581</c:v>
                </c:pt>
                <c:pt idx="123">
                  <c:v>4901.0830876255477</c:v>
                </c:pt>
                <c:pt idx="124">
                  <c:v>4985.2723404776052</c:v>
                </c:pt>
                <c:pt idx="125">
                  <c:v>5075.4275698703459</c:v>
                </c:pt>
                <c:pt idx="126">
                  <c:v>5167.0668275659418</c:v>
                </c:pt>
                <c:pt idx="127">
                  <c:v>5263.6633827884989</c:v>
                </c:pt>
                <c:pt idx="128">
                  <c:v>5388.0515521034613</c:v>
                </c:pt>
                <c:pt idx="129">
                  <c:v>5498.2238075299065</c:v>
                </c:pt>
                <c:pt idx="130">
                  <c:v>5612.8380494474268</c:v>
                </c:pt>
                <c:pt idx="131">
                  <c:v>5707.2176378840149</c:v>
                </c:pt>
                <c:pt idx="132">
                  <c:v>5811.6596039301994</c:v>
                </c:pt>
                <c:pt idx="133">
                  <c:v>5917.5604964496197</c:v>
                </c:pt>
                <c:pt idx="134">
                  <c:v>6057.831498767795</c:v>
                </c:pt>
                <c:pt idx="135">
                  <c:v>6174.1500908440094</c:v>
                </c:pt>
                <c:pt idx="136">
                  <c:v>6307.50098128218</c:v>
                </c:pt>
                <c:pt idx="137">
                  <c:v>6436.2013410237387</c:v>
                </c:pt>
                <c:pt idx="138">
                  <c:v>6540.2342167386078</c:v>
                </c:pt>
                <c:pt idx="139">
                  <c:v>6682.9828355745412</c:v>
                </c:pt>
                <c:pt idx="140">
                  <c:v>6827.8929392592081</c:v>
                </c:pt>
                <c:pt idx="141">
                  <c:v>6944.4817322487606</c:v>
                </c:pt>
                <c:pt idx="142">
                  <c:v>7065.6624683953933</c:v>
                </c:pt>
                <c:pt idx="143">
                  <c:v>7195.7489841061652</c:v>
                </c:pt>
                <c:pt idx="144">
                  <c:v>7322.0549257509092</c:v>
                </c:pt>
                <c:pt idx="145">
                  <c:v>7434.8938657901099</c:v>
                </c:pt>
                <c:pt idx="146">
                  <c:v>7570.7760269235323</c:v>
                </c:pt>
                <c:pt idx="147">
                  <c:v>7708.0920460933166</c:v>
                </c:pt>
                <c:pt idx="148">
                  <c:v>7871.7458136973974</c:v>
                </c:pt>
                <c:pt idx="149">
                  <c:v>7998.188549595784</c:v>
                </c:pt>
                <c:pt idx="150">
                  <c:v>8125.0686196780371</c:v>
                </c:pt>
                <c:pt idx="151">
                  <c:v>8271.3683896665789</c:v>
                </c:pt>
                <c:pt idx="152">
                  <c:v>8392.0710163788171</c:v>
                </c:pt>
                <c:pt idx="153">
                  <c:v>8517.265401575436</c:v>
                </c:pt>
                <c:pt idx="154">
                  <c:v>8643.504764365669</c:v>
                </c:pt>
                <c:pt idx="155">
                  <c:v>8770.7753765528287</c:v>
                </c:pt>
                <c:pt idx="156">
                  <c:v>8918.607750751913</c:v>
                </c:pt>
                <c:pt idx="157">
                  <c:v>9128.441525519811</c:v>
                </c:pt>
                <c:pt idx="158">
                  <c:v>9399.9337648978344</c:v>
                </c:pt>
                <c:pt idx="159">
                  <c:v>9625.7431227327197</c:v>
                </c:pt>
                <c:pt idx="160">
                  <c:v>9799.5776450013018</c:v>
                </c:pt>
                <c:pt idx="161">
                  <c:v>9975.2896683424333</c:v>
                </c:pt>
                <c:pt idx="162">
                  <c:v>10380.352958197313</c:v>
                </c:pt>
                <c:pt idx="163">
                  <c:v>10711.385735646347</c:v>
                </c:pt>
                <c:pt idx="164">
                  <c:v>11038.38927671236</c:v>
                </c:pt>
                <c:pt idx="165">
                  <c:v>11379.700273588207</c:v>
                </c:pt>
                <c:pt idx="166">
                  <c:v>11514.324227819621</c:v>
                </c:pt>
                <c:pt idx="167">
                  <c:v>11843.908182567413</c:v>
                </c:pt>
                <c:pt idx="168">
                  <c:v>12186.210706985677</c:v>
                </c:pt>
                <c:pt idx="169">
                  <c:v>12466.16206035992</c:v>
                </c:pt>
                <c:pt idx="170">
                  <c:v>12826.137434584505</c:v>
                </c:pt>
                <c:pt idx="171">
                  <c:v>13207.487043328241</c:v>
                </c:pt>
                <c:pt idx="172">
                  <c:v>13543.563463832659</c:v>
                </c:pt>
                <c:pt idx="173">
                  <c:v>13685.388318548561</c:v>
                </c:pt>
                <c:pt idx="174">
                  <c:v>13954.999589307923</c:v>
                </c:pt>
                <c:pt idx="175">
                  <c:v>14229.381763680576</c:v>
                </c:pt>
                <c:pt idx="176">
                  <c:v>14624.435532292531</c:v>
                </c:pt>
                <c:pt idx="177">
                  <c:v>14937.97788241572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C7-4F87-A5FD-74530C26E37B}"/>
            </c:ext>
          </c:extLst>
        </c:ser>
        <c:ser>
          <c:idx val="4"/>
          <c:order val="4"/>
          <c:tx>
            <c:strRef>
              <c:f>'Dados sim recup média'!$G$1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1477.7481903347689</c:v>
                </c:pt>
                <c:pt idx="103">
                  <c:v>1497.2277135620275</c:v>
                </c:pt>
                <c:pt idx="104">
                  <c:v>1437.9231510997352</c:v>
                </c:pt>
                <c:pt idx="105">
                  <c:v>1376.9753360435302</c:v>
                </c:pt>
                <c:pt idx="106">
                  <c:v>1363.2087467123661</c:v>
                </c:pt>
                <c:pt idx="107">
                  <c:v>1717.437547540123</c:v>
                </c:pt>
                <c:pt idx="108">
                  <c:v>1941.6459785079132</c:v>
                </c:pt>
                <c:pt idx="109">
                  <c:v>2178.8190053580515</c:v>
                </c:pt>
                <c:pt idx="110">
                  <c:v>2118.9423706112771</c:v>
                </c:pt>
                <c:pt idx="111">
                  <c:v>2189.1455533219973</c:v>
                </c:pt>
                <c:pt idx="112">
                  <c:v>2261.3250393671801</c:v>
                </c:pt>
                <c:pt idx="113">
                  <c:v>2335.551296113988</c:v>
                </c:pt>
                <c:pt idx="114">
                  <c:v>2472.0173931546742</c:v>
                </c:pt>
                <c:pt idx="115">
                  <c:v>2485.3759283036047</c:v>
                </c:pt>
                <c:pt idx="116">
                  <c:v>2744.6183278743692</c:v>
                </c:pt>
                <c:pt idx="117">
                  <c:v>2701.7371210052406</c:v>
                </c:pt>
                <c:pt idx="118">
                  <c:v>2732.442095329724</c:v>
                </c:pt>
                <c:pt idx="119">
                  <c:v>2763.579743396408</c:v>
                </c:pt>
                <c:pt idx="120">
                  <c:v>2929.2944704248612</c:v>
                </c:pt>
                <c:pt idx="121">
                  <c:v>3112.8674447263465</c:v>
                </c:pt>
                <c:pt idx="122">
                  <c:v>3205.9638753637419</c:v>
                </c:pt>
                <c:pt idx="123">
                  <c:v>3453.9169123744523</c:v>
                </c:pt>
                <c:pt idx="124">
                  <c:v>3580.7276595223948</c:v>
                </c:pt>
                <c:pt idx="125">
                  <c:v>3547.0635671168129</c:v>
                </c:pt>
                <c:pt idx="126">
                  <c:v>3511.9331724340582</c:v>
                </c:pt>
                <c:pt idx="127">
                  <c:v>3660.3366172115011</c:v>
                </c:pt>
                <c:pt idx="128">
                  <c:v>4009.9484478965387</c:v>
                </c:pt>
                <c:pt idx="129">
                  <c:v>4104.7761924700935</c:v>
                </c:pt>
                <c:pt idx="130">
                  <c:v>4218.1619505525732</c:v>
                </c:pt>
                <c:pt idx="131">
                  <c:v>4147.7823621159851</c:v>
                </c:pt>
                <c:pt idx="132">
                  <c:v>4194.1882432977845</c:v>
                </c:pt>
                <c:pt idx="133">
                  <c:v>4241.4395035503803</c:v>
                </c:pt>
                <c:pt idx="134">
                  <c:v>4343.168501232205</c:v>
                </c:pt>
                <c:pt idx="135">
                  <c:v>4566.8499091559906</c:v>
                </c:pt>
                <c:pt idx="136">
                  <c:v>4676.49901871782</c:v>
                </c:pt>
                <c:pt idx="137">
                  <c:v>4759.7986589762613</c:v>
                </c:pt>
                <c:pt idx="138">
                  <c:v>4726.7657832613922</c:v>
                </c:pt>
                <c:pt idx="139">
                  <c:v>4781.2904832800486</c:v>
                </c:pt>
                <c:pt idx="140">
                  <c:v>4837.1070607407919</c:v>
                </c:pt>
                <c:pt idx="141">
                  <c:v>4957.5182677512394</c:v>
                </c:pt>
                <c:pt idx="142">
                  <c:v>5076.3375316046067</c:v>
                </c:pt>
                <c:pt idx="143">
                  <c:v>5242.2510158938348</c:v>
                </c:pt>
                <c:pt idx="144">
                  <c:v>5312.9450742490908</c:v>
                </c:pt>
                <c:pt idx="145">
                  <c:v>5283.1061342098901</c:v>
                </c:pt>
                <c:pt idx="146">
                  <c:v>5236.9255604267191</c:v>
                </c:pt>
                <c:pt idx="147">
                  <c:v>5189.9079539066834</c:v>
                </c:pt>
                <c:pt idx="148">
                  <c:v>5272.2541863026026</c:v>
                </c:pt>
                <c:pt idx="149">
                  <c:v>5358.811450404216</c:v>
                </c:pt>
                <c:pt idx="150">
                  <c:v>5440.9313803219629</c:v>
                </c:pt>
                <c:pt idx="151">
                  <c:v>5504.6316103334211</c:v>
                </c:pt>
                <c:pt idx="152">
                  <c:v>5463.9289836211829</c:v>
                </c:pt>
                <c:pt idx="153">
                  <c:v>5439.3369983332614</c:v>
                </c:pt>
                <c:pt idx="154">
                  <c:v>5414.4292094159027</c:v>
                </c:pt>
                <c:pt idx="155">
                  <c:v>5389.2246234471713</c:v>
                </c:pt>
                <c:pt idx="156">
                  <c:v>5386.392249248087</c:v>
                </c:pt>
                <c:pt idx="157">
                  <c:v>5313.558474480189</c:v>
                </c:pt>
                <c:pt idx="158">
                  <c:v>5301.0662351021656</c:v>
                </c:pt>
                <c:pt idx="159">
                  <c:v>5128.2568772672803</c:v>
                </c:pt>
                <c:pt idx="160">
                  <c:v>5068.4814767058742</c:v>
                </c:pt>
                <c:pt idx="161">
                  <c:v>5007.7103316575667</c:v>
                </c:pt>
                <c:pt idx="162">
                  <c:v>4911.6470418026875</c:v>
                </c:pt>
                <c:pt idx="163">
                  <c:v>4857.6142643536532</c:v>
                </c:pt>
                <c:pt idx="164">
                  <c:v>4933.6107232876402</c:v>
                </c:pt>
                <c:pt idx="165">
                  <c:v>4768.299726411793</c:v>
                </c:pt>
                <c:pt idx="166">
                  <c:v>4651.6757721803788</c:v>
                </c:pt>
                <c:pt idx="167">
                  <c:v>4396.4366399690862</c:v>
                </c:pt>
                <c:pt idx="168">
                  <c:v>4128.7892930143225</c:v>
                </c:pt>
                <c:pt idx="169">
                  <c:v>3987.8379396400796</c:v>
                </c:pt>
                <c:pt idx="170">
                  <c:v>3736.8625654154948</c:v>
                </c:pt>
                <c:pt idx="171">
                  <c:v>3491.5129566717587</c:v>
                </c:pt>
                <c:pt idx="172">
                  <c:v>3363.4365361673408</c:v>
                </c:pt>
                <c:pt idx="173">
                  <c:v>3234.6116814514389</c:v>
                </c:pt>
                <c:pt idx="174">
                  <c:v>3024.8944036484663</c:v>
                </c:pt>
                <c:pt idx="175">
                  <c:v>2810.6182363194239</c:v>
                </c:pt>
                <c:pt idx="176">
                  <c:v>2510.5644677074688</c:v>
                </c:pt>
                <c:pt idx="177">
                  <c:v>2269.0221175842798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5C7-4F87-A5FD-74530C26E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9029887"/>
        <c:axId val="1985074095"/>
        <c:extLst/>
      </c:lineChart>
      <c:dateAx>
        <c:axId val="1989029887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85074095"/>
        <c:crosses val="autoZero"/>
        <c:auto val="1"/>
        <c:lblOffset val="100"/>
        <c:baseTimeUnit val="days"/>
      </c:dateAx>
      <c:valAx>
        <c:axId val="1985074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89029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sim recup média'!$C$1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F1-40D1-AA20-0869CFFB4FCF}"/>
            </c:ext>
          </c:extLst>
        </c:ser>
        <c:ser>
          <c:idx val="1"/>
          <c:order val="1"/>
          <c:tx>
            <c:strRef>
              <c:f>'Dados sim recup média'!$G$1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1477.7481903347689</c:v>
                </c:pt>
                <c:pt idx="103">
                  <c:v>1497.2277135620275</c:v>
                </c:pt>
                <c:pt idx="104">
                  <c:v>1437.9231510997352</c:v>
                </c:pt>
                <c:pt idx="105">
                  <c:v>1376.9753360435302</c:v>
                </c:pt>
                <c:pt idx="106">
                  <c:v>1363.2087467123661</c:v>
                </c:pt>
                <c:pt idx="107">
                  <c:v>1717.437547540123</c:v>
                </c:pt>
                <c:pt idx="108">
                  <c:v>1941.6459785079132</c:v>
                </c:pt>
                <c:pt idx="109">
                  <c:v>2178.8190053580515</c:v>
                </c:pt>
                <c:pt idx="110">
                  <c:v>2118.9423706112771</c:v>
                </c:pt>
                <c:pt idx="111">
                  <c:v>2189.1455533219973</c:v>
                </c:pt>
                <c:pt idx="112">
                  <c:v>2261.3250393671801</c:v>
                </c:pt>
                <c:pt idx="113">
                  <c:v>2335.551296113988</c:v>
                </c:pt>
                <c:pt idx="114">
                  <c:v>2472.0173931546742</c:v>
                </c:pt>
                <c:pt idx="115">
                  <c:v>2485.3759283036047</c:v>
                </c:pt>
                <c:pt idx="116">
                  <c:v>2744.6183278743692</c:v>
                </c:pt>
                <c:pt idx="117">
                  <c:v>2701.7371210052406</c:v>
                </c:pt>
                <c:pt idx="118">
                  <c:v>2732.442095329724</c:v>
                </c:pt>
                <c:pt idx="119">
                  <c:v>2763.579743396408</c:v>
                </c:pt>
                <c:pt idx="120">
                  <c:v>2929.2944704248612</c:v>
                </c:pt>
                <c:pt idx="121">
                  <c:v>3112.8674447263465</c:v>
                </c:pt>
                <c:pt idx="122">
                  <c:v>3205.9638753637419</c:v>
                </c:pt>
                <c:pt idx="123">
                  <c:v>3453.9169123744523</c:v>
                </c:pt>
                <c:pt idx="124">
                  <c:v>3580.7276595223948</c:v>
                </c:pt>
                <c:pt idx="125">
                  <c:v>3547.0635671168129</c:v>
                </c:pt>
                <c:pt idx="126">
                  <c:v>3511.9331724340582</c:v>
                </c:pt>
                <c:pt idx="127">
                  <c:v>3660.3366172115011</c:v>
                </c:pt>
                <c:pt idx="128">
                  <c:v>4009.9484478965387</c:v>
                </c:pt>
                <c:pt idx="129">
                  <c:v>4104.7761924700935</c:v>
                </c:pt>
                <c:pt idx="130">
                  <c:v>4218.1619505525732</c:v>
                </c:pt>
                <c:pt idx="131">
                  <c:v>4147.7823621159851</c:v>
                </c:pt>
                <c:pt idx="132">
                  <c:v>4194.1882432977845</c:v>
                </c:pt>
                <c:pt idx="133">
                  <c:v>4241.4395035503803</c:v>
                </c:pt>
                <c:pt idx="134">
                  <c:v>4343.168501232205</c:v>
                </c:pt>
                <c:pt idx="135">
                  <c:v>4566.8499091559906</c:v>
                </c:pt>
                <c:pt idx="136">
                  <c:v>4676.49901871782</c:v>
                </c:pt>
                <c:pt idx="137">
                  <c:v>4759.7986589762613</c:v>
                </c:pt>
                <c:pt idx="138">
                  <c:v>4726.7657832613922</c:v>
                </c:pt>
                <c:pt idx="139">
                  <c:v>4781.2904832800486</c:v>
                </c:pt>
                <c:pt idx="140">
                  <c:v>4837.1070607407919</c:v>
                </c:pt>
                <c:pt idx="141">
                  <c:v>4957.5182677512394</c:v>
                </c:pt>
                <c:pt idx="142">
                  <c:v>5076.3375316046067</c:v>
                </c:pt>
                <c:pt idx="143">
                  <c:v>5242.2510158938348</c:v>
                </c:pt>
                <c:pt idx="144">
                  <c:v>5312.9450742490908</c:v>
                </c:pt>
                <c:pt idx="145">
                  <c:v>5283.1061342098901</c:v>
                </c:pt>
                <c:pt idx="146">
                  <c:v>5236.9255604267191</c:v>
                </c:pt>
                <c:pt idx="147">
                  <c:v>5189.9079539066834</c:v>
                </c:pt>
                <c:pt idx="148">
                  <c:v>5272.2541863026026</c:v>
                </c:pt>
                <c:pt idx="149">
                  <c:v>5358.811450404216</c:v>
                </c:pt>
                <c:pt idx="150">
                  <c:v>5440.9313803219629</c:v>
                </c:pt>
                <c:pt idx="151">
                  <c:v>5504.6316103334211</c:v>
                </c:pt>
                <c:pt idx="152">
                  <c:v>5463.9289836211829</c:v>
                </c:pt>
                <c:pt idx="153">
                  <c:v>5439.3369983332614</c:v>
                </c:pt>
                <c:pt idx="154">
                  <c:v>5414.4292094159027</c:v>
                </c:pt>
                <c:pt idx="155">
                  <c:v>5389.2246234471713</c:v>
                </c:pt>
                <c:pt idx="156">
                  <c:v>5386.392249248087</c:v>
                </c:pt>
                <c:pt idx="157">
                  <c:v>5313.558474480189</c:v>
                </c:pt>
                <c:pt idx="158">
                  <c:v>5301.0662351021656</c:v>
                </c:pt>
                <c:pt idx="159">
                  <c:v>5128.2568772672803</c:v>
                </c:pt>
                <c:pt idx="160">
                  <c:v>5068.4814767058742</c:v>
                </c:pt>
                <c:pt idx="161">
                  <c:v>5007.7103316575667</c:v>
                </c:pt>
                <c:pt idx="162">
                  <c:v>4911.6470418026875</c:v>
                </c:pt>
                <c:pt idx="163">
                  <c:v>4857.6142643536532</c:v>
                </c:pt>
                <c:pt idx="164">
                  <c:v>4933.6107232876402</c:v>
                </c:pt>
                <c:pt idx="165">
                  <c:v>4768.299726411793</c:v>
                </c:pt>
                <c:pt idx="166">
                  <c:v>4651.6757721803788</c:v>
                </c:pt>
                <c:pt idx="167">
                  <c:v>4396.4366399690862</c:v>
                </c:pt>
                <c:pt idx="168">
                  <c:v>4128.7892930143225</c:v>
                </c:pt>
                <c:pt idx="169">
                  <c:v>3987.8379396400796</c:v>
                </c:pt>
                <c:pt idx="170">
                  <c:v>3736.8625654154948</c:v>
                </c:pt>
                <c:pt idx="171">
                  <c:v>3491.5129566717587</c:v>
                </c:pt>
                <c:pt idx="172">
                  <c:v>3363.4365361673408</c:v>
                </c:pt>
                <c:pt idx="173">
                  <c:v>3234.6116814514389</c:v>
                </c:pt>
                <c:pt idx="174">
                  <c:v>3024.8944036484663</c:v>
                </c:pt>
                <c:pt idx="175">
                  <c:v>2810.6182363194239</c:v>
                </c:pt>
                <c:pt idx="176">
                  <c:v>2510.5644677074688</c:v>
                </c:pt>
                <c:pt idx="177">
                  <c:v>2269.0221175842798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F1-40D1-AA20-0869CFFB4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7863663"/>
        <c:axId val="1985049551"/>
      </c:lineChart>
      <c:dateAx>
        <c:axId val="2067863663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85049551"/>
        <c:crosses val="autoZero"/>
        <c:auto val="1"/>
        <c:lblOffset val="100"/>
        <c:baseTimeUnit val="days"/>
      </c:dateAx>
      <c:valAx>
        <c:axId val="1985049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67863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470868</xdr:colOff>
      <xdr:row>14</xdr:row>
      <xdr:rowOff>106224</xdr:rowOff>
    </xdr:from>
    <xdr:to>
      <xdr:col>25</xdr:col>
      <xdr:colOff>82826</xdr:colOff>
      <xdr:row>43</xdr:row>
      <xdr:rowOff>6212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436ABA7-4803-43EC-BB08-680A49B253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397565</xdr:colOff>
      <xdr:row>52</xdr:row>
      <xdr:rowOff>36443</xdr:rowOff>
    </xdr:from>
    <xdr:to>
      <xdr:col>21</xdr:col>
      <xdr:colOff>215348</xdr:colOff>
      <xdr:row>66</xdr:row>
      <xdr:rowOff>112643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4F0B3CF4-5B64-48F3-B2DF-24BD0454D1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333374</xdr:colOff>
      <xdr:row>4</xdr:row>
      <xdr:rowOff>14286</xdr:rowOff>
    </xdr:from>
    <xdr:to>
      <xdr:col>18</xdr:col>
      <xdr:colOff>152400</xdr:colOff>
      <xdr:row>25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6B26F9A-F3A4-4FB6-9771-376AF10A5D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1017076-AF11-4AE4-B36F-7E96163562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180976</xdr:colOff>
      <xdr:row>26</xdr:row>
      <xdr:rowOff>42861</xdr:rowOff>
    </xdr:from>
    <xdr:to>
      <xdr:col>21</xdr:col>
      <xdr:colOff>400050</xdr:colOff>
      <xdr:row>43</xdr:row>
      <xdr:rowOff>123824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72EB1BDD-5495-44BB-80D9-AF99D5F009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E8E84A1-9869-45BA-8835-AD2C6B2488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171450</xdr:colOff>
      <xdr:row>26</xdr:row>
      <xdr:rowOff>42861</xdr:rowOff>
    </xdr:from>
    <xdr:to>
      <xdr:col>21</xdr:col>
      <xdr:colOff>400050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ADA4BC3-F8DD-42AD-A1C6-591E3698E6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4F53D89-7AE7-41CE-ACF7-785C5422AA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180975</xdr:colOff>
      <xdr:row>26</xdr:row>
      <xdr:rowOff>42861</xdr:rowOff>
    </xdr:from>
    <xdr:to>
      <xdr:col>21</xdr:col>
      <xdr:colOff>371474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875E90B-70B5-442E-82BA-240D4C34F9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65839</xdr:colOff>
      <xdr:row>1</xdr:row>
      <xdr:rowOff>42861</xdr:rowOff>
    </xdr:from>
    <xdr:to>
      <xdr:col>24</xdr:col>
      <xdr:colOff>122990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9D0E447-9BDB-49AB-9107-2725ABB838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84890</xdr:colOff>
      <xdr:row>26</xdr:row>
      <xdr:rowOff>42861</xdr:rowOff>
    </xdr:from>
    <xdr:to>
      <xdr:col>24</xdr:col>
      <xdr:colOff>122990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8E6E5E1-77B6-4883-990F-FB8B1033BA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103940</xdr:colOff>
      <xdr:row>45</xdr:row>
      <xdr:rowOff>166686</xdr:rowOff>
    </xdr:from>
    <xdr:to>
      <xdr:col>24</xdr:col>
      <xdr:colOff>132515</xdr:colOff>
      <xdr:row>65</xdr:row>
      <xdr:rowOff>47625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3F380CC-CDF4-47C7-AF86-D526D4E32C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107674</xdr:colOff>
      <xdr:row>66</xdr:row>
      <xdr:rowOff>107674</xdr:rowOff>
    </xdr:from>
    <xdr:to>
      <xdr:col>24</xdr:col>
      <xdr:colOff>136249</xdr:colOff>
      <xdr:row>85</xdr:row>
      <xdr:rowOff>179113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FBF63FF2-BC22-4780-BEF3-2988ED6A39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533400</xdr:colOff>
      <xdr:row>4</xdr:row>
      <xdr:rowOff>14287</xdr:rowOff>
    </xdr:from>
    <xdr:to>
      <xdr:col>18</xdr:col>
      <xdr:colOff>323850</xdr:colOff>
      <xdr:row>27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6A37A56-15B6-4809-951F-D540324265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590550</xdr:colOff>
      <xdr:row>0</xdr:row>
      <xdr:rowOff>185737</xdr:rowOff>
    </xdr:from>
    <xdr:to>
      <xdr:col>17</xdr:col>
      <xdr:colOff>285750</xdr:colOff>
      <xdr:row>15</xdr:row>
      <xdr:rowOff>71437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ADDEF8C-A9A2-4999-B68C-556C2400FC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9DA02-A360-47E4-A064-8B164485191B}">
  <dimension ref="A1:K182"/>
  <sheetViews>
    <sheetView topLeftCell="A169" zoomScale="115" zoomScaleNormal="115" workbookViewId="0">
      <selection activeCell="D183" sqref="D183"/>
    </sheetView>
  </sheetViews>
  <sheetFormatPr defaultRowHeight="15" x14ac:dyDescent="0.25"/>
  <cols>
    <col min="2" max="3" width="17.5703125" bestFit="1" customWidth="1"/>
    <col min="4" max="4" width="13.5703125" bestFit="1" customWidth="1"/>
  </cols>
  <sheetData>
    <row r="1" spans="1:10" x14ac:dyDescent="0.25">
      <c r="A1" t="s">
        <v>0</v>
      </c>
      <c r="B1" t="s">
        <v>4</v>
      </c>
      <c r="C1" t="s">
        <v>5</v>
      </c>
      <c r="D1" t="s">
        <v>6</v>
      </c>
      <c r="J1" t="s">
        <v>13</v>
      </c>
    </row>
    <row r="2" spans="1:10" x14ac:dyDescent="0.25">
      <c r="A2" s="1">
        <v>43927</v>
      </c>
      <c r="B2">
        <v>66</v>
      </c>
      <c r="C2">
        <f>B2</f>
        <v>66</v>
      </c>
      <c r="D2">
        <f>C2</f>
        <v>66</v>
      </c>
      <c r="I2">
        <v>66</v>
      </c>
    </row>
    <row r="3" spans="1:10" x14ac:dyDescent="0.25">
      <c r="A3" s="1">
        <v>43928</v>
      </c>
      <c r="B3">
        <v>78</v>
      </c>
      <c r="C3">
        <f t="shared" ref="C3:D34" si="0">B3</f>
        <v>78</v>
      </c>
      <c r="D3">
        <f t="shared" si="0"/>
        <v>78</v>
      </c>
      <c r="E3">
        <f t="shared" ref="E3:E18" si="1">B3/B2</f>
        <v>1.1818181818181819</v>
      </c>
      <c r="G3">
        <f t="shared" ref="G3:G9" si="2">B3/B2</f>
        <v>1.1818181818181819</v>
      </c>
      <c r="I3">
        <f>I2*$H$42</f>
        <v>69.137527836915041</v>
      </c>
    </row>
    <row r="4" spans="1:10" x14ac:dyDescent="0.25">
      <c r="A4" s="1">
        <v>43929</v>
      </c>
      <c r="B4">
        <v>78</v>
      </c>
      <c r="C4">
        <f t="shared" si="0"/>
        <v>78</v>
      </c>
      <c r="D4">
        <f t="shared" si="0"/>
        <v>78</v>
      </c>
      <c r="E4">
        <f t="shared" si="1"/>
        <v>1</v>
      </c>
      <c r="G4">
        <f t="shared" si="2"/>
        <v>1</v>
      </c>
      <c r="I4">
        <f t="shared" ref="I4:I67" si="3">I3*$H$42</f>
        <v>72.424208415154581</v>
      </c>
    </row>
    <row r="5" spans="1:10" x14ac:dyDescent="0.25">
      <c r="A5" s="1">
        <v>43930</v>
      </c>
      <c r="B5">
        <f>(B4^4*B9)^(1/5)</f>
        <v>81.973915954895858</v>
      </c>
      <c r="C5">
        <f t="shared" si="0"/>
        <v>81.973915954895858</v>
      </c>
      <c r="D5">
        <f t="shared" si="0"/>
        <v>81.973915954895858</v>
      </c>
      <c r="E5">
        <f t="shared" si="1"/>
        <v>1.0509476404473828</v>
      </c>
      <c r="G5">
        <f t="shared" si="2"/>
        <v>1.0509476404473828</v>
      </c>
      <c r="I5">
        <f t="shared" si="3"/>
        <v>75.867132202564946</v>
      </c>
    </row>
    <row r="6" spans="1:10" x14ac:dyDescent="0.25">
      <c r="A6" s="1">
        <v>43931</v>
      </c>
      <c r="B6">
        <f>(B4^3*B9^2)^(1/5)</f>
        <v>86.150293551030018</v>
      </c>
      <c r="C6">
        <f t="shared" si="0"/>
        <v>86.150293551030018</v>
      </c>
      <c r="D6">
        <f t="shared" si="0"/>
        <v>86.150293551030018</v>
      </c>
      <c r="E6">
        <f t="shared" si="1"/>
        <v>1.0509476404473845</v>
      </c>
      <c r="G6">
        <f t="shared" si="2"/>
        <v>1.0509476404473845</v>
      </c>
      <c r="I6">
        <f t="shared" si="3"/>
        <v>79.473726735784055</v>
      </c>
    </row>
    <row r="7" spans="1:10" x14ac:dyDescent="0.25">
      <c r="A7" s="1">
        <v>43932</v>
      </c>
      <c r="B7">
        <f>(B4^2*B9^3)^(1/5)</f>
        <v>90.539447731304364</v>
      </c>
      <c r="C7">
        <f t="shared" si="0"/>
        <v>90.539447731304364</v>
      </c>
      <c r="D7">
        <f t="shared" si="0"/>
        <v>90.539447731304364</v>
      </c>
      <c r="E7">
        <f t="shared" si="1"/>
        <v>1.0509476404473828</v>
      </c>
      <c r="G7">
        <f t="shared" si="2"/>
        <v>1.0509476404473828</v>
      </c>
      <c r="I7">
        <f t="shared" si="3"/>
        <v>83.251772643918926</v>
      </c>
    </row>
    <row r="8" spans="1:10" x14ac:dyDescent="0.25">
      <c r="A8" s="1">
        <v>43933</v>
      </c>
      <c r="B8">
        <f>(B4*B9^4)^(1/5)</f>
        <v>95.152218960623472</v>
      </c>
      <c r="C8">
        <f t="shared" si="0"/>
        <v>95.152218960623472</v>
      </c>
      <c r="D8">
        <f t="shared" si="0"/>
        <v>95.152218960623472</v>
      </c>
      <c r="E8">
        <f t="shared" si="1"/>
        <v>1.0509476404473828</v>
      </c>
      <c r="G8">
        <f t="shared" si="2"/>
        <v>1.0509476404473828</v>
      </c>
      <c r="I8">
        <f t="shared" si="3"/>
        <v>87.209420433961625</v>
      </c>
    </row>
    <row r="9" spans="1:10" x14ac:dyDescent="0.25">
      <c r="A9" s="1">
        <v>43934</v>
      </c>
      <c r="B9">
        <v>100</v>
      </c>
      <c r="C9">
        <f t="shared" si="0"/>
        <v>100</v>
      </c>
      <c r="D9">
        <f t="shared" si="0"/>
        <v>100</v>
      </c>
      <c r="E9">
        <f t="shared" si="1"/>
        <v>1.0509476404473832</v>
      </c>
      <c r="G9">
        <f t="shared" si="2"/>
        <v>1.0509476404473832</v>
      </c>
      <c r="I9">
        <f t="shared" si="3"/>
        <v>91.3552080741553</v>
      </c>
    </row>
    <row r="10" spans="1:10" x14ac:dyDescent="0.25">
      <c r="A10" s="1">
        <v>43935</v>
      </c>
      <c r="B10">
        <v>105</v>
      </c>
      <c r="C10">
        <f t="shared" si="0"/>
        <v>105</v>
      </c>
      <c r="D10">
        <f t="shared" si="0"/>
        <v>105</v>
      </c>
      <c r="E10">
        <f t="shared" si="1"/>
        <v>1.05</v>
      </c>
      <c r="G10">
        <f>(B10/B4)^(1/6)</f>
        <v>1.0507896410006379</v>
      </c>
      <c r="I10">
        <f t="shared" si="3"/>
        <v>95.698079413243605</v>
      </c>
    </row>
    <row r="11" spans="1:10" x14ac:dyDescent="0.25">
      <c r="A11" s="1">
        <v>43936</v>
      </c>
      <c r="B11">
        <v>108</v>
      </c>
      <c r="C11">
        <f t="shared" si="0"/>
        <v>108</v>
      </c>
      <c r="D11">
        <f t="shared" si="0"/>
        <v>108</v>
      </c>
      <c r="E11">
        <f t="shared" si="1"/>
        <v>1.0285714285714285</v>
      </c>
      <c r="G11">
        <f>(B11/B4)^(1/7)</f>
        <v>1.0475864658249583</v>
      </c>
      <c r="I11">
        <f t="shared" si="3"/>
        <v>100.24740347533994</v>
      </c>
      <c r="J11">
        <f>B11/B4</f>
        <v>1.3846153846153846</v>
      </c>
    </row>
    <row r="12" spans="1:10" x14ac:dyDescent="0.25">
      <c r="A12" s="1">
        <v>43937</v>
      </c>
      <c r="B12">
        <v>131</v>
      </c>
      <c r="C12">
        <f t="shared" si="0"/>
        <v>131</v>
      </c>
      <c r="D12">
        <f t="shared" si="0"/>
        <v>131</v>
      </c>
      <c r="E12">
        <f t="shared" si="1"/>
        <v>1.212962962962963</v>
      </c>
      <c r="G12">
        <f>(B12/B4)^(1/8)</f>
        <v>1.0669574166069613</v>
      </c>
      <c r="I12">
        <f t="shared" si="3"/>
        <v>105.01299467204196</v>
      </c>
      <c r="J12">
        <f t="shared" ref="J12:J17" si="4">B12/B5</f>
        <v>1.5980693184412411</v>
      </c>
    </row>
    <row r="13" spans="1:10" x14ac:dyDescent="0.25">
      <c r="A13" s="1">
        <v>43938</v>
      </c>
      <c r="B13">
        <v>136</v>
      </c>
      <c r="C13">
        <f t="shared" si="0"/>
        <v>136</v>
      </c>
      <c r="D13">
        <f t="shared" si="0"/>
        <v>136</v>
      </c>
      <c r="E13">
        <f t="shared" si="1"/>
        <v>1.0381679389312977</v>
      </c>
      <c r="G13">
        <f>(B13/B4)^(1/9)</f>
        <v>1.063719559562458</v>
      </c>
      <c r="I13">
        <f t="shared" si="3"/>
        <v>110.00513397539564</v>
      </c>
      <c r="J13">
        <f t="shared" si="4"/>
        <v>1.5786365245458178</v>
      </c>
    </row>
    <row r="14" spans="1:10" x14ac:dyDescent="0.25">
      <c r="A14" s="1">
        <v>43939</v>
      </c>
      <c r="B14">
        <v>143</v>
      </c>
      <c r="C14">
        <f t="shared" si="0"/>
        <v>143</v>
      </c>
      <c r="D14">
        <f t="shared" si="0"/>
        <v>143</v>
      </c>
      <c r="E14">
        <f t="shared" si="1"/>
        <v>1.0514705882352942</v>
      </c>
      <c r="G14">
        <f>(B14/B5)^(1/9)</f>
        <v>1.0637783580100566</v>
      </c>
      <c r="I14">
        <f t="shared" si="3"/>
        <v>115.23459109738613</v>
      </c>
      <c r="J14">
        <f t="shared" si="4"/>
        <v>1.5794220484355483</v>
      </c>
    </row>
    <row r="15" spans="1:10" x14ac:dyDescent="0.25">
      <c r="A15" s="1">
        <v>43940</v>
      </c>
      <c r="B15">
        <v>143</v>
      </c>
      <c r="C15">
        <f t="shared" si="0"/>
        <v>143</v>
      </c>
      <c r="D15">
        <f t="shared" si="0"/>
        <v>143</v>
      </c>
      <c r="E15">
        <f t="shared" si="1"/>
        <v>1</v>
      </c>
      <c r="G15">
        <f>(B15/B5)^(1/10)</f>
        <v>1.0572216193511148</v>
      </c>
      <c r="I15">
        <f t="shared" si="3"/>
        <v>120.71264772380388</v>
      </c>
      <c r="J15">
        <f t="shared" si="4"/>
        <v>1.502855125839758</v>
      </c>
    </row>
    <row r="16" spans="1:10" x14ac:dyDescent="0.25">
      <c r="A16" s="1">
        <v>43941</v>
      </c>
      <c r="B16">
        <v>144</v>
      </c>
      <c r="C16">
        <f t="shared" si="0"/>
        <v>144</v>
      </c>
      <c r="D16">
        <f t="shared" si="0"/>
        <v>144</v>
      </c>
      <c r="E16">
        <f t="shared" si="1"/>
        <v>1.0069930069930071</v>
      </c>
      <c r="G16">
        <f>(B16/B6)^(1/10)</f>
        <v>1.0527144227641692</v>
      </c>
      <c r="I16">
        <f t="shared" si="3"/>
        <v>126.45112185260925</v>
      </c>
      <c r="J16">
        <f t="shared" si="4"/>
        <v>1.44</v>
      </c>
    </row>
    <row r="17" spans="1:11" x14ac:dyDescent="0.25">
      <c r="A17" s="1">
        <v>43942</v>
      </c>
      <c r="B17">
        <f>SQRT(B16*B18)</f>
        <v>146.47866738880444</v>
      </c>
      <c r="C17">
        <f t="shared" si="0"/>
        <v>146.47866738880444</v>
      </c>
      <c r="D17">
        <f t="shared" si="0"/>
        <v>146.47866738880444</v>
      </c>
      <c r="E17">
        <f t="shared" si="1"/>
        <v>1.0172129679778086</v>
      </c>
      <c r="G17">
        <f t="shared" ref="G17:G44" si="5">(B17/B7)^(1/10)</f>
        <v>1.049285457713014</v>
      </c>
      <c r="I17">
        <f t="shared" si="3"/>
        <v>132.46239328930164</v>
      </c>
      <c r="J17">
        <f t="shared" si="4"/>
        <v>1.3950349275124232</v>
      </c>
    </row>
    <row r="18" spans="1:11" x14ac:dyDescent="0.25">
      <c r="A18" s="1">
        <v>43943</v>
      </c>
      <c r="B18">
        <v>149</v>
      </c>
      <c r="C18">
        <f t="shared" si="0"/>
        <v>149</v>
      </c>
      <c r="D18">
        <f t="shared" si="0"/>
        <v>149</v>
      </c>
      <c r="E18">
        <f t="shared" si="1"/>
        <v>1.0172129679778086</v>
      </c>
      <c r="G18">
        <f t="shared" si="5"/>
        <v>1.0458676616940938</v>
      </c>
      <c r="I18">
        <f t="shared" si="3"/>
        <v>138.75943035429518</v>
      </c>
      <c r="J18">
        <f>B18/B11</f>
        <v>1.3796296296296295</v>
      </c>
    </row>
    <row r="19" spans="1:11" x14ac:dyDescent="0.25">
      <c r="A19" s="1">
        <v>43944</v>
      </c>
      <c r="B19">
        <v>161</v>
      </c>
      <c r="C19">
        <f t="shared" si="0"/>
        <v>161</v>
      </c>
      <c r="D19">
        <f t="shared" si="0"/>
        <v>161</v>
      </c>
      <c r="E19">
        <f t="shared" ref="E19:E43" si="6">B19/B18</f>
        <v>1.080536912751678</v>
      </c>
      <c r="G19">
        <f t="shared" si="5"/>
        <v>1.0487756308196965</v>
      </c>
      <c r="I19">
        <f t="shared" si="3"/>
        <v>145.35581785991752</v>
      </c>
      <c r="J19">
        <f t="shared" ref="J19:J24" si="7">B19/B12</f>
        <v>1.2290076335877862</v>
      </c>
    </row>
    <row r="20" spans="1:11" x14ac:dyDescent="0.25">
      <c r="A20" s="1">
        <v>43945</v>
      </c>
      <c r="B20">
        <v>174</v>
      </c>
      <c r="C20">
        <f t="shared" si="0"/>
        <v>174</v>
      </c>
      <c r="D20">
        <f t="shared" si="0"/>
        <v>174</v>
      </c>
      <c r="E20">
        <f t="shared" si="6"/>
        <v>1.0807453416149069</v>
      </c>
      <c r="G20">
        <f t="shared" si="5"/>
        <v>1.0518068501144486</v>
      </c>
      <c r="I20">
        <f t="shared" si="3"/>
        <v>152.26578641738789</v>
      </c>
      <c r="J20">
        <f t="shared" si="7"/>
        <v>1.2794117647058822</v>
      </c>
    </row>
    <row r="21" spans="1:11" x14ac:dyDescent="0.25">
      <c r="A21" s="1">
        <v>43946</v>
      </c>
      <c r="B21">
        <v>176</v>
      </c>
      <c r="C21">
        <f t="shared" si="0"/>
        <v>176</v>
      </c>
      <c r="D21">
        <f t="shared" si="0"/>
        <v>176</v>
      </c>
      <c r="E21">
        <f t="shared" si="6"/>
        <v>1.0114942528735633</v>
      </c>
      <c r="G21">
        <f t="shared" si="5"/>
        <v>1.0500473693215284</v>
      </c>
      <c r="I21">
        <f t="shared" si="3"/>
        <v>159.50424313699872</v>
      </c>
      <c r="J21">
        <f t="shared" si="7"/>
        <v>1.2307692307692308</v>
      </c>
    </row>
    <row r="22" spans="1:11" x14ac:dyDescent="0.25">
      <c r="A22" s="1">
        <v>43947</v>
      </c>
      <c r="B22">
        <f>SQRT(B21*B23)</f>
        <v>181.41664752717708</v>
      </c>
      <c r="C22">
        <f t="shared" si="0"/>
        <v>181.41664752717708</v>
      </c>
      <c r="D22">
        <f t="shared" si="0"/>
        <v>181.41664752717708</v>
      </c>
      <c r="E22">
        <f t="shared" si="6"/>
        <v>1.0307764064044151</v>
      </c>
      <c r="G22">
        <f t="shared" si="5"/>
        <v>1.0330957719448925</v>
      </c>
      <c r="I22">
        <f t="shared" si="3"/>
        <v>167.08680378773204</v>
      </c>
      <c r="J22">
        <f t="shared" si="7"/>
        <v>1.2686478848054341</v>
      </c>
    </row>
    <row r="23" spans="1:11" x14ac:dyDescent="0.25">
      <c r="A23" s="1">
        <v>43948</v>
      </c>
      <c r="B23">
        <v>187</v>
      </c>
      <c r="C23">
        <f t="shared" si="0"/>
        <v>187</v>
      </c>
      <c r="D23">
        <f t="shared" si="0"/>
        <v>187</v>
      </c>
      <c r="E23">
        <f t="shared" si="6"/>
        <v>1.0307764064044151</v>
      </c>
      <c r="G23">
        <f t="shared" si="5"/>
        <v>1.0323578626791556</v>
      </c>
      <c r="I23">
        <f t="shared" si="3"/>
        <v>175.02982648568917</v>
      </c>
      <c r="J23">
        <f t="shared" si="7"/>
        <v>1.2986111111111112</v>
      </c>
    </row>
    <row r="24" spans="1:11" x14ac:dyDescent="0.25">
      <c r="A24" s="1">
        <v>43949</v>
      </c>
      <c r="B24">
        <v>202</v>
      </c>
      <c r="C24">
        <f t="shared" si="0"/>
        <v>202</v>
      </c>
      <c r="D24">
        <f t="shared" si="0"/>
        <v>202</v>
      </c>
      <c r="E24">
        <f t="shared" si="6"/>
        <v>1.0802139037433156</v>
      </c>
      <c r="G24">
        <f t="shared" si="5"/>
        <v>1.03514582106808</v>
      </c>
      <c r="I24">
        <f t="shared" si="3"/>
        <v>183.35044698401128</v>
      </c>
      <c r="J24">
        <f t="shared" si="7"/>
        <v>1.3790403995403848</v>
      </c>
    </row>
    <row r="25" spans="1:11" x14ac:dyDescent="0.25">
      <c r="A25" s="1">
        <v>43950</v>
      </c>
      <c r="B25">
        <v>215</v>
      </c>
      <c r="C25">
        <f t="shared" si="0"/>
        <v>215</v>
      </c>
      <c r="D25">
        <f t="shared" si="0"/>
        <v>215</v>
      </c>
      <c r="E25">
        <f t="shared" si="6"/>
        <v>1.0643564356435644</v>
      </c>
      <c r="G25">
        <f t="shared" si="5"/>
        <v>1.0416222356002298</v>
      </c>
      <c r="I25">
        <f t="shared" si="3"/>
        <v>192.06661564042267</v>
      </c>
      <c r="J25">
        <f>B25/B18</f>
        <v>1.4429530201342282</v>
      </c>
    </row>
    <row r="26" spans="1:11" x14ac:dyDescent="0.25">
      <c r="A26" s="1">
        <v>43951</v>
      </c>
      <c r="B26">
        <v>231</v>
      </c>
      <c r="C26">
        <f t="shared" si="0"/>
        <v>231</v>
      </c>
      <c r="D26">
        <f t="shared" si="0"/>
        <v>231</v>
      </c>
      <c r="E26">
        <f t="shared" si="6"/>
        <v>1.0744186046511628</v>
      </c>
      <c r="G26">
        <f t="shared" si="5"/>
        <v>1.0483950186728686</v>
      </c>
      <c r="I26">
        <f t="shared" si="3"/>
        <v>201.19713614214825</v>
      </c>
      <c r="J26">
        <f t="shared" ref="J26:J31" si="8">B26/B19</f>
        <v>1.4347826086956521</v>
      </c>
    </row>
    <row r="27" spans="1:11" x14ac:dyDescent="0.25">
      <c r="A27" s="1">
        <v>43952</v>
      </c>
      <c r="B27">
        <f>SQRT(B26*B28)</f>
        <v>234.9659549807163</v>
      </c>
      <c r="C27">
        <f t="shared" si="0"/>
        <v>234.9659549807163</v>
      </c>
      <c r="D27">
        <f t="shared" si="0"/>
        <v>234.9659549807163</v>
      </c>
      <c r="E27">
        <f t="shared" si="6"/>
        <v>1.0171686362801571</v>
      </c>
      <c r="G27">
        <f t="shared" si="5"/>
        <v>1.0483904495173455</v>
      </c>
      <c r="I27">
        <f t="shared" si="3"/>
        <v>210.76170607174788</v>
      </c>
      <c r="J27">
        <f t="shared" si="8"/>
        <v>1.3503790516133121</v>
      </c>
      <c r="K27">
        <f t="shared" ref="K27:K67" si="9">(B27*B26*B25/(B20*B19*B18))^(1/21)</f>
        <v>1.0501748621674332</v>
      </c>
    </row>
    <row r="28" spans="1:11" x14ac:dyDescent="0.25">
      <c r="A28" s="1">
        <v>43953</v>
      </c>
      <c r="B28">
        <v>239</v>
      </c>
      <c r="C28">
        <f t="shared" si="0"/>
        <v>239</v>
      </c>
      <c r="D28">
        <f t="shared" si="0"/>
        <v>239</v>
      </c>
      <c r="E28">
        <f t="shared" si="6"/>
        <v>1.0171686362801571</v>
      </c>
      <c r="G28">
        <f t="shared" si="5"/>
        <v>1.0483858803817359</v>
      </c>
      <c r="I28">
        <f t="shared" si="3"/>
        <v>220.78095940138144</v>
      </c>
      <c r="J28">
        <f t="shared" si="8"/>
        <v>1.3579545454545454</v>
      </c>
      <c r="K28">
        <f t="shared" si="9"/>
        <v>1.0471431329271441</v>
      </c>
    </row>
    <row r="29" spans="1:11" x14ac:dyDescent="0.25">
      <c r="A29" s="1">
        <v>43954</v>
      </c>
      <c r="B29">
        <f>SQRT(B28*B30)</f>
        <v>257.76345745663792</v>
      </c>
      <c r="C29">
        <f t="shared" si="0"/>
        <v>257.76345745663792</v>
      </c>
      <c r="D29">
        <f t="shared" si="0"/>
        <v>257.76345745663792</v>
      </c>
      <c r="E29">
        <f t="shared" si="6"/>
        <v>1.0785081901951377</v>
      </c>
      <c r="G29">
        <f t="shared" si="5"/>
        <v>1.0481888780246602</v>
      </c>
      <c r="I29">
        <f t="shared" si="3"/>
        <v>231.27651100717907</v>
      </c>
      <c r="J29">
        <f t="shared" si="8"/>
        <v>1.4208368469493613</v>
      </c>
      <c r="K29">
        <f t="shared" si="9"/>
        <v>1.0466562089976097</v>
      </c>
    </row>
    <row r="30" spans="1:11" x14ac:dyDescent="0.25">
      <c r="A30" s="1">
        <v>43955</v>
      </c>
      <c r="B30">
        <v>278</v>
      </c>
      <c r="C30">
        <f t="shared" si="0"/>
        <v>278</v>
      </c>
      <c r="D30">
        <f t="shared" si="0"/>
        <v>278</v>
      </c>
      <c r="E30">
        <f t="shared" si="6"/>
        <v>1.0785081901951379</v>
      </c>
      <c r="G30">
        <f t="shared" si="5"/>
        <v>1.0479716997172195</v>
      </c>
      <c r="I30">
        <f t="shared" si="3"/>
        <v>242.27100329974897</v>
      </c>
      <c r="J30">
        <f t="shared" si="8"/>
        <v>1.4866310160427807</v>
      </c>
      <c r="K30">
        <f t="shared" si="9"/>
        <v>1.0514582433217061</v>
      </c>
    </row>
    <row r="31" spans="1:11" x14ac:dyDescent="0.25">
      <c r="A31" s="1">
        <v>43956</v>
      </c>
      <c r="B31">
        <v>300</v>
      </c>
      <c r="C31">
        <f t="shared" si="0"/>
        <v>300</v>
      </c>
      <c r="D31">
        <f t="shared" si="0"/>
        <v>300</v>
      </c>
      <c r="E31">
        <f t="shared" si="6"/>
        <v>1.079136690647482</v>
      </c>
      <c r="G31">
        <f t="shared" si="5"/>
        <v>1.0547775039557754</v>
      </c>
      <c r="I31">
        <f t="shared" si="3"/>
        <v>253.78815507142016</v>
      </c>
      <c r="J31">
        <f t="shared" si="8"/>
        <v>1.4851485148514851</v>
      </c>
      <c r="K31">
        <f t="shared" si="9"/>
        <v>1.0559507920489111</v>
      </c>
    </row>
    <row r="32" spans="1:11" x14ac:dyDescent="0.25">
      <c r="A32" s="1">
        <v>43957</v>
      </c>
      <c r="B32">
        <v>310</v>
      </c>
      <c r="C32">
        <f t="shared" si="0"/>
        <v>310</v>
      </c>
      <c r="D32">
        <f t="shared" si="0"/>
        <v>310</v>
      </c>
      <c r="E32">
        <f t="shared" si="6"/>
        <v>1.0333333333333334</v>
      </c>
      <c r="G32">
        <f t="shared" si="5"/>
        <v>1.0550388587132633</v>
      </c>
      <c r="I32">
        <f t="shared" si="3"/>
        <v>265.85281266560037</v>
      </c>
      <c r="J32">
        <f>B32/B25</f>
        <v>1.441860465116279</v>
      </c>
      <c r="K32">
        <f t="shared" si="9"/>
        <v>1.0566896247504431</v>
      </c>
    </row>
    <row r="33" spans="1:11" x14ac:dyDescent="0.25">
      <c r="A33" s="1">
        <v>43958</v>
      </c>
      <c r="B33">
        <v>331</v>
      </c>
      <c r="C33">
        <f t="shared" si="0"/>
        <v>331</v>
      </c>
      <c r="D33">
        <f t="shared" si="0"/>
        <v>331</v>
      </c>
      <c r="E33">
        <f t="shared" si="6"/>
        <v>1.0677419354838709</v>
      </c>
      <c r="G33">
        <f t="shared" si="5"/>
        <v>1.0587627144654657</v>
      </c>
      <c r="I33">
        <f t="shared" si="3"/>
        <v>278.49100357863796</v>
      </c>
      <c r="J33">
        <f t="shared" ref="J33:J38" si="10">B33/B26</f>
        <v>1.4329004329004329</v>
      </c>
      <c r="K33">
        <f t="shared" si="9"/>
        <v>1.0548389291684066</v>
      </c>
    </row>
    <row r="34" spans="1:11" x14ac:dyDescent="0.25">
      <c r="A34" s="1">
        <v>43959</v>
      </c>
      <c r="B34">
        <v>351</v>
      </c>
      <c r="C34">
        <f t="shared" si="0"/>
        <v>351</v>
      </c>
      <c r="D34">
        <f t="shared" si="0"/>
        <v>351</v>
      </c>
      <c r="E34">
        <f t="shared" si="6"/>
        <v>1.0604229607250755</v>
      </c>
      <c r="G34">
        <f t="shared" si="5"/>
        <v>1.0568067406939967</v>
      </c>
      <c r="I34">
        <f t="shared" si="3"/>
        <v>291.72999260982562</v>
      </c>
      <c r="J34">
        <f t="shared" si="10"/>
        <v>1.4938334365453354</v>
      </c>
      <c r="K34">
        <f t="shared" si="9"/>
        <v>1.0551318541488968</v>
      </c>
    </row>
    <row r="35" spans="1:11" x14ac:dyDescent="0.25">
      <c r="A35" s="1">
        <v>43960</v>
      </c>
      <c r="B35">
        <v>363</v>
      </c>
      <c r="C35">
        <v>363</v>
      </c>
      <c r="D35">
        <f>ROUND(GEOMEAN(C35,B35),0)</f>
        <v>363</v>
      </c>
      <c r="E35">
        <f t="shared" si="6"/>
        <v>1.0341880341880343</v>
      </c>
      <c r="F35">
        <f>GEOMEAN($E$3:E34)</f>
        <v>1.0536105227224506</v>
      </c>
      <c r="G35">
        <f t="shared" si="5"/>
        <v>1.0537723927202542</v>
      </c>
      <c r="I35">
        <f t="shared" si="3"/>
        <v>305.59834068067937</v>
      </c>
      <c r="J35">
        <f t="shared" si="10"/>
        <v>1.5188284518828452</v>
      </c>
      <c r="K35">
        <f t="shared" si="9"/>
        <v>1.0577480515481716</v>
      </c>
    </row>
    <row r="36" spans="1:11" x14ac:dyDescent="0.25">
      <c r="A36" s="1">
        <v>43961</v>
      </c>
      <c r="B36">
        <f>SQRT(B35*B37)</f>
        <v>364.99452050681526</v>
      </c>
      <c r="C36">
        <f>SQRT(C35*C37)</f>
        <v>364.99452050681526</v>
      </c>
      <c r="D36">
        <f t="shared" ref="D36:D87" si="11">ROUND(GEOMEAN(C36,B36),0)</f>
        <v>365</v>
      </c>
      <c r="E36">
        <f t="shared" si="6"/>
        <v>1.0054945468507308</v>
      </c>
      <c r="F36">
        <f>GEOMEAN($E$3:E35)</f>
        <v>1.0530166374748846</v>
      </c>
      <c r="G36">
        <f t="shared" si="5"/>
        <v>1.0468089725694407</v>
      </c>
      <c r="I36">
        <f t="shared" si="3"/>
        <v>320.12596645038661</v>
      </c>
      <c r="J36">
        <f t="shared" si="10"/>
        <v>1.416005682528588</v>
      </c>
      <c r="K36">
        <f t="shared" si="9"/>
        <v>1.0571508113507355</v>
      </c>
    </row>
    <row r="37" spans="1:11" x14ac:dyDescent="0.25">
      <c r="A37" s="1">
        <v>43962</v>
      </c>
      <c r="B37">
        <v>367</v>
      </c>
      <c r="C37">
        <v>367</v>
      </c>
      <c r="D37">
        <f t="shared" si="11"/>
        <v>367</v>
      </c>
      <c r="E37">
        <f t="shared" si="6"/>
        <v>1.0054945468507308</v>
      </c>
      <c r="F37">
        <f>GEOMEAN($E$3:E36)</f>
        <v>1.0515873786312333</v>
      </c>
      <c r="G37">
        <f t="shared" si="5"/>
        <v>1.0456012948247027</v>
      </c>
      <c r="I37">
        <f t="shared" si="3"/>
        <v>335.34421086034752</v>
      </c>
      <c r="J37">
        <f t="shared" si="10"/>
        <v>1.3201438848920863</v>
      </c>
      <c r="K37">
        <f t="shared" si="9"/>
        <v>1.0509467554493626</v>
      </c>
    </row>
    <row r="38" spans="1:11" x14ac:dyDescent="0.25">
      <c r="A38" s="1">
        <v>43963</v>
      </c>
      <c r="B38">
        <v>391</v>
      </c>
      <c r="C38">
        <v>391</v>
      </c>
      <c r="D38">
        <f t="shared" si="11"/>
        <v>391</v>
      </c>
      <c r="E38">
        <f t="shared" si="6"/>
        <v>1.0653950953678475</v>
      </c>
      <c r="F38">
        <f>GEOMEAN($E$3:E37)</f>
        <v>1.0502415685869566</v>
      </c>
      <c r="G38">
        <f t="shared" si="5"/>
        <v>1.0504560474768463</v>
      </c>
      <c r="I38">
        <f t="shared" si="3"/>
        <v>351.2859047470543</v>
      </c>
      <c r="J38">
        <f t="shared" si="10"/>
        <v>1.3033333333333332</v>
      </c>
      <c r="K38">
        <f t="shared" si="9"/>
        <v>1.0433169776951592</v>
      </c>
    </row>
    <row r="39" spans="1:11" x14ac:dyDescent="0.25">
      <c r="A39" s="1">
        <v>43964</v>
      </c>
      <c r="B39">
        <f>SQRT(B38*B40)</f>
        <v>399.89873718230217</v>
      </c>
      <c r="C39">
        <f>SQRT(C38*C40)</f>
        <v>399.89873718230217</v>
      </c>
      <c r="D39">
        <f t="shared" si="11"/>
        <v>400</v>
      </c>
      <c r="E39">
        <f t="shared" si="6"/>
        <v>1.0227589186248138</v>
      </c>
      <c r="F39">
        <f>GEOMEAN($E$3:E38)</f>
        <v>1.0506595752208383</v>
      </c>
      <c r="G39">
        <f t="shared" si="5"/>
        <v>1.044895523096224</v>
      </c>
      <c r="I39">
        <f t="shared" si="3"/>
        <v>367.98543966917202</v>
      </c>
      <c r="J39">
        <f>B39/B32</f>
        <v>1.2899959263945231</v>
      </c>
      <c r="K39">
        <f t="shared" si="9"/>
        <v>1.038696850465747</v>
      </c>
    </row>
    <row r="40" spans="1:11" x14ac:dyDescent="0.25">
      <c r="A40" s="1">
        <v>43965</v>
      </c>
      <c r="B40">
        <v>409</v>
      </c>
      <c r="C40">
        <v>409</v>
      </c>
      <c r="D40">
        <f t="shared" si="11"/>
        <v>409</v>
      </c>
      <c r="E40">
        <f t="shared" si="6"/>
        <v>1.0227589186248138</v>
      </c>
      <c r="F40">
        <f>GEOMEAN($E$3:E39)</f>
        <v>1.0498955881323608</v>
      </c>
      <c r="G40">
        <f t="shared" si="5"/>
        <v>1.03936443300889</v>
      </c>
      <c r="I40">
        <f t="shared" si="3"/>
        <v>385.47884210161823</v>
      </c>
      <c r="J40">
        <f t="shared" ref="J40:J45" si="12">B40/B33</f>
        <v>1.2356495468277946</v>
      </c>
      <c r="K40">
        <f t="shared" si="9"/>
        <v>1.0354304013350724</v>
      </c>
    </row>
    <row r="41" spans="1:11" x14ac:dyDescent="0.25">
      <c r="A41" s="1">
        <v>43966</v>
      </c>
      <c r="B41">
        <v>421</v>
      </c>
      <c r="C41">
        <v>421</v>
      </c>
      <c r="D41">
        <f t="shared" si="11"/>
        <v>421</v>
      </c>
      <c r="E41">
        <f t="shared" si="6"/>
        <v>1.0293398533007334</v>
      </c>
      <c r="F41">
        <f>GEOMEAN($E$3:E40)</f>
        <v>1.0491723233419321</v>
      </c>
      <c r="G41">
        <f t="shared" si="5"/>
        <v>1.0344656734792979</v>
      </c>
      <c r="I41">
        <f t="shared" si="3"/>
        <v>403.80385115670316</v>
      </c>
      <c r="J41">
        <f t="shared" si="12"/>
        <v>1.1994301994301995</v>
      </c>
      <c r="K41">
        <f t="shared" si="9"/>
        <v>1.0313422086470063</v>
      </c>
    </row>
    <row r="42" spans="1:11" x14ac:dyDescent="0.25">
      <c r="A42" s="1">
        <v>43967</v>
      </c>
      <c r="B42">
        <v>423</v>
      </c>
      <c r="C42">
        <v>423</v>
      </c>
      <c r="D42">
        <f t="shared" si="11"/>
        <v>423</v>
      </c>
      <c r="E42">
        <f>(B42/B32)^0.1</f>
        <v>1.0315680138105146</v>
      </c>
      <c r="F42">
        <f>GEOMEAN($E$3:E41)</f>
        <v>1.0486590563026128</v>
      </c>
      <c r="G42">
        <f t="shared" si="5"/>
        <v>1.0315680138105146</v>
      </c>
      <c r="H42">
        <f>(B42/B2)^(1/(A42-$A$2))</f>
        <v>1.0475383005593188</v>
      </c>
      <c r="I42">
        <f t="shared" si="3"/>
        <v>423.00000000000097</v>
      </c>
      <c r="J42">
        <f t="shared" si="12"/>
        <v>1.165289256198347</v>
      </c>
      <c r="K42">
        <f t="shared" si="9"/>
        <v>1.0263611204579834</v>
      </c>
    </row>
    <row r="43" spans="1:11" x14ac:dyDescent="0.25">
      <c r="A43" s="1">
        <v>43968</v>
      </c>
      <c r="B43">
        <f>SQRT(B42*B44)</f>
        <v>444.93145539509788</v>
      </c>
      <c r="C43">
        <f>SQRT(C42*C44)</f>
        <v>444.93145539509788</v>
      </c>
      <c r="D43">
        <f t="shared" si="11"/>
        <v>445</v>
      </c>
      <c r="E43">
        <f t="shared" si="6"/>
        <v>1.0518474122815553</v>
      </c>
      <c r="F43">
        <f>GEOMEAN($E$3:E42)</f>
        <v>1.0482283485428963</v>
      </c>
      <c r="G43">
        <f t="shared" si="5"/>
        <v>1.0300220257235118</v>
      </c>
      <c r="I43">
        <f t="shared" si="3"/>
        <v>443.10870113659286</v>
      </c>
      <c r="J43">
        <f t="shared" si="12"/>
        <v>1.2190085888886379</v>
      </c>
      <c r="K43">
        <f t="shared" si="9"/>
        <v>1.0256986528349974</v>
      </c>
    </row>
    <row r="44" spans="1:11" x14ac:dyDescent="0.25">
      <c r="A44" s="1">
        <v>43969</v>
      </c>
      <c r="B44">
        <v>468</v>
      </c>
      <c r="C44">
        <v>468</v>
      </c>
      <c r="D44">
        <f t="shared" si="11"/>
        <v>468</v>
      </c>
      <c r="E44">
        <f t="shared" ref="E44:E87" si="13">(B44/B34)^0.1</f>
        <v>1.0291860089647606</v>
      </c>
      <c r="F44">
        <f>GEOMEAN($E$3:E43)</f>
        <v>1.0483164700657019</v>
      </c>
      <c r="G44">
        <f t="shared" si="5"/>
        <v>1.0291860089647606</v>
      </c>
      <c r="I44">
        <f t="shared" si="3"/>
        <v>464.17333575167362</v>
      </c>
      <c r="J44">
        <f t="shared" si="12"/>
        <v>1.2752043596730245</v>
      </c>
      <c r="K44">
        <f t="shared" si="9"/>
        <v>1.0286951228329273</v>
      </c>
    </row>
    <row r="45" spans="1:11" x14ac:dyDescent="0.25">
      <c r="A45" s="1">
        <v>43970</v>
      </c>
      <c r="B45">
        <v>509</v>
      </c>
      <c r="C45">
        <v>509</v>
      </c>
      <c r="D45">
        <f t="shared" si="11"/>
        <v>509</v>
      </c>
      <c r="E45">
        <f t="shared" si="13"/>
        <v>1.0343823840625639</v>
      </c>
      <c r="F45">
        <f>GEOMEAN($E$3:E44)</f>
        <v>1.0478568763728593</v>
      </c>
      <c r="G45">
        <f t="shared" ref="G45:G81" si="14">(B45/B35)^(1/10)</f>
        <v>1.0343823840625639</v>
      </c>
      <c r="I45">
        <f t="shared" si="3"/>
        <v>486.23934729825828</v>
      </c>
      <c r="J45">
        <f t="shared" si="12"/>
        <v>1.3017902813299234</v>
      </c>
      <c r="K45">
        <f t="shared" si="9"/>
        <v>1.0341356353733036</v>
      </c>
    </row>
    <row r="46" spans="1:11" x14ac:dyDescent="0.25">
      <c r="A46" s="1">
        <v>43971</v>
      </c>
      <c r="B46">
        <v>553</v>
      </c>
      <c r="C46">
        <v>553</v>
      </c>
      <c r="D46">
        <f t="shared" si="11"/>
        <v>553</v>
      </c>
      <c r="E46">
        <f t="shared" si="13"/>
        <v>1.0424227445903069</v>
      </c>
      <c r="F46">
        <f>GEOMEAN($E$3:E45)</f>
        <v>1.0475415313411405</v>
      </c>
      <c r="G46">
        <f t="shared" si="14"/>
        <v>1.0424227445903069</v>
      </c>
      <c r="I46">
        <f t="shared" si="3"/>
        <v>509.35433953388991</v>
      </c>
      <c r="J46">
        <f>B46/B39</f>
        <v>1.3828500782384403</v>
      </c>
      <c r="K46">
        <f t="shared" si="9"/>
        <v>1.0403644883602301</v>
      </c>
    </row>
    <row r="47" spans="1:11" x14ac:dyDescent="0.25">
      <c r="A47" s="1">
        <v>43972</v>
      </c>
      <c r="B47">
        <v>578</v>
      </c>
      <c r="C47">
        <v>578</v>
      </c>
      <c r="D47">
        <f t="shared" si="11"/>
        <v>578</v>
      </c>
      <c r="E47">
        <f t="shared" si="13"/>
        <v>1.0464685418015363</v>
      </c>
      <c r="F47">
        <f>GEOMEAN($E$3:E46)</f>
        <v>1.0474249166039635</v>
      </c>
      <c r="G47">
        <f t="shared" si="14"/>
        <v>1.0464685418015363</v>
      </c>
      <c r="I47">
        <f t="shared" si="3"/>
        <v>533.56817921784534</v>
      </c>
      <c r="J47">
        <f t="shared" ref="J47:J52" si="15">B47/B40</f>
        <v>1.41320293398533</v>
      </c>
      <c r="K47">
        <f t="shared" si="9"/>
        <v>1.0454674294526705</v>
      </c>
    </row>
    <row r="48" spans="1:11" x14ac:dyDescent="0.25">
      <c r="A48" s="1">
        <v>43973</v>
      </c>
      <c r="B48">
        <v>612</v>
      </c>
      <c r="C48">
        <v>612</v>
      </c>
      <c r="D48">
        <f t="shared" si="11"/>
        <v>612</v>
      </c>
      <c r="E48">
        <f t="shared" si="13"/>
        <v>1.0458212607871333</v>
      </c>
      <c r="F48">
        <f>GEOMEAN($E$3:E47)</f>
        <v>1.0474036543378158</v>
      </c>
      <c r="G48">
        <f t="shared" si="14"/>
        <v>1.0458212607871333</v>
      </c>
      <c r="I48">
        <f t="shared" si="3"/>
        <v>558.93310369039182</v>
      </c>
      <c r="J48">
        <f t="shared" si="15"/>
        <v>1.4536817102137767</v>
      </c>
      <c r="K48">
        <f t="shared" si="9"/>
        <v>1.0509760212169106</v>
      </c>
    </row>
    <row r="49" spans="1:11" x14ac:dyDescent="0.25">
      <c r="A49" s="1">
        <v>43974</v>
      </c>
      <c r="B49">
        <v>616</v>
      </c>
      <c r="C49">
        <v>616</v>
      </c>
      <c r="D49">
        <f t="shared" si="11"/>
        <v>616</v>
      </c>
      <c r="E49">
        <f t="shared" si="13"/>
        <v>1.0441504210549251</v>
      </c>
      <c r="F49">
        <f>GEOMEAN($E$3:E48)</f>
        <v>1.0473692290323002</v>
      </c>
      <c r="G49">
        <f t="shared" si="14"/>
        <v>1.0441504210549251</v>
      </c>
      <c r="I49">
        <f t="shared" si="3"/>
        <v>585.50383356617863</v>
      </c>
      <c r="J49">
        <f t="shared" si="15"/>
        <v>1.4562647754137117</v>
      </c>
      <c r="K49">
        <f t="shared" si="9"/>
        <v>1.0535680235025453</v>
      </c>
    </row>
    <row r="50" spans="1:11" x14ac:dyDescent="0.25">
      <c r="A50" s="1">
        <v>43975</v>
      </c>
      <c r="B50">
        <f>(B$52/B$49)^(1/3)*B49</f>
        <v>638.81149217218649</v>
      </c>
      <c r="C50">
        <f>(C$52/C$49)^(1/3)*C49</f>
        <v>638.81149217218649</v>
      </c>
      <c r="D50">
        <f t="shared" si="11"/>
        <v>639</v>
      </c>
      <c r="E50">
        <f t="shared" si="13"/>
        <v>1.0455984752139498</v>
      </c>
      <c r="F50">
        <f>GEOMEAN($E$3:E49)</f>
        <v>1.047300640550435</v>
      </c>
      <c r="G50">
        <f t="shared" si="14"/>
        <v>1.0455984752139498</v>
      </c>
      <c r="I50">
        <f t="shared" si="3"/>
        <v>613.33769078488103</v>
      </c>
      <c r="J50">
        <f t="shared" si="15"/>
        <v>1.4357525961047723</v>
      </c>
      <c r="K50">
        <f t="shared" si="9"/>
        <v>1.0543625354324246</v>
      </c>
    </row>
    <row r="51" spans="1:11" x14ac:dyDescent="0.25">
      <c r="A51" s="1">
        <v>43976</v>
      </c>
      <c r="B51">
        <f>(B$52/B$49)^(1/3)*B50</f>
        <v>662.46773138190827</v>
      </c>
      <c r="C51">
        <f>(C$52/C$49)^(1/3)*C50</f>
        <v>662.46773138190827</v>
      </c>
      <c r="D51">
        <f t="shared" si="11"/>
        <v>662</v>
      </c>
      <c r="E51">
        <f>(B51/B41)^0.1</f>
        <v>1.0463771885649611</v>
      </c>
      <c r="F51">
        <f>GEOMEAN($E$3:E50)</f>
        <v>1.047265150524866</v>
      </c>
      <c r="G51">
        <f t="shared" si="14"/>
        <v>1.0463771885649611</v>
      </c>
      <c r="I51">
        <f t="shared" si="3"/>
        <v>642.49472227377123</v>
      </c>
      <c r="J51">
        <f t="shared" si="15"/>
        <v>1.415529340559633</v>
      </c>
      <c r="K51">
        <f t="shared" si="9"/>
        <v>1.053028060851007</v>
      </c>
    </row>
    <row r="52" spans="1:11" x14ac:dyDescent="0.25">
      <c r="A52" s="1">
        <v>43977</v>
      </c>
      <c r="B52">
        <v>687</v>
      </c>
      <c r="C52">
        <v>687</v>
      </c>
      <c r="D52">
        <f t="shared" si="11"/>
        <v>687</v>
      </c>
      <c r="E52">
        <f t="shared" si="13"/>
        <v>1.0496913948654858</v>
      </c>
      <c r="F52">
        <f>GEOMEAN($E$3:E51)</f>
        <v>1.047247021322228</v>
      </c>
      <c r="G52">
        <f t="shared" si="14"/>
        <v>1.0496913948654858</v>
      </c>
      <c r="I52">
        <f t="shared" si="3"/>
        <v>673.03782948899789</v>
      </c>
      <c r="J52">
        <f t="shared" si="15"/>
        <v>1.349705304518664</v>
      </c>
      <c r="K52">
        <f t="shared" si="9"/>
        <v>1.0492245639983586</v>
      </c>
    </row>
    <row r="53" spans="1:11" x14ac:dyDescent="0.25">
      <c r="A53" s="1">
        <v>43978</v>
      </c>
      <c r="B53">
        <v>727</v>
      </c>
      <c r="C53">
        <v>727</v>
      </c>
      <c r="D53">
        <f t="shared" si="11"/>
        <v>727</v>
      </c>
      <c r="E53">
        <f t="shared" si="13"/>
        <v>1.0503260334350346</v>
      </c>
      <c r="F53">
        <f>GEOMEAN($E$3:E52)</f>
        <v>1.0472958529661682</v>
      </c>
      <c r="G53">
        <f t="shared" si="14"/>
        <v>1.0503260334350346</v>
      </c>
      <c r="I53">
        <f t="shared" si="3"/>
        <v>705.03290411503747</v>
      </c>
      <c r="J53">
        <f>B53/B46</f>
        <v>1.3146473779385173</v>
      </c>
      <c r="K53">
        <f t="shared" si="9"/>
        <v>1.0448310078728664</v>
      </c>
    </row>
    <row r="54" spans="1:11" x14ac:dyDescent="0.25">
      <c r="A54" s="1">
        <v>43979</v>
      </c>
      <c r="B54">
        <v>794</v>
      </c>
      <c r="C54">
        <v>794</v>
      </c>
      <c r="D54">
        <f t="shared" si="11"/>
        <v>794</v>
      </c>
      <c r="E54">
        <f t="shared" si="13"/>
        <v>1.0542836341566237</v>
      </c>
      <c r="F54">
        <f>GEOMEAN($E$3:E53)</f>
        <v>1.0473551841611974</v>
      </c>
      <c r="G54">
        <f t="shared" si="14"/>
        <v>1.0542836341566237</v>
      </c>
      <c r="I54">
        <f t="shared" si="3"/>
        <v>738.54897021506758</v>
      </c>
      <c r="J54">
        <f t="shared" ref="J54:J59" si="16">B54/B47</f>
        <v>1.3737024221453287</v>
      </c>
      <c r="K54">
        <f t="shared" si="9"/>
        <v>1.0433397578368377</v>
      </c>
    </row>
    <row r="55" spans="1:11" x14ac:dyDescent="0.25">
      <c r="A55" s="1">
        <v>43980</v>
      </c>
      <c r="B55">
        <v>842</v>
      </c>
      <c r="C55">
        <v>842</v>
      </c>
      <c r="D55">
        <f t="shared" si="11"/>
        <v>842</v>
      </c>
      <c r="E55">
        <f t="shared" si="13"/>
        <v>1.0516214380263198</v>
      </c>
      <c r="F55">
        <f>GEOMEAN($E$3:E54)</f>
        <v>1.0474879932359855</v>
      </c>
      <c r="G55">
        <f t="shared" si="14"/>
        <v>1.0516214380263198</v>
      </c>
      <c r="I55">
        <f t="shared" si="3"/>
        <v>773.65833313892688</v>
      </c>
      <c r="J55">
        <f t="shared" si="16"/>
        <v>1.3758169934640523</v>
      </c>
      <c r="K55">
        <f t="shared" si="9"/>
        <v>1.0442921879563518</v>
      </c>
    </row>
    <row r="56" spans="1:11" x14ac:dyDescent="0.25">
      <c r="A56" s="1">
        <v>43981</v>
      </c>
      <c r="B56">
        <v>866</v>
      </c>
      <c r="C56">
        <v>866</v>
      </c>
      <c r="D56">
        <f t="shared" si="11"/>
        <v>866</v>
      </c>
      <c r="E56">
        <f t="shared" si="13"/>
        <v>1.0458737816299479</v>
      </c>
      <c r="F56">
        <f>GEOMEAN($E$3:E55)</f>
        <v>1.0475658321804449</v>
      </c>
      <c r="G56">
        <f t="shared" si="14"/>
        <v>1.0458737816299479</v>
      </c>
      <c r="I56">
        <f t="shared" si="3"/>
        <v>810.43673550990684</v>
      </c>
      <c r="J56">
        <f t="shared" si="16"/>
        <v>1.4058441558441559</v>
      </c>
      <c r="K56">
        <f t="shared" si="9"/>
        <v>1.0476327635864322</v>
      </c>
    </row>
    <row r="57" spans="1:11" x14ac:dyDescent="0.25">
      <c r="A57" s="1">
        <v>43982</v>
      </c>
      <c r="B57">
        <f>SQRT(B56*B58)</f>
        <v>877.91799161425092</v>
      </c>
      <c r="C57">
        <f>SQRT(C56*C58)</f>
        <v>877.91799161425092</v>
      </c>
      <c r="D57">
        <f t="shared" si="11"/>
        <v>878</v>
      </c>
      <c r="E57">
        <f t="shared" si="13"/>
        <v>1.042683764123526</v>
      </c>
      <c r="F57">
        <f>GEOMEAN($E$3:E56)</f>
        <v>1.0475344730472012</v>
      </c>
      <c r="G57">
        <f t="shared" si="14"/>
        <v>1.042683764123526</v>
      </c>
      <c r="I57">
        <f t="shared" si="3"/>
        <v>848.96352062688993</v>
      </c>
      <c r="J57">
        <f t="shared" si="16"/>
        <v>1.3742989948866091</v>
      </c>
      <c r="K57">
        <f t="shared" si="9"/>
        <v>1.0476544241984169</v>
      </c>
    </row>
    <row r="58" spans="1:11" x14ac:dyDescent="0.25">
      <c r="A58" s="1">
        <v>43983</v>
      </c>
      <c r="B58">
        <v>890</v>
      </c>
      <c r="C58">
        <v>890</v>
      </c>
      <c r="D58">
        <f t="shared" si="11"/>
        <v>890</v>
      </c>
      <c r="E58">
        <f>(B58/B48)^0.1</f>
        <v>1.0381589645133091</v>
      </c>
      <c r="F58">
        <f>GEOMEAN($E$3:E57)</f>
        <v>1.0474460772397352</v>
      </c>
      <c r="G58">
        <f t="shared" si="14"/>
        <v>1.0381589645133091</v>
      </c>
      <c r="I58">
        <f t="shared" si="3"/>
        <v>889.3218036343485</v>
      </c>
      <c r="J58">
        <f t="shared" si="16"/>
        <v>1.343461662869917</v>
      </c>
      <c r="K58">
        <f t="shared" si="9"/>
        <v>1.046467848857513</v>
      </c>
    </row>
    <row r="59" spans="1:11" x14ac:dyDescent="0.25">
      <c r="A59" s="1">
        <v>43984</v>
      </c>
      <c r="B59">
        <v>957</v>
      </c>
      <c r="C59">
        <v>957</v>
      </c>
      <c r="D59">
        <f t="shared" si="11"/>
        <v>957</v>
      </c>
      <c r="E59">
        <f t="shared" si="13"/>
        <v>1.0450405022419269</v>
      </c>
      <c r="F59">
        <f>GEOMEAN($E$3:E58)</f>
        <v>1.0472795096010019</v>
      </c>
      <c r="G59">
        <f t="shared" si="14"/>
        <v>1.0450405022419269</v>
      </c>
      <c r="I59">
        <f t="shared" si="3"/>
        <v>931.59865082947374</v>
      </c>
      <c r="J59">
        <f t="shared" si="16"/>
        <v>1.3930131004366813</v>
      </c>
      <c r="K59">
        <f t="shared" si="9"/>
        <v>1.0460110484755822</v>
      </c>
    </row>
    <row r="60" spans="1:11" x14ac:dyDescent="0.25">
      <c r="A60" s="1">
        <v>43985</v>
      </c>
      <c r="B60">
        <v>1002</v>
      </c>
      <c r="C60">
        <v>1002</v>
      </c>
      <c r="D60">
        <f t="shared" si="11"/>
        <v>1002</v>
      </c>
      <c r="E60">
        <f t="shared" si="13"/>
        <v>1.0460429097653072</v>
      </c>
      <c r="F60">
        <f>GEOMEAN($E$3:E59)</f>
        <v>1.0472401874586506</v>
      </c>
      <c r="G60">
        <f t="shared" si="14"/>
        <v>1.0460429097653072</v>
      </c>
      <c r="I60">
        <f t="shared" si="3"/>
        <v>975.88526749326115</v>
      </c>
      <c r="J60">
        <f>B60/B53</f>
        <v>1.3782668500687758</v>
      </c>
      <c r="K60">
        <f t="shared" si="9"/>
        <v>1.0461546619475313</v>
      </c>
    </row>
    <row r="61" spans="1:11" x14ac:dyDescent="0.25">
      <c r="A61" s="1">
        <v>43986</v>
      </c>
      <c r="B61">
        <v>1066</v>
      </c>
      <c r="C61">
        <v>1066</v>
      </c>
      <c r="D61">
        <f t="shared" si="11"/>
        <v>1066</v>
      </c>
      <c r="E61">
        <f t="shared" si="13"/>
        <v>1.0487192686570681</v>
      </c>
      <c r="F61">
        <f>GEOMEAN($E$3:E60)</f>
        <v>1.047219533134385</v>
      </c>
      <c r="G61">
        <f t="shared" si="14"/>
        <v>1.0487192686570681</v>
      </c>
      <c r="I61">
        <f t="shared" si="3"/>
        <v>1022.2771946507671</v>
      </c>
      <c r="J61">
        <f t="shared" ref="J61:J124" si="17">B61/B54</f>
        <v>1.3425692695214106</v>
      </c>
      <c r="K61">
        <f t="shared" si="9"/>
        <v>1.0461215606471221</v>
      </c>
    </row>
    <row r="62" spans="1:11" x14ac:dyDescent="0.25">
      <c r="A62" s="1">
        <v>43987</v>
      </c>
      <c r="B62">
        <v>1116</v>
      </c>
      <c r="C62">
        <v>1116</v>
      </c>
      <c r="D62">
        <f t="shared" si="11"/>
        <v>1116</v>
      </c>
      <c r="E62">
        <f t="shared" si="13"/>
        <v>1.0497134110657556</v>
      </c>
      <c r="F62">
        <f>GEOMEAN($E$3:E61)</f>
        <v>1.0472449345043522</v>
      </c>
      <c r="G62">
        <f t="shared" si="14"/>
        <v>1.0497134110657556</v>
      </c>
      <c r="I62">
        <f t="shared" si="3"/>
        <v>1070.8745151850126</v>
      </c>
      <c r="J62">
        <f t="shared" si="17"/>
        <v>1.3254156769596199</v>
      </c>
      <c r="K62">
        <f t="shared" si="9"/>
        <v>1.0436465315037469</v>
      </c>
    </row>
    <row r="63" spans="1:11" x14ac:dyDescent="0.25">
      <c r="A63" s="1">
        <v>43988</v>
      </c>
      <c r="B63">
        <v>1138</v>
      </c>
      <c r="C63">
        <v>1138</v>
      </c>
      <c r="D63">
        <f t="shared" si="11"/>
        <v>1138</v>
      </c>
      <c r="E63">
        <f t="shared" si="13"/>
        <v>1.0458292524216963</v>
      </c>
      <c r="F63">
        <f>GEOMEAN($E$3:E62)</f>
        <v>1.0472860281753114</v>
      </c>
      <c r="G63">
        <f t="shared" si="14"/>
        <v>1.0458292524216963</v>
      </c>
      <c r="I63">
        <f t="shared" si="3"/>
        <v>1121.7820697491925</v>
      </c>
      <c r="J63">
        <f t="shared" si="17"/>
        <v>1.3140877598152425</v>
      </c>
      <c r="K63">
        <f t="shared" si="9"/>
        <v>1.0412794417016793</v>
      </c>
    </row>
    <row r="64" spans="1:11" x14ac:dyDescent="0.25">
      <c r="A64" s="1">
        <v>43989</v>
      </c>
      <c r="B64">
        <f>SQRT(B63*B65)</f>
        <v>1170.534920453038</v>
      </c>
      <c r="C64">
        <f>SQRT(C63*C65)</f>
        <v>1170.534920453038</v>
      </c>
      <c r="D64">
        <f t="shared" si="11"/>
        <v>1171</v>
      </c>
      <c r="E64">
        <f t="shared" si="13"/>
        <v>1.0395763411749204</v>
      </c>
      <c r="F64">
        <f>GEOMEAN($E$3:E63)</f>
        <v>1.0472621302531855</v>
      </c>
      <c r="G64">
        <f t="shared" si="14"/>
        <v>1.0395763411749204</v>
      </c>
      <c r="I64">
        <f t="shared" si="3"/>
        <v>1175.1096829429844</v>
      </c>
      <c r="J64">
        <f t="shared" si="17"/>
        <v>1.3333078164860759</v>
      </c>
      <c r="K64">
        <f t="shared" si="9"/>
        <v>1.04093626237229</v>
      </c>
    </row>
    <row r="65" spans="1:11" x14ac:dyDescent="0.25">
      <c r="A65" s="1">
        <v>43990</v>
      </c>
      <c r="B65">
        <v>1204</v>
      </c>
      <c r="C65">
        <v>1204</v>
      </c>
      <c r="D65">
        <f t="shared" si="11"/>
        <v>1204</v>
      </c>
      <c r="E65">
        <f t="shared" si="13"/>
        <v>1.0364096297105916</v>
      </c>
      <c r="F65">
        <f>GEOMEAN($E$3:E64)</f>
        <v>1.0471377161829216</v>
      </c>
      <c r="G65">
        <f t="shared" si="14"/>
        <v>1.0364096297105916</v>
      </c>
      <c r="I65">
        <f t="shared" si="3"/>
        <v>1230.9724002408939</v>
      </c>
      <c r="J65">
        <f t="shared" si="17"/>
        <v>1.3528089887640449</v>
      </c>
      <c r="K65">
        <f t="shared" si="9"/>
        <v>1.0419507787668911</v>
      </c>
    </row>
    <row r="66" spans="1:11" x14ac:dyDescent="0.25">
      <c r="A66" s="1">
        <v>43991</v>
      </c>
      <c r="B66">
        <v>1271</v>
      </c>
      <c r="C66">
        <v>1271</v>
      </c>
      <c r="D66">
        <f t="shared" si="11"/>
        <v>1271</v>
      </c>
      <c r="E66">
        <f t="shared" si="13"/>
        <v>1.0391129705284912</v>
      </c>
      <c r="F66">
        <f>GEOMEAN($E$3:E65)</f>
        <v>1.0469665647718926</v>
      </c>
      <c r="G66">
        <f t="shared" si="14"/>
        <v>1.0391129705284912</v>
      </c>
      <c r="I66">
        <f t="shared" si="3"/>
        <v>1289.4907361837716</v>
      </c>
      <c r="J66">
        <f>B66/B59</f>
        <v>1.3281086729362592</v>
      </c>
      <c r="K66">
        <f t="shared" si="9"/>
        <v>1.0424775025469353</v>
      </c>
    </row>
    <row r="67" spans="1:11" x14ac:dyDescent="0.25">
      <c r="A67" s="1">
        <v>43992</v>
      </c>
      <c r="B67">
        <v>1397</v>
      </c>
      <c r="C67">
        <v>1397</v>
      </c>
      <c r="D67">
        <f t="shared" si="11"/>
        <v>1397</v>
      </c>
      <c r="E67">
        <f t="shared" si="13"/>
        <v>1.0475487565477639</v>
      </c>
      <c r="F67">
        <f>GEOMEAN($E$3:E66)</f>
        <v>1.0468433970422522</v>
      </c>
      <c r="G67">
        <f t="shared" si="14"/>
        <v>1.0475487565477639</v>
      </c>
      <c r="I67">
        <f t="shared" si="3"/>
        <v>1350.790934368933</v>
      </c>
      <c r="J67">
        <f t="shared" si="17"/>
        <v>1.3942115768463075</v>
      </c>
      <c r="K67">
        <f t="shared" si="9"/>
        <v>1.0446971693843792</v>
      </c>
    </row>
    <row r="68" spans="1:11" x14ac:dyDescent="0.25">
      <c r="A68" s="1">
        <v>43993</v>
      </c>
      <c r="B68">
        <f>SQRT(B67*B69)</f>
        <v>1428.6416625592296</v>
      </c>
      <c r="C68">
        <f>SQRT(C67*C69)</f>
        <v>1428.6416625592296</v>
      </c>
      <c r="D68">
        <f t="shared" si="11"/>
        <v>1429</v>
      </c>
      <c r="E68">
        <f t="shared" si="13"/>
        <v>1.0484635347665636</v>
      </c>
      <c r="F68">
        <f>GEOMEAN($E$3:E67)</f>
        <v>1.0468542451288869</v>
      </c>
      <c r="G68">
        <f t="shared" si="14"/>
        <v>1.0484635347665636</v>
      </c>
      <c r="I68">
        <f t="shared" ref="I68:I131" si="18">I67*$H$42</f>
        <v>1415.0052397997665</v>
      </c>
      <c r="J68">
        <f t="shared" si="17"/>
        <v>1.3401891768848309</v>
      </c>
      <c r="K68">
        <f t="shared" ref="K68:K92" si="19">GEOMEAN(K61:K67)</f>
        <v>1.043014125991208</v>
      </c>
    </row>
    <row r="69" spans="1:11" x14ac:dyDescent="0.25">
      <c r="A69" s="1">
        <v>43994</v>
      </c>
      <c r="B69">
        <v>1461</v>
      </c>
      <c r="C69">
        <v>1461</v>
      </c>
      <c r="D69">
        <f t="shared" si="11"/>
        <v>1461</v>
      </c>
      <c r="E69">
        <f t="shared" si="13"/>
        <v>1.0432150115885974</v>
      </c>
      <c r="F69">
        <f>GEOMEAN($E$3:E68)</f>
        <v>1.0468786098662617</v>
      </c>
      <c r="G69">
        <f t="shared" si="14"/>
        <v>1.0432150115885974</v>
      </c>
      <c r="I69">
        <f t="shared" si="18"/>
        <v>1482.2721841823789</v>
      </c>
      <c r="J69">
        <f t="shared" si="17"/>
        <v>1.3091397849462365</v>
      </c>
      <c r="K69">
        <f t="shared" si="19"/>
        <v>1.0425709608993854</v>
      </c>
    </row>
    <row r="70" spans="1:11" x14ac:dyDescent="0.25">
      <c r="A70" s="1">
        <v>43995</v>
      </c>
      <c r="B70">
        <v>1493</v>
      </c>
      <c r="C70">
        <v>1493</v>
      </c>
      <c r="D70">
        <f t="shared" si="11"/>
        <v>1493</v>
      </c>
      <c r="E70">
        <f t="shared" si="13"/>
        <v>1.0406847933275221</v>
      </c>
      <c r="F70">
        <f>GEOMEAN($E$3:E69)</f>
        <v>1.0468238348256251</v>
      </c>
      <c r="G70">
        <f t="shared" si="14"/>
        <v>1.0406847933275221</v>
      </c>
      <c r="I70">
        <f t="shared" si="18"/>
        <v>1552.7368847847588</v>
      </c>
      <c r="J70">
        <f t="shared" si="17"/>
        <v>1.3119507908611598</v>
      </c>
      <c r="K70">
        <f t="shared" si="19"/>
        <v>1.0424173984700074</v>
      </c>
    </row>
    <row r="71" spans="1:11" x14ac:dyDescent="0.25">
      <c r="A71" s="1">
        <v>43996</v>
      </c>
      <c r="B71">
        <f>SQRT(B70*B72)</f>
        <v>1513.8543523073811</v>
      </c>
      <c r="C71">
        <f>SQRT(C70*C72)</f>
        <v>1513.8543523073811</v>
      </c>
      <c r="D71">
        <f t="shared" si="11"/>
        <v>1514</v>
      </c>
      <c r="E71">
        <f t="shared" si="13"/>
        <v>1.0356969299751007</v>
      </c>
      <c r="F71">
        <f>GEOMEAN($E$3:E70)</f>
        <v>1.0467332929587154</v>
      </c>
      <c r="G71">
        <f t="shared" si="14"/>
        <v>1.0356969299751007</v>
      </c>
      <c r="I71">
        <f t="shared" si="18"/>
        <v>1626.5513575031971</v>
      </c>
      <c r="J71">
        <f t="shared" si="17"/>
        <v>1.2933013153691018</v>
      </c>
      <c r="K71">
        <f t="shared" si="19"/>
        <v>1.0425800652101331</v>
      </c>
    </row>
    <row r="72" spans="1:11" x14ac:dyDescent="0.25">
      <c r="A72" s="1">
        <v>43997</v>
      </c>
      <c r="B72">
        <v>1535</v>
      </c>
      <c r="C72">
        <v>1535</v>
      </c>
      <c r="D72">
        <f t="shared" si="11"/>
        <v>1535</v>
      </c>
      <c r="E72">
        <f t="shared" si="13"/>
        <v>1.0323914959969069</v>
      </c>
      <c r="F72">
        <f>GEOMEAN($E$3:E71)</f>
        <v>1.0465725088326647</v>
      </c>
      <c r="G72">
        <f t="shared" si="14"/>
        <v>1.0323914959969069</v>
      </c>
      <c r="I72">
        <f t="shared" si="18"/>
        <v>1703.8748448113522</v>
      </c>
      <c r="J72">
        <f t="shared" si="17"/>
        <v>1.2749169435215948</v>
      </c>
      <c r="K72">
        <f t="shared" si="19"/>
        <v>1.0428151059954636</v>
      </c>
    </row>
    <row r="73" spans="1:11" x14ac:dyDescent="0.25">
      <c r="A73" s="1">
        <v>43998</v>
      </c>
      <c r="B73">
        <v>1728</v>
      </c>
      <c r="C73">
        <v>1728</v>
      </c>
      <c r="D73">
        <f t="shared" si="11"/>
        <v>1728</v>
      </c>
      <c r="E73">
        <f t="shared" si="13"/>
        <v>1.042653841375017</v>
      </c>
      <c r="F73">
        <f>GEOMEAN($E$3:E72)</f>
        <v>1.0463685577692379</v>
      </c>
      <c r="G73">
        <f t="shared" si="14"/>
        <v>1.042653841375017</v>
      </c>
      <c r="I73">
        <f t="shared" si="18"/>
        <v>1784.874159299457</v>
      </c>
      <c r="J73">
        <f t="shared" si="17"/>
        <v>1.3595594020456334</v>
      </c>
      <c r="K73">
        <f t="shared" si="19"/>
        <v>1.0429386398292331</v>
      </c>
    </row>
    <row r="74" spans="1:11" x14ac:dyDescent="0.25">
      <c r="A74" s="1">
        <v>43999</v>
      </c>
      <c r="B74">
        <v>1835</v>
      </c>
      <c r="C74">
        <v>1835</v>
      </c>
      <c r="D74">
        <f t="shared" si="11"/>
        <v>1835</v>
      </c>
      <c r="E74">
        <f t="shared" si="13"/>
        <v>1.0459843084214893</v>
      </c>
      <c r="F74">
        <f>GEOMEAN($E$3:E73)</f>
        <v>1.0463161460416996</v>
      </c>
      <c r="G74">
        <f t="shared" si="14"/>
        <v>1.0459843084214893</v>
      </c>
      <c r="I74">
        <f t="shared" si="18"/>
        <v>1869.7240435447961</v>
      </c>
      <c r="J74">
        <f t="shared" si="17"/>
        <v>1.313528990694345</v>
      </c>
      <c r="K74">
        <f t="shared" si="19"/>
        <v>1.043004533233409</v>
      </c>
    </row>
    <row r="75" spans="1:11" x14ac:dyDescent="0.25">
      <c r="A75" s="1">
        <v>44000</v>
      </c>
      <c r="B75">
        <v>1847</v>
      </c>
      <c r="C75">
        <v>1847</v>
      </c>
      <c r="D75">
        <f t="shared" si="11"/>
        <v>1847</v>
      </c>
      <c r="E75">
        <f t="shared" si="13"/>
        <v>1.0437200847272761</v>
      </c>
      <c r="F75">
        <f>GEOMEAN($E$3:E74)</f>
        <v>1.0463115364650168</v>
      </c>
      <c r="G75">
        <f t="shared" si="14"/>
        <v>1.0437200847272761</v>
      </c>
      <c r="I75">
        <f t="shared" si="18"/>
        <v>1958.6075470898136</v>
      </c>
      <c r="J75">
        <f t="shared" si="17"/>
        <v>1.2928364392589073</v>
      </c>
      <c r="K75">
        <f t="shared" si="19"/>
        <v>1.0427629520451815</v>
      </c>
    </row>
    <row r="76" spans="1:11" x14ac:dyDescent="0.25">
      <c r="A76" s="1">
        <v>44001</v>
      </c>
      <c r="B76">
        <v>2045</v>
      </c>
      <c r="C76">
        <v>2045</v>
      </c>
      <c r="D76">
        <f t="shared" si="11"/>
        <v>2045</v>
      </c>
      <c r="E76">
        <f t="shared" si="13"/>
        <v>1.0487084712970318</v>
      </c>
      <c r="F76">
        <f>GEOMEAN($E$3:E75)</f>
        <v>1.0462759936956334</v>
      </c>
      <c r="G76">
        <f t="shared" si="14"/>
        <v>1.0487084712970318</v>
      </c>
      <c r="I76">
        <f t="shared" si="18"/>
        <v>2051.7164213411193</v>
      </c>
      <c r="J76">
        <f t="shared" si="17"/>
        <v>1.3997262149212868</v>
      </c>
      <c r="K76">
        <f t="shared" si="19"/>
        <v>1.0427270749909112</v>
      </c>
    </row>
    <row r="77" spans="1:11" x14ac:dyDescent="0.25">
      <c r="A77" s="1">
        <v>44002</v>
      </c>
      <c r="B77">
        <v>2103</v>
      </c>
      <c r="C77">
        <v>2103</v>
      </c>
      <c r="D77">
        <f t="shared" si="11"/>
        <v>2103</v>
      </c>
      <c r="E77">
        <f t="shared" si="13"/>
        <v>1.0417518650718507</v>
      </c>
      <c r="F77">
        <f>GEOMEAN($E$3:E76)</f>
        <v>1.0463088273777503</v>
      </c>
      <c r="G77">
        <f t="shared" si="14"/>
        <v>1.0417518650718507</v>
      </c>
      <c r="I77">
        <f t="shared" si="18"/>
        <v>2149.2515332413236</v>
      </c>
      <c r="J77">
        <f t="shared" si="17"/>
        <v>1.4085733422638982</v>
      </c>
      <c r="K77">
        <f t="shared" si="19"/>
        <v>1.0427493789121864</v>
      </c>
    </row>
    <row r="78" spans="1:11" x14ac:dyDescent="0.25">
      <c r="A78" s="1">
        <v>44003</v>
      </c>
      <c r="B78">
        <f>SQRT(B77*B79)</f>
        <v>2147.0388911242385</v>
      </c>
      <c r="C78">
        <f>SQRT(C77*C79)</f>
        <v>2147.0388911242385</v>
      </c>
      <c r="D78">
        <f t="shared" si="11"/>
        <v>2147</v>
      </c>
      <c r="E78">
        <f t="shared" si="13"/>
        <v>1.0415776685082769</v>
      </c>
      <c r="F78">
        <f>GEOMEAN($E$3:E77)</f>
        <v>1.0462479369546012</v>
      </c>
      <c r="G78">
        <f t="shared" si="14"/>
        <v>1.0415776685082769</v>
      </c>
      <c r="I78">
        <f t="shared" si="18"/>
        <v>2251.4232986061265</v>
      </c>
      <c r="J78">
        <f t="shared" si="17"/>
        <v>1.4182598793944559</v>
      </c>
      <c r="K78">
        <f t="shared" si="19"/>
        <v>1.04279681331958</v>
      </c>
    </row>
    <row r="79" spans="1:11" x14ac:dyDescent="0.25">
      <c r="A79" s="1">
        <v>44004</v>
      </c>
      <c r="B79">
        <v>2192</v>
      </c>
      <c r="C79">
        <v>2192</v>
      </c>
      <c r="D79">
        <f t="shared" si="11"/>
        <v>2192</v>
      </c>
      <c r="E79">
        <f t="shared" si="13"/>
        <v>1.0414035010729856</v>
      </c>
      <c r="F79">
        <f>GEOMEAN($E$3:E78)</f>
        <v>1.0461863503041122</v>
      </c>
      <c r="G79">
        <f t="shared" si="14"/>
        <v>1.0414035010729856</v>
      </c>
      <c r="I79">
        <f t="shared" si="18"/>
        <v>2358.4521360615176</v>
      </c>
      <c r="J79">
        <f t="shared" si="17"/>
        <v>1.428013029315961</v>
      </c>
      <c r="K79">
        <f t="shared" si="19"/>
        <v>1.0428277810134492</v>
      </c>
    </row>
    <row r="80" spans="1:11" x14ac:dyDescent="0.25">
      <c r="A80" s="1">
        <v>44005</v>
      </c>
      <c r="B80">
        <v>2365</v>
      </c>
      <c r="C80">
        <v>2365</v>
      </c>
      <c r="D80">
        <f t="shared" si="11"/>
        <v>2365</v>
      </c>
      <c r="E80">
        <f t="shared" si="13"/>
        <v>1.0470734165913467</v>
      </c>
      <c r="F80">
        <f>GEOMEAN($E$3:E79)</f>
        <v>1.0461240948118204</v>
      </c>
      <c r="G80">
        <f t="shared" si="14"/>
        <v>1.0470734165913467</v>
      </c>
      <c r="I80">
        <f t="shared" si="18"/>
        <v>2470.5689425603778</v>
      </c>
      <c r="J80">
        <f t="shared" si="17"/>
        <v>1.3686342592592593</v>
      </c>
      <c r="K80">
        <f t="shared" si="19"/>
        <v>1.0428295917428805</v>
      </c>
    </row>
    <row r="81" spans="1:11" x14ac:dyDescent="0.25">
      <c r="A81" s="1">
        <v>44006</v>
      </c>
      <c r="B81">
        <v>2462</v>
      </c>
      <c r="C81">
        <v>2462</v>
      </c>
      <c r="D81">
        <f t="shared" si="11"/>
        <v>2462</v>
      </c>
      <c r="E81">
        <f t="shared" si="13"/>
        <v>1.0498334240228522</v>
      </c>
      <c r="F81">
        <f>GEOMEAN($E$3:E80)</f>
        <v>1.0461362601556505</v>
      </c>
      <c r="G81">
        <f t="shared" si="14"/>
        <v>1.0498334240228522</v>
      </c>
      <c r="I81">
        <f t="shared" si="18"/>
        <v>2588.0155915043315</v>
      </c>
      <c r="J81">
        <f t="shared" si="17"/>
        <v>1.3416893732970028</v>
      </c>
      <c r="K81">
        <f t="shared" si="19"/>
        <v>1.0428140143756255</v>
      </c>
    </row>
    <row r="82" spans="1:11" x14ac:dyDescent="0.25">
      <c r="A82" s="1">
        <v>44007</v>
      </c>
      <c r="B82" s="2">
        <v>2561</v>
      </c>
      <c r="C82" s="2">
        <v>2561</v>
      </c>
      <c r="D82">
        <f t="shared" si="11"/>
        <v>2561</v>
      </c>
      <c r="E82">
        <f t="shared" si="13"/>
        <v>1.0525194251649583</v>
      </c>
      <c r="F82">
        <f>GEOMEAN($E$3:E81)</f>
        <v>1.0461829782382923</v>
      </c>
      <c r="G82">
        <f>GEOMEAN($G$3:G81)</f>
        <v>1.0471896206332445</v>
      </c>
      <c r="I82">
        <f t="shared" si="18"/>
        <v>2711.0454545454677</v>
      </c>
      <c r="J82">
        <f t="shared" si="17"/>
        <v>1.3865728207904711</v>
      </c>
      <c r="K82">
        <f t="shared" si="19"/>
        <v>1.0427868002369756</v>
      </c>
    </row>
    <row r="83" spans="1:11" x14ac:dyDescent="0.25">
      <c r="A83" s="1">
        <v>44008</v>
      </c>
      <c r="B83">
        <v>2750</v>
      </c>
      <c r="C83">
        <v>2750</v>
      </c>
      <c r="D83">
        <f t="shared" si="11"/>
        <v>2750</v>
      </c>
      <c r="E83">
        <f t="shared" si="13"/>
        <v>1.0475599724697273</v>
      </c>
      <c r="F83">
        <f>GEOMEAN($E$3:E82)</f>
        <v>1.0462619479059381</v>
      </c>
      <c r="G83">
        <f>GEOMEAN($G$3:G82)</f>
        <v>1.0471896206332445</v>
      </c>
      <c r="I83">
        <f t="shared" si="18"/>
        <v>2839.9239481936252</v>
      </c>
      <c r="J83">
        <f t="shared" si="17"/>
        <v>1.3447432762836187</v>
      </c>
      <c r="K83">
        <f t="shared" si="19"/>
        <v>1.0427902071660407</v>
      </c>
    </row>
    <row r="84" spans="1:11" x14ac:dyDescent="0.25">
      <c r="A84" s="1">
        <v>44009</v>
      </c>
      <c r="B84">
        <v>2763</v>
      </c>
      <c r="C84">
        <v>2763</v>
      </c>
      <c r="D84">
        <f t="shared" si="11"/>
        <v>2763</v>
      </c>
      <c r="E84">
        <f t="shared" si="13"/>
        <v>1.0417763202744272</v>
      </c>
      <c r="F84">
        <f>GEOMEAN($E$3:E83)</f>
        <v>1.046277963090789</v>
      </c>
      <c r="G84">
        <f>GEOMEAN($G$3:G83)</f>
        <v>1.0471896206332445</v>
      </c>
      <c r="I84">
        <f t="shared" si="18"/>
        <v>2974.9291064084609</v>
      </c>
      <c r="J84">
        <f t="shared" si="17"/>
        <v>1.3138373751783168</v>
      </c>
      <c r="K84">
        <f t="shared" si="19"/>
        <v>1.0427992263602255</v>
      </c>
    </row>
    <row r="85" spans="1:11" x14ac:dyDescent="0.25">
      <c r="A85" s="1">
        <v>44010</v>
      </c>
      <c r="B85">
        <f>SQRT(B84*B86)</f>
        <v>2870.8934149494298</v>
      </c>
      <c r="C85">
        <f>SQRT(C84*C86)</f>
        <v>2870.8934149494298</v>
      </c>
      <c r="D85">
        <f t="shared" si="11"/>
        <v>2871</v>
      </c>
      <c r="E85">
        <f t="shared" si="13"/>
        <v>1.0450931889316559</v>
      </c>
      <c r="F85">
        <f>GEOMEAN($E$3:E84)</f>
        <v>1.0462229480139185</v>
      </c>
      <c r="G85">
        <f>GEOMEAN($G$3:G84)</f>
        <v>1.0471896206332445</v>
      </c>
      <c r="I85">
        <f t="shared" si="18"/>
        <v>3116.3521804115721</v>
      </c>
      <c r="J85">
        <f t="shared" si="17"/>
        <v>1.3371408533015277</v>
      </c>
      <c r="K85">
        <f t="shared" si="19"/>
        <v>1.0428063476187508</v>
      </c>
    </row>
    <row r="86" spans="1:11" x14ac:dyDescent="0.25">
      <c r="A86" s="1">
        <v>44011</v>
      </c>
      <c r="B86">
        <v>2983</v>
      </c>
      <c r="C86">
        <v>2983</v>
      </c>
      <c r="D86">
        <f t="shared" si="11"/>
        <v>2983</v>
      </c>
      <c r="E86">
        <f t="shared" si="13"/>
        <v>1.0384748761535487</v>
      </c>
      <c r="F86">
        <f>GEOMEAN($E$3:E85)</f>
        <v>1.0462093291928674</v>
      </c>
      <c r="G86">
        <f>GEOMEAN($G$3:G85)</f>
        <v>1.0471896206332445</v>
      </c>
      <c r="I86">
        <f t="shared" si="18"/>
        <v>3264.498267012666</v>
      </c>
      <c r="J86">
        <f t="shared" si="17"/>
        <v>1.3608576642335766</v>
      </c>
      <c r="K86">
        <f t="shared" si="19"/>
        <v>1.0428077096686057</v>
      </c>
    </row>
    <row r="87" spans="1:11" x14ac:dyDescent="0.25">
      <c r="A87" s="1">
        <v>44012</v>
      </c>
      <c r="B87">
        <v>3073</v>
      </c>
      <c r="C87">
        <v>3073</v>
      </c>
      <c r="D87">
        <f t="shared" si="11"/>
        <v>3073</v>
      </c>
      <c r="E87">
        <f t="shared" si="13"/>
        <v>1.0386574218498881</v>
      </c>
      <c r="F87">
        <f>GEOMEAN($E$3:E86)</f>
        <v>1.0461169144116553</v>
      </c>
      <c r="G87">
        <f>GEOMEAN($G$3:G86)</f>
        <v>1.0471896206332445</v>
      </c>
      <c r="I87">
        <f t="shared" si="18"/>
        <v>3419.6869668052896</v>
      </c>
      <c r="J87">
        <f t="shared" si="17"/>
        <v>1.2993657505285412</v>
      </c>
      <c r="K87">
        <f t="shared" si="19"/>
        <v>1.0428048423651639</v>
      </c>
    </row>
    <row r="88" spans="1:11" x14ac:dyDescent="0.25">
      <c r="A88" s="1">
        <v>44013</v>
      </c>
      <c r="B88">
        <v>3195</v>
      </c>
      <c r="C88">
        <v>3195</v>
      </c>
      <c r="D88">
        <f t="shared" ref="D88:D151" si="20">ROUND(GEOMEAN(C88,B88),0)</f>
        <v>3195</v>
      </c>
      <c r="E88">
        <f t="shared" ref="E88:E151" si="21">(B88/B78)^0.1</f>
        <v>1.0405503391937061</v>
      </c>
      <c r="F88">
        <f>GEOMEAN($E$3:E87)</f>
        <v>1.0460288449992197</v>
      </c>
      <c r="G88">
        <f>GEOMEAN($G$3:G87)</f>
        <v>1.0471896206332445</v>
      </c>
      <c r="I88">
        <f t="shared" si="18"/>
        <v>3582.2530736520648</v>
      </c>
      <c r="J88">
        <f t="shared" si="17"/>
        <v>1.2977254264825344</v>
      </c>
      <c r="K88">
        <f t="shared" si="19"/>
        <v>1.0428013067877251</v>
      </c>
    </row>
    <row r="89" spans="1:11" x14ac:dyDescent="0.25">
      <c r="A89" s="1">
        <v>44014</v>
      </c>
      <c r="B89">
        <v>3253</v>
      </c>
      <c r="C89">
        <v>3253</v>
      </c>
      <c r="D89">
        <f t="shared" si="20"/>
        <v>3253</v>
      </c>
      <c r="E89">
        <f t="shared" si="21"/>
        <v>1.0402658732538603</v>
      </c>
      <c r="F89">
        <f>GEOMEAN($E$3:E88)</f>
        <v>1.0459649759869734</v>
      </c>
      <c r="G89">
        <f>GEOMEAN($G$3:G88)</f>
        <v>1.0471896206332445</v>
      </c>
      <c r="I89">
        <f t="shared" si="18"/>
        <v>3752.5472969468806</v>
      </c>
      <c r="J89">
        <f t="shared" si="17"/>
        <v>1.2702069504099962</v>
      </c>
      <c r="K89">
        <f t="shared" si="19"/>
        <v>1.0427994914306662</v>
      </c>
    </row>
    <row r="90" spans="1:11" x14ac:dyDescent="0.25">
      <c r="A90" s="1">
        <v>44015</v>
      </c>
      <c r="B90">
        <v>3360</v>
      </c>
      <c r="C90">
        <v>3360</v>
      </c>
      <c r="D90">
        <f t="shared" si="20"/>
        <v>3360</v>
      </c>
      <c r="E90">
        <f t="shared" si="21"/>
        <v>1.0357401534074442</v>
      </c>
      <c r="F90">
        <f>GEOMEAN($E$3:E89)</f>
        <v>1.0458992920082346</v>
      </c>
      <c r="G90">
        <f>GEOMEAN($G$3:G89)</f>
        <v>1.0471896206332445</v>
      </c>
      <c r="I90">
        <f t="shared" si="18"/>
        <v>3930.9370182122011</v>
      </c>
      <c r="J90">
        <f t="shared" si="17"/>
        <v>1.2218181818181819</v>
      </c>
      <c r="K90">
        <f t="shared" si="19"/>
        <v>1.042801304470945</v>
      </c>
    </row>
    <row r="91" spans="1:11" x14ac:dyDescent="0.25">
      <c r="A91" s="1">
        <v>44016</v>
      </c>
      <c r="B91">
        <v>3577</v>
      </c>
      <c r="C91">
        <v>3577</v>
      </c>
      <c r="D91">
        <f t="shared" si="20"/>
        <v>3577</v>
      </c>
      <c r="E91">
        <f t="shared" si="21"/>
        <v>1.0380615121536012</v>
      </c>
      <c r="F91">
        <f>GEOMEAN($E$3:E90)</f>
        <v>1.0457832893525365</v>
      </c>
      <c r="G91">
        <f>GEOMEAN($G$3:G90)</f>
        <v>1.0471896206332445</v>
      </c>
      <c r="I91">
        <f t="shared" si="18"/>
        <v>4117.8070836637253</v>
      </c>
      <c r="J91">
        <f t="shared" si="17"/>
        <v>1.2946073108939558</v>
      </c>
      <c r="K91">
        <f t="shared" si="19"/>
        <v>1.0428028898098576</v>
      </c>
    </row>
    <row r="92" spans="1:11" x14ac:dyDescent="0.25">
      <c r="A92" s="1">
        <v>44017</v>
      </c>
      <c r="B92">
        <f>SQRT(B91*B93)</f>
        <v>3633.060693134647</v>
      </c>
      <c r="C92">
        <f>SQRT(C91*C93)</f>
        <v>3633.060693134647</v>
      </c>
      <c r="D92">
        <f t="shared" si="20"/>
        <v>3633</v>
      </c>
      <c r="E92">
        <f t="shared" si="21"/>
        <v>1.0355863263380147</v>
      </c>
      <c r="F92">
        <f>GEOMEAN($E$3:E91)</f>
        <v>1.0456962095394027</v>
      </c>
      <c r="G92">
        <f>GEOMEAN($G$3:G91)</f>
        <v>1.0471896206332445</v>
      </c>
      <c r="I92">
        <f t="shared" si="18"/>
        <v>4313.5606344522239</v>
      </c>
      <c r="J92">
        <f t="shared" si="17"/>
        <v>1.2654808688530301</v>
      </c>
      <c r="K92">
        <f t="shared" si="19"/>
        <v>1.0428034131608557</v>
      </c>
    </row>
    <row r="93" spans="1:11" x14ac:dyDescent="0.25">
      <c r="A93" s="1">
        <v>44018</v>
      </c>
      <c r="B93">
        <v>3690</v>
      </c>
      <c r="C93">
        <v>3690</v>
      </c>
      <c r="D93">
        <f t="shared" si="20"/>
        <v>3690</v>
      </c>
      <c r="E93">
        <f t="shared" si="21"/>
        <v>1.0298390775399284</v>
      </c>
      <c r="F93">
        <f>GEOMEAN($E$3:E92)</f>
        <v>1.0455833370524452</v>
      </c>
      <c r="G93">
        <f>GEOMEAN($G$3:G92)</f>
        <v>1.0471896206332445</v>
      </c>
      <c r="I93">
        <f t="shared" si="18"/>
        <v>4518.6199763736595</v>
      </c>
      <c r="J93">
        <f t="shared" si="17"/>
        <v>1.2370097217566209</v>
      </c>
      <c r="K93">
        <f t="shared" ref="K93:K102" si="22">GEOMEAN(K86:K92)</f>
        <v>1.042802993953259</v>
      </c>
    </row>
    <row r="94" spans="1:11" x14ac:dyDescent="0.25">
      <c r="A94" s="1">
        <v>44019</v>
      </c>
      <c r="B94">
        <v>3776</v>
      </c>
      <c r="C94">
        <v>3776</v>
      </c>
      <c r="D94">
        <f t="shared" si="20"/>
        <v>3776</v>
      </c>
      <c r="E94">
        <f t="shared" si="21"/>
        <v>1.0317277459946779</v>
      </c>
      <c r="F94">
        <f>GEOMEAN($E$3:E93)</f>
        <v>1.0454090219078735</v>
      </c>
      <c r="G94">
        <f>GEOMEAN($G$3:G93)</f>
        <v>1.0471896206332445</v>
      </c>
      <c r="I94">
        <f t="shared" si="18"/>
        <v>4733.4274909238529</v>
      </c>
      <c r="J94">
        <f t="shared" si="17"/>
        <v>1.2287666775138302</v>
      </c>
      <c r="K94">
        <f t="shared" si="22"/>
        <v>1.042802320281379</v>
      </c>
    </row>
    <row r="95" spans="1:11" x14ac:dyDescent="0.25">
      <c r="A95" s="1">
        <v>44020</v>
      </c>
      <c r="B95">
        <f>(B97/B94)^(1/3)*B94</f>
        <v>3868.7053457503457</v>
      </c>
      <c r="C95">
        <f>(C97/C94)^(1/3)*C94</f>
        <v>3868.7053457503457</v>
      </c>
      <c r="D95">
        <f t="shared" si="20"/>
        <v>3869</v>
      </c>
      <c r="E95">
        <f t="shared" si="21"/>
        <v>1.0302790253315279</v>
      </c>
      <c r="F95">
        <f>GEOMEAN($E$3:E94)</f>
        <v>1.0452593414482902</v>
      </c>
      <c r="G95">
        <f>GEOMEAN($G$3:G94)</f>
        <v>1.0471896206332445</v>
      </c>
      <c r="I95">
        <f t="shared" si="18"/>
        <v>4958.4465896631336</v>
      </c>
      <c r="J95">
        <f t="shared" si="17"/>
        <v>1.210862393036102</v>
      </c>
      <c r="K95">
        <f t="shared" si="22"/>
        <v>1.0428019599841933</v>
      </c>
    </row>
    <row r="96" spans="1:11" x14ac:dyDescent="0.25">
      <c r="A96" s="1">
        <v>44021</v>
      </c>
      <c r="B96">
        <f>(B97/B94)^(1/3)*B95</f>
        <v>3963.686719342506</v>
      </c>
      <c r="C96">
        <f>(C97/C94)^(1/3)*C95</f>
        <v>3963.686719342506</v>
      </c>
      <c r="D96">
        <f t="shared" si="20"/>
        <v>3964</v>
      </c>
      <c r="E96">
        <f t="shared" si="21"/>
        <v>1.0288323389177891</v>
      </c>
      <c r="F96">
        <f>GEOMEAN($E$3:E95)</f>
        <v>1.04509710995965</v>
      </c>
      <c r="G96">
        <f>GEOMEAN($G$3:G95)</f>
        <v>1.0471896206332445</v>
      </c>
      <c r="I96">
        <f t="shared" si="18"/>
        <v>5194.1627139498696</v>
      </c>
      <c r="J96">
        <f t="shared" si="17"/>
        <v>1.2184711710244409</v>
      </c>
      <c r="K96">
        <f t="shared" si="22"/>
        <v>1.0428020532980078</v>
      </c>
    </row>
    <row r="97" spans="1:11" x14ac:dyDescent="0.25">
      <c r="A97" s="1">
        <v>44022</v>
      </c>
      <c r="B97">
        <v>4061</v>
      </c>
      <c r="C97">
        <v>4061</v>
      </c>
      <c r="D97">
        <f t="shared" si="20"/>
        <v>4061</v>
      </c>
      <c r="E97">
        <f t="shared" si="21"/>
        <v>1.0282697101241582</v>
      </c>
      <c r="F97">
        <f>GEOMEAN($E$3:E96)</f>
        <v>1.0449227344721697</v>
      </c>
      <c r="G97">
        <f>GEOMEAN($G$3:G96)</f>
        <v>1.0471896206332445</v>
      </c>
      <c r="I97">
        <f t="shared" si="18"/>
        <v>5441.0843821996259</v>
      </c>
      <c r="J97">
        <f t="shared" si="17"/>
        <v>1.2086309523809524</v>
      </c>
      <c r="K97">
        <f t="shared" si="22"/>
        <v>1.0428024192795704</v>
      </c>
    </row>
    <row r="98" spans="1:11" x14ac:dyDescent="0.25">
      <c r="A98" s="1">
        <v>44023</v>
      </c>
      <c r="B98">
        <v>4064</v>
      </c>
      <c r="C98">
        <v>4064</v>
      </c>
      <c r="D98">
        <f t="shared" si="20"/>
        <v>4064</v>
      </c>
      <c r="E98">
        <f t="shared" si="21"/>
        <v>1.0243497922122597</v>
      </c>
      <c r="F98">
        <f>GEOMEAN($E$3:E97)</f>
        <v>1.0447460425530875</v>
      </c>
      <c r="G98">
        <f>GEOMEAN($G$3:G97)</f>
        <v>1.0471896206332445</v>
      </c>
      <c r="I98">
        <f t="shared" si="18"/>
        <v>5699.7442869292472</v>
      </c>
      <c r="J98">
        <f t="shared" si="17"/>
        <v>1.136147609728823</v>
      </c>
      <c r="K98">
        <f t="shared" si="22"/>
        <v>1.0428025785380428</v>
      </c>
    </row>
    <row r="99" spans="1:11" x14ac:dyDescent="0.25">
      <c r="A99" s="1">
        <v>44024</v>
      </c>
      <c r="B99">
        <f>SQRT(B98*B100)</f>
        <v>4185.678439631979</v>
      </c>
      <c r="C99">
        <f>SQRT(C98*C100)</f>
        <v>4185.678439631979</v>
      </c>
      <c r="D99">
        <f t="shared" si="20"/>
        <v>4186</v>
      </c>
      <c r="E99">
        <f t="shared" si="21"/>
        <v>1.025529552282519</v>
      </c>
      <c r="F99">
        <f>GEOMEAN($E$3:E98)</f>
        <v>1.044531502345255</v>
      </c>
      <c r="G99">
        <f>GEOMEAN($G$3:G98)</f>
        <v>1.0471896206332445</v>
      </c>
      <c r="I99">
        <f t="shared" si="18"/>
        <v>5970.7004439525499</v>
      </c>
      <c r="J99">
        <f t="shared" si="17"/>
        <v>1.1521080414488003</v>
      </c>
      <c r="K99">
        <f t="shared" si="22"/>
        <v>1.0428025340706484</v>
      </c>
    </row>
    <row r="100" spans="1:11" x14ac:dyDescent="0.25">
      <c r="A100" s="1">
        <v>44025</v>
      </c>
      <c r="B100">
        <v>4311</v>
      </c>
      <c r="C100">
        <v>4311</v>
      </c>
      <c r="D100">
        <f t="shared" si="20"/>
        <v>4311</v>
      </c>
      <c r="E100">
        <f t="shared" si="21"/>
        <v>1.0252360637576217</v>
      </c>
      <c r="F100">
        <f>GEOMEAN($E$3:E99)</f>
        <v>1.0443338208938797</v>
      </c>
      <c r="G100">
        <f>GEOMEAN($G$3:G99)</f>
        <v>1.0471896206332445</v>
      </c>
      <c r="I100">
        <f t="shared" si="18"/>
        <v>6254.5373962068243</v>
      </c>
      <c r="J100">
        <f t="shared" si="17"/>
        <v>1.1682926829268292</v>
      </c>
      <c r="K100">
        <f t="shared" si="22"/>
        <v>1.0428024084863934</v>
      </c>
    </row>
    <row r="101" spans="1:11" x14ac:dyDescent="0.25">
      <c r="A101" s="1">
        <v>44026</v>
      </c>
      <c r="B101">
        <v>4422</v>
      </c>
      <c r="C101">
        <v>4422</v>
      </c>
      <c r="D101">
        <f t="shared" si="20"/>
        <v>4422</v>
      </c>
      <c r="E101">
        <f t="shared" si="21"/>
        <v>1.0214332236022265</v>
      </c>
      <c r="F101">
        <f>GEOMEAN($E$3:E100)</f>
        <v>1.0441371604721814</v>
      </c>
      <c r="G101">
        <f>GEOMEAN($G$3:G100)</f>
        <v>1.0471896206332445</v>
      </c>
      <c r="I101">
        <f t="shared" si="18"/>
        <v>6551.8674748072035</v>
      </c>
      <c r="J101">
        <f t="shared" si="17"/>
        <v>1.1710805084745763</v>
      </c>
      <c r="K101">
        <f t="shared" si="22"/>
        <v>1.0428023248482967</v>
      </c>
    </row>
    <row r="102" spans="1:11" x14ac:dyDescent="0.25">
      <c r="A102" s="1">
        <v>44027</v>
      </c>
      <c r="B102">
        <v>4444</v>
      </c>
      <c r="C102">
        <v>4444</v>
      </c>
      <c r="D102">
        <f t="shared" si="20"/>
        <v>4444</v>
      </c>
      <c r="E102">
        <f t="shared" si="21"/>
        <v>1.0203522810646797</v>
      </c>
      <c r="F102">
        <f>GEOMEAN($E$3:E101)</f>
        <v>1.0439053234459463</v>
      </c>
      <c r="G102">
        <f>GEOMEAN($G$3:G101)</f>
        <v>1.0471896206332445</v>
      </c>
      <c r="I102">
        <f t="shared" si="18"/>
        <v>6863.3321200494138</v>
      </c>
      <c r="J102">
        <f t="shared" si="17"/>
        <v>1.1487046964901573</v>
      </c>
      <c r="K102">
        <f t="shared" si="22"/>
        <v>1.0428023255007135</v>
      </c>
    </row>
    <row r="103" spans="1:11" x14ac:dyDescent="0.25">
      <c r="A103" s="1">
        <v>44028</v>
      </c>
      <c r="B103">
        <v>4457</v>
      </c>
      <c r="C103">
        <v>4457</v>
      </c>
      <c r="D103">
        <f t="shared" si="20"/>
        <v>4457</v>
      </c>
      <c r="E103">
        <f t="shared" si="21"/>
        <v>1.0190643919826945</v>
      </c>
      <c r="F103">
        <f>GEOMEAN($E$3:E102)</f>
        <v>1.0436671224780067</v>
      </c>
      <c r="G103">
        <f>GEOMEAN($G$3:G102)</f>
        <v>1.0471896206332445</v>
      </c>
      <c r="I103">
        <f t="shared" si="18"/>
        <v>7189.6032652107497</v>
      </c>
      <c r="J103">
        <f t="shared" si="17"/>
        <v>1.1244581914736502</v>
      </c>
    </row>
    <row r="104" spans="1:11" x14ac:dyDescent="0.25">
      <c r="A104" s="1">
        <v>44029</v>
      </c>
      <c r="B104">
        <v>4741</v>
      </c>
      <c r="C104">
        <v>4741</v>
      </c>
      <c r="D104">
        <f t="shared" si="20"/>
        <v>4741</v>
      </c>
      <c r="E104">
        <f t="shared" si="21"/>
        <v>1.0230192290965696</v>
      </c>
      <c r="F104">
        <f>GEOMEAN($E$3:E103)</f>
        <v>1.0434206431295014</v>
      </c>
      <c r="G104">
        <f>GEOMEAN($G$3:G103)</f>
        <v>1.0471896206332445</v>
      </c>
      <c r="I104">
        <f t="shared" si="18"/>
        <v>7531.3847861345985</v>
      </c>
      <c r="J104">
        <f t="shared" si="17"/>
        <v>1.1674464417631125</v>
      </c>
    </row>
    <row r="105" spans="1:11" x14ac:dyDescent="0.25">
      <c r="A105" s="1">
        <v>44030</v>
      </c>
      <c r="B105">
        <v>4816</v>
      </c>
      <c r="C105">
        <v>4816</v>
      </c>
      <c r="D105">
        <f t="shared" si="20"/>
        <v>4816</v>
      </c>
      <c r="E105">
        <f t="shared" si="21"/>
        <v>1.0221439971788033</v>
      </c>
      <c r="F105">
        <f>GEOMEAN($E$3:E104)</f>
        <v>1.0432186675702271</v>
      </c>
      <c r="G105">
        <f>GEOMEAN($G$3:G104)</f>
        <v>1.0471896206332445</v>
      </c>
      <c r="I105">
        <f t="shared" si="18"/>
        <v>7889.4140197257466</v>
      </c>
      <c r="J105">
        <f t="shared" si="17"/>
        <v>1.1850393700787401</v>
      </c>
    </row>
    <row r="106" spans="1:11" x14ac:dyDescent="0.25">
      <c r="A106" s="1">
        <v>44031</v>
      </c>
      <c r="B106">
        <f>SQRT(B105*B107)</f>
        <v>4831.9735098611627</v>
      </c>
      <c r="C106">
        <f>SQRT(C105*C107)</f>
        <v>4831.9735098611627</v>
      </c>
      <c r="D106">
        <f t="shared" si="20"/>
        <v>4832</v>
      </c>
      <c r="E106">
        <f t="shared" si="21"/>
        <v>1.0200055206147731</v>
      </c>
      <c r="F106">
        <f>GEOMEAN($E$3:E105)</f>
        <v>1.043011984626613</v>
      </c>
      <c r="G106">
        <f>GEOMEAN($G$3:G105)</f>
        <v>1.0471896206332445</v>
      </c>
      <c r="I106">
        <f t="shared" si="18"/>
        <v>8264.463354632373</v>
      </c>
      <c r="J106">
        <f t="shared" si="17"/>
        <v>1.1544062879053865</v>
      </c>
    </row>
    <row r="107" spans="1:11" x14ac:dyDescent="0.25">
      <c r="A107" s="1">
        <v>44032</v>
      </c>
      <c r="B107">
        <v>4848</v>
      </c>
      <c r="C107">
        <v>4848</v>
      </c>
      <c r="D107">
        <f t="shared" si="20"/>
        <v>4848</v>
      </c>
      <c r="E107">
        <f t="shared" si="21"/>
        <v>1.0178715180603026</v>
      </c>
      <c r="F107">
        <f>GEOMEAN($E$3:E106)</f>
        <v>1.0427883163708793</v>
      </c>
      <c r="G107">
        <f>GEOMEAN($G$3:G106)</f>
        <v>1.0471896206332445</v>
      </c>
      <c r="I107">
        <f t="shared" si="18"/>
        <v>8657.3418975463628</v>
      </c>
      <c r="J107">
        <f t="shared" si="17"/>
        <v>1.1245650661099513</v>
      </c>
    </row>
    <row r="108" spans="1:11" x14ac:dyDescent="0.25">
      <c r="A108" s="1">
        <v>44033</v>
      </c>
      <c r="B108">
        <v>4922</v>
      </c>
      <c r="C108">
        <v>4922</v>
      </c>
      <c r="D108">
        <f t="shared" si="20"/>
        <v>4922</v>
      </c>
      <c r="E108">
        <f t="shared" si="21"/>
        <v>1.0193393528513375</v>
      </c>
      <c r="F108">
        <f>GEOMEAN($E$3:E107)</f>
        <v>1.0425481600969362</v>
      </c>
      <c r="G108">
        <f>GEOMEAN($G$3:G107)</f>
        <v>1.0471896206332445</v>
      </c>
      <c r="I108">
        <f t="shared" si="18"/>
        <v>9068.8972187167055</v>
      </c>
      <c r="J108">
        <f t="shared" si="17"/>
        <v>1.1130710085933966</v>
      </c>
    </row>
    <row r="109" spans="1:11" x14ac:dyDescent="0.25">
      <c r="A109" s="1">
        <v>44034</v>
      </c>
      <c r="B109">
        <v>5345</v>
      </c>
      <c r="C109">
        <v>5345</v>
      </c>
      <c r="D109">
        <f t="shared" si="20"/>
        <v>5345</v>
      </c>
      <c r="E109">
        <f t="shared" si="21"/>
        <v>1.0247506084386602</v>
      </c>
      <c r="F109">
        <f>GEOMEAN($E$3:E108)</f>
        <v>1.0423267587117526</v>
      </c>
      <c r="G109">
        <f>GEOMEAN($G$3:G108)</f>
        <v>1.0471896206332445</v>
      </c>
      <c r="I109">
        <f t="shared" si="18"/>
        <v>9500.0171804416314</v>
      </c>
      <c r="J109">
        <f t="shared" si="17"/>
        <v>1.2027452745274527</v>
      </c>
    </row>
    <row r="110" spans="1:11" x14ac:dyDescent="0.25">
      <c r="A110" s="1">
        <v>44035</v>
      </c>
      <c r="B110">
        <v>5658</v>
      </c>
      <c r="C110">
        <v>5658</v>
      </c>
      <c r="D110">
        <f t="shared" si="20"/>
        <v>5658</v>
      </c>
      <c r="E110">
        <f t="shared" si="21"/>
        <v>1.0275630804933189</v>
      </c>
      <c r="F110">
        <f>GEOMEAN($E$3:E109)</f>
        <v>1.0421611080844182</v>
      </c>
      <c r="G110">
        <f>GEOMEAN($G$3:G109)</f>
        <v>1.0471896206332445</v>
      </c>
      <c r="I110">
        <f t="shared" si="18"/>
        <v>9951.631852484159</v>
      </c>
      <c r="J110">
        <f t="shared" si="17"/>
        <v>1.2694637648642584</v>
      </c>
    </row>
    <row r="111" spans="1:11" x14ac:dyDescent="0.25">
      <c r="A111" s="1">
        <v>44036</v>
      </c>
      <c r="B111">
        <v>5975</v>
      </c>
      <c r="C111">
        <v>5975</v>
      </c>
      <c r="D111">
        <f t="shared" si="20"/>
        <v>5975</v>
      </c>
      <c r="E111">
        <f t="shared" si="21"/>
        <v>1.030556761698854</v>
      </c>
      <c r="F111">
        <f>GEOMEAN($E$3:E110)</f>
        <v>1.0420249944450448</v>
      </c>
      <c r="G111">
        <f>GEOMEAN($G$3:G110)</f>
        <v>1.0471896206332445</v>
      </c>
      <c r="I111">
        <f t="shared" si="18"/>
        <v>10424.715518543242</v>
      </c>
      <c r="J111">
        <f t="shared" si="17"/>
        <v>1.2602826407930816</v>
      </c>
    </row>
    <row r="112" spans="1:11" x14ac:dyDescent="0.25">
      <c r="A112" s="1">
        <v>44037</v>
      </c>
      <c r="B112">
        <v>5983</v>
      </c>
      <c r="C112">
        <v>5983</v>
      </c>
      <c r="D112">
        <f t="shared" si="20"/>
        <v>5983</v>
      </c>
      <c r="E112">
        <f t="shared" si="21"/>
        <v>1.0301832759860854</v>
      </c>
      <c r="F112">
        <f>GEOMEAN($E$3:E111)</f>
        <v>1.0419192034146774</v>
      </c>
      <c r="G112">
        <f>GEOMEAN($G$3:G111)</f>
        <v>1.0471896206332445</v>
      </c>
      <c r="I112">
        <f t="shared" si="18"/>
        <v>10920.288778109147</v>
      </c>
      <c r="J112">
        <f t="shared" si="17"/>
        <v>1.2423172757475083</v>
      </c>
    </row>
    <row r="113" spans="1:10" x14ac:dyDescent="0.25">
      <c r="A113" s="1">
        <v>44038</v>
      </c>
      <c r="B113">
        <f>(B115/B112)^(1/3)*B112</f>
        <v>6126.5292688889394</v>
      </c>
      <c r="C113">
        <f>(C115/C112)^(1/3)*C112</f>
        <v>6126.5292688889394</v>
      </c>
      <c r="D113">
        <f t="shared" si="20"/>
        <v>6127</v>
      </c>
      <c r="E113">
        <f t="shared" si="21"/>
        <v>1.0323267661271236</v>
      </c>
      <c r="F113">
        <f>GEOMEAN($E$3:E112)</f>
        <v>1.0418119132725951</v>
      </c>
      <c r="G113">
        <f>GEOMEAN($G$3:G112)</f>
        <v>1.0471896206332445</v>
      </c>
      <c r="I113">
        <f t="shared" si="18"/>
        <v>11439.420748237457</v>
      </c>
      <c r="J113">
        <f t="shared" si="17"/>
        <v>1.2679144983692126</v>
      </c>
    </row>
    <row r="114" spans="1:10" x14ac:dyDescent="0.25">
      <c r="A114" s="1">
        <v>44039</v>
      </c>
      <c r="B114">
        <f>(B115/B112)^(1/3)*B113</f>
        <v>6273.5017353422763</v>
      </c>
      <c r="C114">
        <f>(C115/C112)^(1/3)*C113</f>
        <v>6273.5017353422763</v>
      </c>
      <c r="D114">
        <f t="shared" si="20"/>
        <v>6274</v>
      </c>
      <c r="E114">
        <f t="shared" si="21"/>
        <v>1.0284045909129333</v>
      </c>
      <c r="F114">
        <f>GEOMEAN($E$3:E113)</f>
        <v>1.0417260736591074</v>
      </c>
      <c r="G114">
        <f>GEOMEAN($G$3:G113)</f>
        <v>1.0471896206332445</v>
      </c>
      <c r="I114">
        <f t="shared" si="18"/>
        <v>11983.231369991678</v>
      </c>
      <c r="J114">
        <f t="shared" si="17"/>
        <v>1.2940391368280273</v>
      </c>
    </row>
    <row r="115" spans="1:10" x14ac:dyDescent="0.25">
      <c r="A115" s="1">
        <v>44040</v>
      </c>
      <c r="B115">
        <v>6424</v>
      </c>
      <c r="C115">
        <v>6424</v>
      </c>
      <c r="D115">
        <f t="shared" si="20"/>
        <v>6424</v>
      </c>
      <c r="E115">
        <f t="shared" si="21"/>
        <v>1.0292287412624459</v>
      </c>
      <c r="F115">
        <f>GEOMEAN($E$3:E114)</f>
        <v>1.0416063716727277</v>
      </c>
      <c r="G115">
        <f>GEOMEAN($G$3:G114)</f>
        <v>1.0471896206332445</v>
      </c>
      <c r="I115">
        <f t="shared" si="18"/>
        <v>12552.8938245302</v>
      </c>
      <c r="J115">
        <f t="shared" si="17"/>
        <v>1.3051605038602194</v>
      </c>
    </row>
    <row r="116" spans="1:10" x14ac:dyDescent="0.25">
      <c r="A116" s="1">
        <v>44041</v>
      </c>
      <c r="B116">
        <v>6647</v>
      </c>
      <c r="C116">
        <v>6647</v>
      </c>
      <c r="D116">
        <f t="shared" si="20"/>
        <v>6647</v>
      </c>
      <c r="E116">
        <f t="shared" si="21"/>
        <v>1.0324050337932982</v>
      </c>
      <c r="F116">
        <f>GEOMEAN($E$3:E115)</f>
        <v>1.0414961849235116</v>
      </c>
      <c r="G116">
        <f>GEOMEAN($G$3:G115)</f>
        <v>1.0471896206332445</v>
      </c>
      <c r="I116">
        <f t="shared" si="18"/>
        <v>13149.637064049934</v>
      </c>
      <c r="J116">
        <f t="shared" si="17"/>
        <v>1.2435921421889617</v>
      </c>
    </row>
    <row r="117" spans="1:10" x14ac:dyDescent="0.25">
      <c r="A117" s="1">
        <v>44042</v>
      </c>
      <c r="B117">
        <v>6763</v>
      </c>
      <c r="C117">
        <v>6763</v>
      </c>
      <c r="D117">
        <f t="shared" si="20"/>
        <v>6763</v>
      </c>
      <c r="E117">
        <f t="shared" si="21"/>
        <v>1.0338503464617372</v>
      </c>
      <c r="F117">
        <f>GEOMEAN($E$3:E116)</f>
        <v>1.0414160909720069</v>
      </c>
      <c r="G117">
        <f>GEOMEAN($G$3:G116)</f>
        <v>1.0471896206332445</v>
      </c>
      <c r="I117">
        <f t="shared" si="18"/>
        <v>13774.748463046699</v>
      </c>
      <c r="J117">
        <f t="shared" si="17"/>
        <v>1.1952986921173561</v>
      </c>
    </row>
    <row r="118" spans="1:10" x14ac:dyDescent="0.25">
      <c r="A118" s="1">
        <v>44043</v>
      </c>
      <c r="B118">
        <v>7142</v>
      </c>
      <c r="C118">
        <v>7142</v>
      </c>
      <c r="D118">
        <f t="shared" si="20"/>
        <v>7142</v>
      </c>
      <c r="E118">
        <f t="shared" si="21"/>
        <v>1.0379294235652052</v>
      </c>
      <c r="F118">
        <f>GEOMEAN($E$3:E117)</f>
        <v>1.0413500638444328</v>
      </c>
      <c r="G118">
        <f>GEOMEAN($G$3:G117)</f>
        <v>1.0471896206332445</v>
      </c>
      <c r="I118">
        <f t="shared" si="18"/>
        <v>14429.576595612029</v>
      </c>
      <c r="J118">
        <f t="shared" si="17"/>
        <v>1.1953138075313807</v>
      </c>
    </row>
    <row r="119" spans="1:10" x14ac:dyDescent="0.25">
      <c r="A119" s="1">
        <v>44044</v>
      </c>
      <c r="B119">
        <v>7174</v>
      </c>
      <c r="C119">
        <v>7174</v>
      </c>
      <c r="D119">
        <f t="shared" si="20"/>
        <v>7174</v>
      </c>
      <c r="E119">
        <f t="shared" si="21"/>
        <v>1.0298675311775884</v>
      </c>
      <c r="F119">
        <f>GEOMEAN($E$3:E118)</f>
        <v>1.0413205274469881</v>
      </c>
      <c r="G119">
        <f>GEOMEAN($G$3:G118)</f>
        <v>1.0471896206332445</v>
      </c>
      <c r="I119">
        <f t="shared" si="18"/>
        <v>15115.534144757947</v>
      </c>
      <c r="J119">
        <f t="shared" si="17"/>
        <v>1.1990640147083402</v>
      </c>
    </row>
    <row r="120" spans="1:10" x14ac:dyDescent="0.25">
      <c r="A120" s="1">
        <v>44045</v>
      </c>
      <c r="B120">
        <f>SQRT(B119*B121)</f>
        <v>7297.4380435876265</v>
      </c>
      <c r="C120">
        <f>SQRT(C119*C121)</f>
        <v>7297.4380435876265</v>
      </c>
      <c r="D120">
        <f t="shared" si="20"/>
        <v>7297</v>
      </c>
      <c r="E120">
        <f t="shared" si="21"/>
        <v>1.0257717807340765</v>
      </c>
      <c r="F120">
        <f>GEOMEAN($E$3:E119)</f>
        <v>1.0412221009451561</v>
      </c>
      <c r="G120">
        <f>GEOMEAN($G$3:G119)</f>
        <v>1.0471896206332445</v>
      </c>
      <c r="I120">
        <f t="shared" si="18"/>
        <v>15834.100950046097</v>
      </c>
      <c r="J120">
        <f t="shared" si="17"/>
        <v>1.1911210610948464</v>
      </c>
    </row>
    <row r="121" spans="1:10" x14ac:dyDescent="0.25">
      <c r="A121" s="1">
        <v>44046</v>
      </c>
      <c r="B121">
        <v>7423</v>
      </c>
      <c r="C121">
        <v>7423</v>
      </c>
      <c r="D121">
        <f t="shared" si="20"/>
        <v>7423</v>
      </c>
      <c r="E121">
        <f t="shared" si="21"/>
        <v>1.021937074587042</v>
      </c>
      <c r="F121">
        <f>GEOMEAN($E$3:E120)</f>
        <v>1.0410901932179351</v>
      </c>
      <c r="G121">
        <f>GEOMEAN($G$3:G120)</f>
        <v>1.0471896206332445</v>
      </c>
      <c r="I121">
        <f t="shared" si="18"/>
        <v>16586.827200095984</v>
      </c>
      <c r="J121">
        <f t="shared" si="17"/>
        <v>1.1832307239483066</v>
      </c>
    </row>
    <row r="122" spans="1:10" x14ac:dyDescent="0.25">
      <c r="A122" s="1">
        <v>44047</v>
      </c>
      <c r="B122">
        <v>7684</v>
      </c>
      <c r="C122">
        <v>7684</v>
      </c>
      <c r="D122">
        <f t="shared" si="20"/>
        <v>7684</v>
      </c>
      <c r="E122">
        <f t="shared" si="21"/>
        <v>1.025337486018185</v>
      </c>
      <c r="F122">
        <f>GEOMEAN($E$3:E121)</f>
        <v>1.0409277563841863</v>
      </c>
      <c r="G122">
        <f>GEOMEAN($G$3:G121)</f>
        <v>1.0471896206332445</v>
      </c>
      <c r="I122">
        <f t="shared" si="18"/>
        <v>17375.336776859633</v>
      </c>
      <c r="J122">
        <f t="shared" si="17"/>
        <v>1.1961394769613947</v>
      </c>
    </row>
    <row r="123" spans="1:10" x14ac:dyDescent="0.25">
      <c r="A123" s="1">
        <v>44048</v>
      </c>
      <c r="B123">
        <v>8000</v>
      </c>
      <c r="C123">
        <v>8000</v>
      </c>
      <c r="D123">
        <f t="shared" si="20"/>
        <v>8000</v>
      </c>
      <c r="E123">
        <f t="shared" si="21"/>
        <v>1.0270404471780832</v>
      </c>
      <c r="F123">
        <f>GEOMEAN($E$3:E122)</f>
        <v>1.0407968629537441</v>
      </c>
      <c r="G123">
        <f>GEOMEAN($G$3:G122)</f>
        <v>1.0471896206332445</v>
      </c>
      <c r="I123">
        <f t="shared" si="18"/>
        <v>18201.330758877371</v>
      </c>
      <c r="J123">
        <f t="shared" si="17"/>
        <v>1.2035504738979992</v>
      </c>
    </row>
    <row r="124" spans="1:10" x14ac:dyDescent="0.25">
      <c r="A124" s="1">
        <v>44049</v>
      </c>
      <c r="B124">
        <v>8224</v>
      </c>
      <c r="C124">
        <v>8224</v>
      </c>
      <c r="D124">
        <f t="shared" si="20"/>
        <v>8224</v>
      </c>
      <c r="E124">
        <f t="shared" si="21"/>
        <v>1.0274419833981776</v>
      </c>
      <c r="F124">
        <f>GEOMEAN($E$3:E123)</f>
        <v>1.0406824218452759</v>
      </c>
      <c r="G124">
        <f>GEOMEAN($G$3:G123)</f>
        <v>1.0471896206332445</v>
      </c>
      <c r="I124">
        <f t="shared" si="18"/>
        <v>19066.59109107246</v>
      </c>
      <c r="J124">
        <f t="shared" si="17"/>
        <v>1.2160283897678545</v>
      </c>
    </row>
    <row r="125" spans="1:10" x14ac:dyDescent="0.25">
      <c r="A125" s="1">
        <v>44050</v>
      </c>
      <c r="B125">
        <v>8587</v>
      </c>
      <c r="C125">
        <v>8587</v>
      </c>
      <c r="D125">
        <f t="shared" si="20"/>
        <v>8587</v>
      </c>
      <c r="E125">
        <f t="shared" si="21"/>
        <v>1.0294460535739007</v>
      </c>
      <c r="F125">
        <f>GEOMEAN($E$3:E124)</f>
        <v>1.0405732030871055</v>
      </c>
      <c r="G125">
        <f>GEOMEAN($G$3:G124)</f>
        <v>1.0471896206332445</v>
      </c>
      <c r="I125">
        <f t="shared" si="18"/>
        <v>19972.984429001492</v>
      </c>
      <c r="J125">
        <f t="shared" ref="J125:J182" si="23">B125/B118</f>
        <v>1.2023242789134696</v>
      </c>
    </row>
    <row r="126" spans="1:10" x14ac:dyDescent="0.25">
      <c r="A126" s="1">
        <v>44051</v>
      </c>
      <c r="B126">
        <v>8799</v>
      </c>
      <c r="C126">
        <v>8799</v>
      </c>
      <c r="D126">
        <f t="shared" si="20"/>
        <v>8799</v>
      </c>
      <c r="E126">
        <f t="shared" si="21"/>
        <v>1.0284442724939387</v>
      </c>
      <c r="F126">
        <f>GEOMEAN($E$3:E125)</f>
        <v>1.0404822552734516</v>
      </c>
      <c r="G126">
        <f>GEOMEAN($G$3:G125)</f>
        <v>1.0471896206332445</v>
      </c>
      <c r="I126">
        <f t="shared" si="18"/>
        <v>20922.466165853959</v>
      </c>
      <c r="J126">
        <f t="shared" si="23"/>
        <v>1.2265124059102315</v>
      </c>
    </row>
    <row r="127" spans="1:10" x14ac:dyDescent="0.25">
      <c r="A127" s="1">
        <v>44052</v>
      </c>
      <c r="B127">
        <f>SQRT(B126*B128)</f>
        <v>8866.2430600564967</v>
      </c>
      <c r="C127">
        <f>SQRT(C126*C128)</f>
        <v>8866.2430600564967</v>
      </c>
      <c r="D127">
        <f t="shared" si="20"/>
        <v>8866</v>
      </c>
      <c r="E127">
        <f t="shared" si="21"/>
        <v>1.0274484103476917</v>
      </c>
      <c r="F127">
        <f>GEOMEAN($E$3:E126)</f>
        <v>1.0403846133871966</v>
      </c>
      <c r="G127">
        <f>GEOMEAN($G$3:G126)</f>
        <v>1.0471896206332445</v>
      </c>
      <c r="I127">
        <f t="shared" si="18"/>
        <v>21917.084650888504</v>
      </c>
      <c r="J127">
        <f t="shared" si="23"/>
        <v>1.2149802447240239</v>
      </c>
    </row>
    <row r="128" spans="1:10" x14ac:dyDescent="0.25">
      <c r="A128" s="1">
        <v>44053</v>
      </c>
      <c r="B128">
        <v>8934</v>
      </c>
      <c r="C128">
        <v>8934</v>
      </c>
      <c r="D128">
        <f t="shared" si="20"/>
        <v>8934</v>
      </c>
      <c r="E128">
        <f t="shared" si="21"/>
        <v>1.02263960986101</v>
      </c>
      <c r="F128">
        <f>GEOMEAN($E$3:E127)</f>
        <v>1.0402804801930106</v>
      </c>
      <c r="G128">
        <f>GEOMEAN($G$3:G127)</f>
        <v>1.0471896206332445</v>
      </c>
      <c r="I128">
        <f t="shared" si="18"/>
        <v>22958.985608406474</v>
      </c>
      <c r="J128">
        <f t="shared" si="23"/>
        <v>1.2035565135390005</v>
      </c>
    </row>
    <row r="129" spans="1:10" x14ac:dyDescent="0.25">
      <c r="A129" s="1">
        <v>44054</v>
      </c>
      <c r="B129">
        <v>9186</v>
      </c>
      <c r="C129">
        <v>9186</v>
      </c>
      <c r="D129">
        <f t="shared" si="20"/>
        <v>9186</v>
      </c>
      <c r="E129">
        <f t="shared" si="21"/>
        <v>1.0250298362254397</v>
      </c>
      <c r="F129">
        <f>GEOMEAN($E$3:E128)</f>
        <v>1.0401392821707414</v>
      </c>
      <c r="G129">
        <f>GEOMEAN($G$3:G128)</f>
        <v>1.0471896206332445</v>
      </c>
      <c r="I129">
        <f t="shared" si="18"/>
        <v>24050.416766795977</v>
      </c>
      <c r="J129">
        <f t="shared" si="23"/>
        <v>1.1954711087975014</v>
      </c>
    </row>
    <row r="130" spans="1:10" x14ac:dyDescent="0.25">
      <c r="A130" s="1">
        <v>44055</v>
      </c>
      <c r="B130">
        <v>9669</v>
      </c>
      <c r="C130">
        <v>9669</v>
      </c>
      <c r="D130">
        <f t="shared" si="20"/>
        <v>9669</v>
      </c>
      <c r="E130">
        <f>(B130/B120)^0.1</f>
        <v>1.0285398301300048</v>
      </c>
      <c r="F130">
        <f>GEOMEAN($E$3:E129)</f>
        <v>1.0400194444832038</v>
      </c>
      <c r="G130">
        <f>GEOMEAN($G$3:G129)</f>
        <v>1.0471896206332445</v>
      </c>
      <c r="I130">
        <f t="shared" si="18"/>
        <v>25193.732707632807</v>
      </c>
      <c r="J130">
        <f t="shared" si="23"/>
        <v>1.2086250000000001</v>
      </c>
    </row>
    <row r="131" spans="1:10" x14ac:dyDescent="0.25">
      <c r="A131" s="1">
        <v>44056</v>
      </c>
      <c r="B131">
        <v>9877</v>
      </c>
      <c r="C131">
        <v>9877</v>
      </c>
      <c r="D131">
        <f t="shared" si="20"/>
        <v>9877</v>
      </c>
      <c r="E131">
        <f t="shared" si="21"/>
        <v>1.0289743746455142</v>
      </c>
      <c r="F131">
        <f>GEOMEAN($E$3:E130)</f>
        <v>1.0399292652698251</v>
      </c>
      <c r="G131">
        <f>GEOMEAN($G$3:G130)</f>
        <v>1.0471896206332445</v>
      </c>
      <c r="I131">
        <f t="shared" si="18"/>
        <v>26391.399945299399</v>
      </c>
      <c r="J131">
        <f t="shared" si="23"/>
        <v>1.2009970817120623</v>
      </c>
    </row>
    <row r="132" spans="1:10" x14ac:dyDescent="0.25">
      <c r="A132" s="1">
        <v>44057</v>
      </c>
      <c r="B132">
        <v>10107</v>
      </c>
      <c r="C132">
        <v>10107</v>
      </c>
      <c r="D132">
        <f t="shared" si="20"/>
        <v>10107</v>
      </c>
      <c r="E132">
        <f t="shared" si="21"/>
        <v>1.0277878774198661</v>
      </c>
      <c r="F132">
        <f>GEOMEAN($E$3:E131)</f>
        <v>1.0398438966814567</v>
      </c>
      <c r="G132">
        <f>GEOMEAN($G$3:G131)</f>
        <v>1.0471896206332445</v>
      </c>
      <c r="I132">
        <f t="shared" ref="I132:I149" si="24">I131*$H$42</f>
        <v>27646.002248080233</v>
      </c>
      <c r="J132">
        <f t="shared" si="23"/>
        <v>1.1770117619657623</v>
      </c>
    </row>
    <row r="133" spans="1:10" x14ac:dyDescent="0.25">
      <c r="A133" s="1">
        <v>44058</v>
      </c>
      <c r="B133">
        <v>10135</v>
      </c>
      <c r="C133">
        <v>10135</v>
      </c>
      <c r="D133">
        <f t="shared" si="20"/>
        <v>10135</v>
      </c>
      <c r="E133">
        <f t="shared" si="21"/>
        <v>1.0239373302558203</v>
      </c>
      <c r="F133">
        <f>GEOMEAN($E$3:E132)</f>
        <v>1.039750620454885</v>
      </c>
      <c r="G133">
        <f>GEOMEAN($G$3:G132)</f>
        <v>1.0471896206332445</v>
      </c>
      <c r="I133">
        <f t="shared" si="24"/>
        <v>28960.246212213075</v>
      </c>
      <c r="J133">
        <f t="shared" si="23"/>
        <v>1.1518354358449825</v>
      </c>
    </row>
    <row r="134" spans="1:10" x14ac:dyDescent="0.25">
      <c r="A134" s="1">
        <v>44059</v>
      </c>
      <c r="B134">
        <f>SQRT(B133*B135)</f>
        <v>10291.294865078933</v>
      </c>
      <c r="C134">
        <f>SQRT(C133*C135)</f>
        <v>10291.294865078933</v>
      </c>
      <c r="D134">
        <f t="shared" si="20"/>
        <v>10291</v>
      </c>
      <c r="E134">
        <f t="shared" si="21"/>
        <v>1.0226774785680823</v>
      </c>
      <c r="F134">
        <f>GEOMEAN($E$3:E133)</f>
        <v>1.0396289880769485</v>
      </c>
      <c r="G134">
        <f>GEOMEAN($G$3:G133)</f>
        <v>1.0471896206332445</v>
      </c>
      <c r="I134">
        <f t="shared" si="24"/>
        <v>30336.967100921134</v>
      </c>
      <c r="J134">
        <f t="shared" si="23"/>
        <v>1.1607278071861653</v>
      </c>
    </row>
    <row r="135" spans="1:10" x14ac:dyDescent="0.25">
      <c r="A135" s="1">
        <v>44060</v>
      </c>
      <c r="B135">
        <v>10450</v>
      </c>
      <c r="C135">
        <v>10450</v>
      </c>
      <c r="D135">
        <f t="shared" si="20"/>
        <v>10450</v>
      </c>
      <c r="E135">
        <f t="shared" si="21"/>
        <v>1.0198292942095215</v>
      </c>
      <c r="F135">
        <f>GEOMEAN($E$3:E134)</f>
        <v>1.0394995171205816</v>
      </c>
      <c r="G135">
        <f>GEOMEAN($G$3:G134)</f>
        <v>1.0471896206332445</v>
      </c>
      <c r="I135">
        <f t="shared" si="24"/>
        <v>31779.13496102289</v>
      </c>
      <c r="J135">
        <f t="shared" si="23"/>
        <v>1.1696888291918515</v>
      </c>
    </row>
    <row r="136" spans="1:10" x14ac:dyDescent="0.25">
      <c r="A136" s="1">
        <v>44061</v>
      </c>
      <c r="B136">
        <v>10694</v>
      </c>
      <c r="C136">
        <v>10694</v>
      </c>
      <c r="D136">
        <f t="shared" si="20"/>
        <v>10694</v>
      </c>
      <c r="E136">
        <f t="shared" si="21"/>
        <v>1.0196959307915339</v>
      </c>
      <c r="F136">
        <f>GEOMEAN($E$3:E135)</f>
        <v>1.0393502142182156</v>
      </c>
      <c r="G136">
        <f>GEOMEAN($G$3:G135)</f>
        <v>1.0471896206332445</v>
      </c>
      <c r="I136">
        <f t="shared" si="24"/>
        <v>33289.861030315151</v>
      </c>
      <c r="J136">
        <f t="shared" si="23"/>
        <v>1.1641628565207924</v>
      </c>
    </row>
    <row r="137" spans="1:10" x14ac:dyDescent="0.25">
      <c r="A137" s="1">
        <v>44062</v>
      </c>
      <c r="B137">
        <v>11039</v>
      </c>
      <c r="C137">
        <v>11039</v>
      </c>
      <c r="D137">
        <f t="shared" si="20"/>
        <v>11039</v>
      </c>
      <c r="E137">
        <f t="shared" si="21"/>
        <v>1.0221603018674261</v>
      </c>
      <c r="F137">
        <f>GEOMEAN($E$3:E136)</f>
        <v>1.0392021464618733</v>
      </c>
      <c r="G137">
        <f>GEOMEAN($G$3:G136)</f>
        <v>1.0471896206332445</v>
      </c>
      <c r="I137">
        <f t="shared" si="24"/>
        <v>34872.404449552225</v>
      </c>
      <c r="J137">
        <f t="shared" si="23"/>
        <v>1.1416899369117799</v>
      </c>
    </row>
    <row r="138" spans="1:10" x14ac:dyDescent="0.25">
      <c r="A138" s="1">
        <v>44063</v>
      </c>
      <c r="B138">
        <v>11289</v>
      </c>
      <c r="C138">
        <v>11289</v>
      </c>
      <c r="D138">
        <f t="shared" si="20"/>
        <v>11289</v>
      </c>
      <c r="E138">
        <f t="shared" si="21"/>
        <v>1.0236723019102336</v>
      </c>
      <c r="F138">
        <f>GEOMEAN($E$3:E137)</f>
        <v>1.0390748718441876</v>
      </c>
      <c r="G138">
        <f>GEOMEAN($G$3:G137)</f>
        <v>1.0471896206332445</v>
      </c>
      <c r="I138">
        <f t="shared" si="24"/>
        <v>36530.179293501169</v>
      </c>
      <c r="J138">
        <f t="shared" si="23"/>
        <v>1.1429583881745469</v>
      </c>
    </row>
    <row r="139" spans="1:10" x14ac:dyDescent="0.25">
      <c r="A139" s="1">
        <v>44064</v>
      </c>
      <c r="B139">
        <v>11505</v>
      </c>
      <c r="C139">
        <v>11505</v>
      </c>
      <c r="D139">
        <f t="shared" si="20"/>
        <v>11505</v>
      </c>
      <c r="E139">
        <f t="shared" si="21"/>
        <v>1.022765378114044</v>
      </c>
      <c r="F139">
        <f>GEOMEAN($E$3:E138)</f>
        <v>1.0389607761263708</v>
      </c>
      <c r="G139">
        <f>GEOMEAN($G$3:G138)</f>
        <v>1.0471896206332445</v>
      </c>
      <c r="I139">
        <f t="shared" si="24"/>
        <v>38266.761936241433</v>
      </c>
      <c r="J139">
        <f t="shared" si="23"/>
        <v>1.1383199762540814</v>
      </c>
    </row>
    <row r="140" spans="1:10" x14ac:dyDescent="0.25">
      <c r="A140" s="1">
        <v>44065</v>
      </c>
      <c r="B140">
        <v>11577</v>
      </c>
      <c r="C140">
        <v>11577</v>
      </c>
      <c r="D140">
        <f t="shared" si="20"/>
        <v>11577</v>
      </c>
      <c r="E140">
        <f t="shared" si="21"/>
        <v>1.0181726978280157</v>
      </c>
      <c r="F140">
        <f>GEOMEAN($E$3:E139)</f>
        <v>1.0388416373166132</v>
      </c>
      <c r="G140">
        <f>GEOMEAN($G$3:G139)</f>
        <v>1.0471896206332445</v>
      </c>
      <c r="I140">
        <f t="shared" si="24"/>
        <v>40085.89876659838</v>
      </c>
      <c r="J140">
        <f t="shared" si="23"/>
        <v>1.1422792303897384</v>
      </c>
    </row>
    <row r="141" spans="1:10" x14ac:dyDescent="0.25">
      <c r="A141" s="1">
        <v>44066</v>
      </c>
      <c r="B141">
        <f>SQRT(B140*B142)</f>
        <v>11779.233633815062</v>
      </c>
      <c r="C141">
        <f>SQRT(C140*C142)</f>
        <v>11779.233633815062</v>
      </c>
      <c r="D141">
        <f t="shared" si="20"/>
        <v>11779</v>
      </c>
      <c r="E141">
        <f t="shared" si="21"/>
        <v>1.0177689520675774</v>
      </c>
      <c r="F141">
        <f>GEOMEAN($E$3:E140)</f>
        <v>1.0386903633736606</v>
      </c>
      <c r="G141">
        <f>GEOMEAN($G$3:G140)</f>
        <v>1.0471896206332445</v>
      </c>
      <c r="I141">
        <f t="shared" si="24"/>
        <v>41991.514270355365</v>
      </c>
      <c r="J141">
        <f t="shared" si="23"/>
        <v>1.1445822696019619</v>
      </c>
    </row>
    <row r="142" spans="1:10" x14ac:dyDescent="0.25">
      <c r="A142" s="1">
        <v>44067</v>
      </c>
      <c r="B142">
        <v>11985</v>
      </c>
      <c r="C142">
        <v>11985</v>
      </c>
      <c r="D142">
        <f t="shared" si="20"/>
        <v>11985</v>
      </c>
      <c r="E142">
        <f t="shared" si="21"/>
        <v>1.0171888178939308</v>
      </c>
      <c r="F142">
        <f>GEOMEAN($E$3:E141)</f>
        <v>1.0385383242525876</v>
      </c>
      <c r="G142">
        <f>GEOMEAN($G$3:G141)</f>
        <v>1.0471896206332445</v>
      </c>
      <c r="I142">
        <f t="shared" si="24"/>
        <v>43987.719496680445</v>
      </c>
      <c r="J142">
        <f t="shared" si="23"/>
        <v>1.14688995215311</v>
      </c>
    </row>
    <row r="143" spans="1:10" x14ac:dyDescent="0.25">
      <c r="A143" s="1">
        <v>44068</v>
      </c>
      <c r="B143">
        <v>12226</v>
      </c>
      <c r="C143">
        <v>12226</v>
      </c>
      <c r="D143">
        <f t="shared" si="20"/>
        <v>12226</v>
      </c>
      <c r="E143">
        <f t="shared" si="21"/>
        <v>1.0189340228333361</v>
      </c>
      <c r="F143">
        <f>GEOMEAN($E$3:E142)</f>
        <v>1.0383842499351228</v>
      </c>
      <c r="G143">
        <f>GEOMEAN($G$3:G142)</f>
        <v>1.0471896206332445</v>
      </c>
      <c r="I143">
        <f t="shared" si="24"/>
        <v>46078.820927032648</v>
      </c>
      <c r="J143">
        <f t="shared" si="23"/>
        <v>1.1432579016270805</v>
      </c>
    </row>
    <row r="144" spans="1:10" x14ac:dyDescent="0.25">
      <c r="A144" s="1">
        <v>44069</v>
      </c>
      <c r="B144">
        <v>12472</v>
      </c>
      <c r="C144">
        <v>12472</v>
      </c>
      <c r="D144">
        <f t="shared" si="20"/>
        <v>12472</v>
      </c>
      <c r="E144">
        <f t="shared" si="21"/>
        <v>1.019404644739504</v>
      </c>
      <c r="F144">
        <f>GEOMEAN($E$3:E143)</f>
        <v>1.0382450060963504</v>
      </c>
      <c r="G144">
        <f>GEOMEAN($G$3:G143)</f>
        <v>1.0471896206332445</v>
      </c>
      <c r="I144">
        <f t="shared" si="24"/>
        <v>48269.329765680959</v>
      </c>
      <c r="J144">
        <f t="shared" si="23"/>
        <v>1.1298124830147658</v>
      </c>
    </row>
    <row r="145" spans="1:10" x14ac:dyDescent="0.25">
      <c r="A145" s="1">
        <v>44070</v>
      </c>
      <c r="B145">
        <v>12771</v>
      </c>
      <c r="C145">
        <v>12771</v>
      </c>
      <c r="D145">
        <f t="shared" si="20"/>
        <v>12771</v>
      </c>
      <c r="E145">
        <f t="shared" si="21"/>
        <v>1.0202600029948219</v>
      </c>
      <c r="F145">
        <f>GEOMEAN($E$3:E144)</f>
        <v>1.0381111175480897</v>
      </c>
      <c r="G145">
        <f>GEOMEAN($G$3:G144)</f>
        <v>1.0471896206332445</v>
      </c>
      <c r="I145">
        <f t="shared" si="24"/>
        <v>50563.971671878775</v>
      </c>
      <c r="J145">
        <f t="shared" si="23"/>
        <v>1.1312782354504385</v>
      </c>
    </row>
    <row r="146" spans="1:10" x14ac:dyDescent="0.25">
      <c r="A146" s="1">
        <v>44071</v>
      </c>
      <c r="B146">
        <v>12975</v>
      </c>
      <c r="C146">
        <v>12975</v>
      </c>
      <c r="D146">
        <f t="shared" si="20"/>
        <v>12975</v>
      </c>
      <c r="E146">
        <f t="shared" si="21"/>
        <v>1.01952227450379</v>
      </c>
      <c r="F146">
        <f>GEOMEAN($E$3:E145)</f>
        <v>1.0379852064513817</v>
      </c>
      <c r="G146">
        <f>GEOMEAN($G$3:G145)</f>
        <v>1.0471896206332445</v>
      </c>
      <c r="I146">
        <f t="shared" si="24"/>
        <v>52967.696954689432</v>
      </c>
      <c r="J146">
        <f t="shared" si="23"/>
        <v>1.1277705345501956</v>
      </c>
    </row>
    <row r="147" spans="1:10" x14ac:dyDescent="0.25">
      <c r="A147" s="1">
        <v>44072</v>
      </c>
      <c r="B147">
        <v>13059</v>
      </c>
      <c r="C147">
        <v>13059</v>
      </c>
      <c r="D147">
        <f t="shared" si="20"/>
        <v>13059</v>
      </c>
      <c r="E147">
        <f t="shared" si="21"/>
        <v>1.0169462960417992</v>
      </c>
      <c r="F147">
        <f>GEOMEAN($E$3:E146)</f>
        <v>1.0378558457067044</v>
      </c>
      <c r="G147">
        <f>GEOMEAN($G$3:G146)</f>
        <v>1.0471896206332445</v>
      </c>
      <c r="I147">
        <f t="shared" si="24"/>
        <v>55485.691252456374</v>
      </c>
      <c r="J147">
        <f t="shared" si="23"/>
        <v>1.1280124384555585</v>
      </c>
    </row>
    <row r="148" spans="1:10" x14ac:dyDescent="0.25">
      <c r="A148" s="1">
        <v>44073</v>
      </c>
      <c r="B148">
        <f>SQRT(B147*B149)</f>
        <v>13154.64971027355</v>
      </c>
      <c r="C148">
        <f>SQRT(C147*C149)</f>
        <v>13154.64971027355</v>
      </c>
      <c r="D148">
        <f t="shared" si="20"/>
        <v>13155</v>
      </c>
      <c r="E148">
        <f t="shared" si="21"/>
        <v>1.0154122103263863</v>
      </c>
      <c r="F148">
        <f>GEOMEAN($E$3:E147)</f>
        <v>1.0377101797012296</v>
      </c>
      <c r="G148">
        <f>GEOMEAN($G$3:G147)</f>
        <v>1.0471896206332445</v>
      </c>
      <c r="I148">
        <f t="shared" si="24"/>
        <v>58123.386719957212</v>
      </c>
      <c r="J148">
        <f t="shared" si="23"/>
        <v>1.1167661767493968</v>
      </c>
    </row>
    <row r="149" spans="1:10" x14ac:dyDescent="0.25">
      <c r="A149" s="1">
        <v>44074</v>
      </c>
      <c r="B149">
        <v>13251</v>
      </c>
      <c r="C149">
        <v>13251</v>
      </c>
      <c r="D149">
        <f t="shared" si="20"/>
        <v>13251</v>
      </c>
      <c r="E149">
        <f t="shared" si="21"/>
        <v>1.0142294177040598</v>
      </c>
      <c r="F149">
        <f>GEOMEAN($E$3:E148)</f>
        <v>1.0375558006165404</v>
      </c>
      <c r="G149">
        <f>GEOMEAN($G$3:G148)</f>
        <v>1.0471896206332445</v>
      </c>
      <c r="I149">
        <f t="shared" si="24"/>
        <v>60886.473747376062</v>
      </c>
      <c r="J149">
        <f t="shared" si="23"/>
        <v>1.1056320400500625</v>
      </c>
    </row>
    <row r="150" spans="1:10" x14ac:dyDescent="0.25">
      <c r="A150" s="1">
        <v>44075</v>
      </c>
      <c r="B150">
        <v>13504</v>
      </c>
      <c r="C150">
        <v>13504</v>
      </c>
      <c r="D150">
        <f t="shared" si="20"/>
        <v>13504</v>
      </c>
      <c r="E150">
        <f t="shared" si="21"/>
        <v>1.015515694292656</v>
      </c>
      <c r="F150">
        <f>GEOMEAN($E142:E149)</f>
        <v>1.0177352200190062</v>
      </c>
      <c r="J150">
        <f t="shared" si="23"/>
        <v>1.1045313266808441</v>
      </c>
    </row>
    <row r="151" spans="1:10" x14ac:dyDescent="0.25">
      <c r="A151" s="1">
        <v>44076</v>
      </c>
      <c r="B151">
        <v>13719</v>
      </c>
      <c r="C151">
        <v>13719</v>
      </c>
      <c r="D151">
        <f t="shared" si="20"/>
        <v>13719</v>
      </c>
      <c r="E151">
        <f t="shared" si="21"/>
        <v>1.0153611493538637</v>
      </c>
      <c r="F151">
        <f>GEOMEAN($E143:E150)</f>
        <v>1.0175258164871896</v>
      </c>
      <c r="J151">
        <f t="shared" si="23"/>
        <v>1.0999839640795381</v>
      </c>
    </row>
    <row r="152" spans="1:10" x14ac:dyDescent="0.25">
      <c r="A152" s="1">
        <v>44077</v>
      </c>
      <c r="B152">
        <v>13929</v>
      </c>
      <c r="C152">
        <v>13929</v>
      </c>
      <c r="D152">
        <f t="shared" ref="D152:D182" si="25">ROUND(GEOMEAN(C152,B152),0)</f>
        <v>13929</v>
      </c>
      <c r="E152">
        <f t="shared" ref="E152:E181" si="26">(B152/B142)^0.1</f>
        <v>1.0151452573884807</v>
      </c>
      <c r="F152">
        <f>GEOMEAN($E144:E151)</f>
        <v>1.0170791388403544</v>
      </c>
      <c r="J152">
        <f t="shared" si="23"/>
        <v>1.0906741836974394</v>
      </c>
    </row>
    <row r="153" spans="1:10" x14ac:dyDescent="0.25">
      <c r="A153" s="1">
        <v>44078</v>
      </c>
      <c r="B153">
        <v>14139</v>
      </c>
      <c r="C153">
        <v>14139</v>
      </c>
      <c r="D153">
        <f t="shared" si="25"/>
        <v>14139</v>
      </c>
      <c r="E153">
        <f t="shared" si="26"/>
        <v>1.0146433896371307</v>
      </c>
      <c r="F153">
        <f>GEOMEAN($E145:E152)</f>
        <v>1.0165469564080858</v>
      </c>
      <c r="J153">
        <f t="shared" si="23"/>
        <v>1.0897109826589595</v>
      </c>
    </row>
    <row r="154" spans="1:10" x14ac:dyDescent="0.25">
      <c r="A154" s="1">
        <v>44079</v>
      </c>
      <c r="B154">
        <v>14225</v>
      </c>
      <c r="C154">
        <v>14225</v>
      </c>
      <c r="D154">
        <f t="shared" si="25"/>
        <v>14225</v>
      </c>
      <c r="E154">
        <f t="shared" si="26"/>
        <v>1.0132383459688989</v>
      </c>
      <c r="F154">
        <f>GEOMEAN($E146:E153)</f>
        <v>1.0158457442174234</v>
      </c>
      <c r="J154">
        <f t="shared" si="23"/>
        <v>1.0892870817061031</v>
      </c>
    </row>
    <row r="155" spans="1:10" x14ac:dyDescent="0.25">
      <c r="A155" s="1">
        <v>44080</v>
      </c>
      <c r="B155">
        <f>(B157/B154)^(1/3)*B154</f>
        <v>14327.591656674589</v>
      </c>
      <c r="C155">
        <f>(C157/C154)^(1/3)*C154</f>
        <v>14327.591656674589</v>
      </c>
      <c r="D155">
        <f t="shared" si="25"/>
        <v>14328</v>
      </c>
      <c r="E155">
        <f t="shared" si="26"/>
        <v>1.0115674099117395</v>
      </c>
      <c r="F155">
        <f>GEOMEAN($E147:E154)</f>
        <v>1.0150609670697843</v>
      </c>
      <c r="J155">
        <f t="shared" si="23"/>
        <v>1.0891655781213994</v>
      </c>
    </row>
    <row r="156" spans="1:10" x14ac:dyDescent="0.25">
      <c r="A156" s="1">
        <v>44081</v>
      </c>
      <c r="B156">
        <f>(B157/B154)^(1/3)*B155</f>
        <v>14430.923211276717</v>
      </c>
      <c r="C156">
        <f>(C157/C154)^(1/3)*C155</f>
        <v>14430.923211276717</v>
      </c>
      <c r="D156">
        <f t="shared" si="25"/>
        <v>14431</v>
      </c>
      <c r="E156">
        <f t="shared" si="26"/>
        <v>1.0106916434969997</v>
      </c>
      <c r="F156">
        <f>GEOMEAN($E148:E155)</f>
        <v>1.0143882946570693</v>
      </c>
      <c r="J156">
        <f t="shared" si="23"/>
        <v>1.0890440880897077</v>
      </c>
    </row>
    <row r="157" spans="1:10" x14ac:dyDescent="0.25">
      <c r="A157" s="1">
        <v>44082</v>
      </c>
      <c r="B157">
        <v>14535</v>
      </c>
      <c r="C157">
        <v>14535</v>
      </c>
      <c r="D157">
        <f t="shared" si="25"/>
        <v>14535</v>
      </c>
      <c r="E157">
        <f t="shared" si="26"/>
        <v>1.0107657362249489</v>
      </c>
      <c r="F157">
        <f>GEOMEAN($E149:E156)</f>
        <v>1.0137976163849083</v>
      </c>
      <c r="J157">
        <f t="shared" si="23"/>
        <v>1.0763477488151658</v>
      </c>
    </row>
    <row r="158" spans="1:10" x14ac:dyDescent="0.25">
      <c r="A158" s="1">
        <v>44083</v>
      </c>
      <c r="B158">
        <v>14681</v>
      </c>
      <c r="C158">
        <v>14681</v>
      </c>
      <c r="D158">
        <f t="shared" si="25"/>
        <v>14681</v>
      </c>
      <c r="E158">
        <f t="shared" si="26"/>
        <v>1.0110383635387399</v>
      </c>
      <c r="F158">
        <f>GEOMEAN($E150:E157)</f>
        <v>1.0133641925357431</v>
      </c>
      <c r="J158">
        <f t="shared" si="23"/>
        <v>1.0701217289889933</v>
      </c>
    </row>
    <row r="159" spans="1:10" x14ac:dyDescent="0.25">
      <c r="A159" s="1">
        <v>44084</v>
      </c>
      <c r="B159">
        <v>14821</v>
      </c>
      <c r="C159">
        <v>14821</v>
      </c>
      <c r="D159">
        <f t="shared" si="25"/>
        <v>14821</v>
      </c>
      <c r="E159">
        <f t="shared" si="26"/>
        <v>1.011260130630542</v>
      </c>
      <c r="F159">
        <f>GEOMEAN($E151:E158)</f>
        <v>1.0128046316839137</v>
      </c>
      <c r="J159">
        <f t="shared" si="23"/>
        <v>1.0640390552085577</v>
      </c>
    </row>
    <row r="160" spans="1:10" x14ac:dyDescent="0.25">
      <c r="A160" s="1">
        <v>44085</v>
      </c>
      <c r="B160">
        <v>15081</v>
      </c>
      <c r="C160">
        <v>15081</v>
      </c>
      <c r="D160">
        <f t="shared" si="25"/>
        <v>15081</v>
      </c>
      <c r="E160">
        <f t="shared" si="26"/>
        <v>1.0111061944597071</v>
      </c>
      <c r="F160">
        <f>GEOMEAN($E152:E159)</f>
        <v>1.0122923892116751</v>
      </c>
      <c r="J160">
        <f t="shared" si="23"/>
        <v>1.066624230850838</v>
      </c>
    </row>
    <row r="161" spans="1:10" x14ac:dyDescent="0.25">
      <c r="A161" s="1">
        <v>44086</v>
      </c>
      <c r="B161">
        <v>15136</v>
      </c>
      <c r="C161">
        <v>15136</v>
      </c>
      <c r="D161">
        <f t="shared" si="25"/>
        <v>15136</v>
      </c>
      <c r="E161">
        <f t="shared" si="26"/>
        <v>1.0098778953953678</v>
      </c>
      <c r="F161">
        <f>GEOMEAN($E153:E160)</f>
        <v>1.0117880466419866</v>
      </c>
      <c r="J161">
        <f t="shared" si="23"/>
        <v>1.0640421792618628</v>
      </c>
    </row>
    <row r="162" spans="1:10" x14ac:dyDescent="0.25">
      <c r="A162" s="1">
        <v>44087</v>
      </c>
      <c r="B162">
        <f>SQRT(B161*B163)</f>
        <v>15253.047433218058</v>
      </c>
      <c r="C162">
        <f>SQRT(C161*C163)</f>
        <v>15253.047433218058</v>
      </c>
      <c r="D162">
        <f t="shared" si="25"/>
        <v>15253</v>
      </c>
      <c r="E162">
        <f t="shared" si="26"/>
        <v>1.0091219857218734</v>
      </c>
      <c r="F162">
        <f>GEOMEAN($E154:E161)</f>
        <v>1.0111928120282765</v>
      </c>
      <c r="J162">
        <f t="shared" si="23"/>
        <v>1.0645925567059513</v>
      </c>
    </row>
    <row r="163" spans="1:10" x14ac:dyDescent="0.25">
      <c r="A163" s="1">
        <v>44088</v>
      </c>
      <c r="B163">
        <v>15371</v>
      </c>
      <c r="C163">
        <v>15371</v>
      </c>
      <c r="D163">
        <f t="shared" si="25"/>
        <v>15371</v>
      </c>
      <c r="E163">
        <f t="shared" si="26"/>
        <v>1.0083895648602206</v>
      </c>
      <c r="F163">
        <f>GEOMEAN($E155:E162)</f>
        <v>1.0106783907461669</v>
      </c>
      <c r="J163">
        <f t="shared" si="23"/>
        <v>1.0651432188336143</v>
      </c>
    </row>
    <row r="164" spans="1:10" x14ac:dyDescent="0.25">
      <c r="A164" s="1">
        <v>44089</v>
      </c>
      <c r="B164">
        <v>15683</v>
      </c>
      <c r="C164">
        <v>15683</v>
      </c>
      <c r="D164">
        <f t="shared" si="25"/>
        <v>15683</v>
      </c>
      <c r="E164">
        <f t="shared" si="26"/>
        <v>1.009805395245863</v>
      </c>
      <c r="F164">
        <f>GEOMEAN($E156:E163)</f>
        <v>1.0102809626711835</v>
      </c>
      <c r="J164">
        <f t="shared" si="23"/>
        <v>1.0789817681458549</v>
      </c>
    </row>
    <row r="165" spans="1:10" x14ac:dyDescent="0.25">
      <c r="A165" s="1">
        <v>44090</v>
      </c>
      <c r="B165">
        <v>15964</v>
      </c>
      <c r="C165">
        <v>15964</v>
      </c>
      <c r="D165">
        <f t="shared" si="25"/>
        <v>15964</v>
      </c>
      <c r="E165">
        <f t="shared" si="26"/>
        <v>1.0108735946996814</v>
      </c>
      <c r="F165">
        <f>GEOMEAN($E157:E164)</f>
        <v>1.0101701841489881</v>
      </c>
      <c r="J165">
        <f t="shared" si="23"/>
        <v>1.0873918670390301</v>
      </c>
    </row>
    <row r="166" spans="1:10" x14ac:dyDescent="0.25">
      <c r="A166" s="1">
        <v>44091</v>
      </c>
      <c r="B166">
        <v>16370</v>
      </c>
      <c r="C166">
        <v>16370</v>
      </c>
      <c r="D166">
        <f t="shared" si="25"/>
        <v>16370</v>
      </c>
      <c r="E166">
        <f t="shared" si="26"/>
        <v>1.0126875163698432</v>
      </c>
      <c r="F166">
        <f>GEOMEAN($E158:E165)</f>
        <v>1.0101836578854189</v>
      </c>
      <c r="J166">
        <f t="shared" si="23"/>
        <v>1.1045138654611699</v>
      </c>
    </row>
    <row r="167" spans="1:10" x14ac:dyDescent="0.25">
      <c r="A167" s="1">
        <v>44092</v>
      </c>
      <c r="B167">
        <v>16547</v>
      </c>
      <c r="C167">
        <v>16547</v>
      </c>
      <c r="D167">
        <f t="shared" si="25"/>
        <v>16547</v>
      </c>
      <c r="E167">
        <f t="shared" si="26"/>
        <v>1.0130489321038978</v>
      </c>
      <c r="F167">
        <f>GEOMEAN($E159:E166)</f>
        <v>1.0103894808844371</v>
      </c>
      <c r="J167">
        <f t="shared" si="23"/>
        <v>1.0972084079305087</v>
      </c>
    </row>
    <row r="168" spans="1:10" x14ac:dyDescent="0.25">
      <c r="A168" s="1">
        <v>44093</v>
      </c>
      <c r="B168">
        <v>16569</v>
      </c>
      <c r="C168">
        <v>16569</v>
      </c>
      <c r="D168">
        <f t="shared" si="25"/>
        <v>16569</v>
      </c>
      <c r="E168">
        <f t="shared" si="26"/>
        <v>1.0121714098887606</v>
      </c>
      <c r="F168">
        <f>GEOMEAN($E160:E167)</f>
        <v>1.0106127158575455</v>
      </c>
      <c r="J168">
        <f t="shared" si="23"/>
        <v>1.0946749471458774</v>
      </c>
    </row>
    <row r="169" spans="1:10" x14ac:dyDescent="0.25">
      <c r="A169" s="1">
        <v>44094</v>
      </c>
      <c r="B169">
        <f>SQRT(B168*B170)</f>
        <v>16648.807795154582</v>
      </c>
      <c r="C169">
        <f>SQRT(C168*C170)</f>
        <v>16648.807795154582</v>
      </c>
      <c r="D169">
        <f t="shared" si="25"/>
        <v>16649</v>
      </c>
      <c r="E169">
        <f t="shared" si="26"/>
        <v>1.0116972354016318</v>
      </c>
      <c r="F169">
        <f>GEOMEAN($E161:E168)</f>
        <v>1.0107457414991845</v>
      </c>
      <c r="J169">
        <f t="shared" si="23"/>
        <v>1.0915069836403208</v>
      </c>
    </row>
    <row r="170" spans="1:10" x14ac:dyDescent="0.25">
      <c r="A170" s="1">
        <v>44095</v>
      </c>
      <c r="B170">
        <v>16729</v>
      </c>
      <c r="C170">
        <v>16729</v>
      </c>
      <c r="D170">
        <f t="shared" si="25"/>
        <v>16729</v>
      </c>
      <c r="E170">
        <f t="shared" si="26"/>
        <v>1.0104247698988129</v>
      </c>
      <c r="F170">
        <f>GEOMEAN($E162:E169)</f>
        <v>1.0109731752356379</v>
      </c>
      <c r="J170">
        <f t="shared" si="23"/>
        <v>1.0883481881465096</v>
      </c>
    </row>
    <row r="171" spans="1:10" x14ac:dyDescent="0.25">
      <c r="A171" s="1">
        <v>44096</v>
      </c>
      <c r="B171">
        <v>16873</v>
      </c>
      <c r="C171">
        <v>16873</v>
      </c>
      <c r="D171">
        <f t="shared" si="25"/>
        <v>16873</v>
      </c>
      <c r="E171">
        <f t="shared" si="26"/>
        <v>1.0109230960057953</v>
      </c>
      <c r="F171">
        <f>GEOMEAN($E163:E170)</f>
        <v>1.0111362299216373</v>
      </c>
      <c r="J171">
        <f t="shared" si="23"/>
        <v>1.0758783396033922</v>
      </c>
    </row>
    <row r="172" spans="1:10" x14ac:dyDescent="0.25">
      <c r="A172" s="1">
        <v>44097</v>
      </c>
      <c r="B172">
        <v>16984</v>
      </c>
      <c r="C172">
        <v>16984</v>
      </c>
      <c r="D172">
        <f t="shared" si="25"/>
        <v>16984</v>
      </c>
      <c r="E172">
        <f t="shared" si="26"/>
        <v>1.0108072216162249</v>
      </c>
      <c r="F172">
        <f>GEOMEAN($E164:E171)</f>
        <v>1.0114534354154883</v>
      </c>
      <c r="J172">
        <f t="shared" si="23"/>
        <v>1.0638937609621648</v>
      </c>
    </row>
    <row r="173" spans="1:10" x14ac:dyDescent="0.25">
      <c r="A173" s="1">
        <v>44098</v>
      </c>
      <c r="B173">
        <v>17126</v>
      </c>
      <c r="C173">
        <v>17126</v>
      </c>
      <c r="D173">
        <f t="shared" si="25"/>
        <v>17126</v>
      </c>
      <c r="E173">
        <f t="shared" si="26"/>
        <v>1.01087017156939</v>
      </c>
      <c r="F173">
        <f>GEOMEAN($E165:E172)</f>
        <v>1.0115788136795973</v>
      </c>
      <c r="J173">
        <f t="shared" si="23"/>
        <v>1.0461820403176543</v>
      </c>
    </row>
    <row r="174" spans="1:10" x14ac:dyDescent="0.25">
      <c r="A174" s="1">
        <v>44099</v>
      </c>
      <c r="B174">
        <v>17334</v>
      </c>
      <c r="C174">
        <v>17334</v>
      </c>
      <c r="D174">
        <f t="shared" si="25"/>
        <v>17334</v>
      </c>
      <c r="E174">
        <f t="shared" si="26"/>
        <v>1.0100595169153734</v>
      </c>
      <c r="F174">
        <f>GEOMEAN($E166:E173)</f>
        <v>1.0115783854891653</v>
      </c>
      <c r="J174">
        <f t="shared" si="23"/>
        <v>1.0475614915090348</v>
      </c>
    </row>
    <row r="175" spans="1:10" x14ac:dyDescent="0.25">
      <c r="A175" s="1">
        <v>44100</v>
      </c>
      <c r="B175">
        <v>17348</v>
      </c>
      <c r="C175">
        <v>17348</v>
      </c>
      <c r="D175">
        <f t="shared" si="25"/>
        <v>17348</v>
      </c>
      <c r="E175">
        <f t="shared" si="26"/>
        <v>1.0083487620242053</v>
      </c>
      <c r="F175">
        <f>GEOMEAN($E167:E174)</f>
        <v>1.0112498721843293</v>
      </c>
      <c r="J175">
        <f t="shared" si="23"/>
        <v>1.0470155108938379</v>
      </c>
    </row>
    <row r="176" spans="1:10" x14ac:dyDescent="0.25">
      <c r="A176" s="1">
        <v>44101</v>
      </c>
      <c r="B176">
        <f>SQRT(B175*B177)</f>
        <v>17409.391373623606</v>
      </c>
      <c r="C176">
        <f>SQRT(C175*C177)</f>
        <v>17409.391373623606</v>
      </c>
      <c r="D176">
        <f t="shared" si="25"/>
        <v>17409</v>
      </c>
      <c r="E176">
        <f t="shared" si="26"/>
        <v>1.0061749270760914</v>
      </c>
      <c r="F176">
        <f>GEOMEAN($E168:E175)</f>
        <v>1.0106622003772083</v>
      </c>
      <c r="J176">
        <f t="shared" si="23"/>
        <v>1.0456839665534718</v>
      </c>
    </row>
    <row r="177" spans="1:10" x14ac:dyDescent="0.25">
      <c r="A177" s="1">
        <v>44102</v>
      </c>
      <c r="B177">
        <v>17471</v>
      </c>
      <c r="C177">
        <v>17471</v>
      </c>
      <c r="D177">
        <f t="shared" si="25"/>
        <v>17471</v>
      </c>
      <c r="E177">
        <f t="shared" si="26"/>
        <v>1.0054485443189098</v>
      </c>
      <c r="F177">
        <f>GEOMEAN($E169:E176)</f>
        <v>1.009911810553191</v>
      </c>
      <c r="J177">
        <f t="shared" si="23"/>
        <v>1.0443541156076275</v>
      </c>
    </row>
    <row r="178" spans="1:10" x14ac:dyDescent="0.25">
      <c r="A178" s="1">
        <v>44103</v>
      </c>
      <c r="B178">
        <v>17568</v>
      </c>
      <c r="C178">
        <v>17568</v>
      </c>
      <c r="D178">
        <f t="shared" si="25"/>
        <v>17568</v>
      </c>
      <c r="E178">
        <f t="shared" si="26"/>
        <v>1.0058717299960542</v>
      </c>
      <c r="F178">
        <f>GEOMEAN($E170:E177)</f>
        <v>1.0091299875230608</v>
      </c>
      <c r="J178">
        <f t="shared" si="23"/>
        <v>1.0411900669709002</v>
      </c>
    </row>
    <row r="179" spans="1:10" x14ac:dyDescent="0.25">
      <c r="A179" s="1">
        <v>44104</v>
      </c>
      <c r="B179">
        <v>17642</v>
      </c>
      <c r="C179">
        <v>17642</v>
      </c>
      <c r="D179">
        <f t="shared" si="25"/>
        <v>17642</v>
      </c>
      <c r="E179">
        <f t="shared" si="26"/>
        <v>1.0058112011853666</v>
      </c>
      <c r="F179">
        <f>GEOMEAN($E171:E178)</f>
        <v>1.0085604631187715</v>
      </c>
      <c r="J179">
        <f t="shared" si="23"/>
        <v>1.0387423457371643</v>
      </c>
    </row>
    <row r="180" spans="1:10" x14ac:dyDescent="0.25">
      <c r="A180" s="1">
        <v>44105</v>
      </c>
      <c r="B180">
        <v>17717</v>
      </c>
      <c r="C180">
        <v>17717</v>
      </c>
      <c r="D180">
        <f t="shared" si="25"/>
        <v>17717</v>
      </c>
      <c r="E180">
        <f t="shared" si="26"/>
        <v>1.005754583393379</v>
      </c>
      <c r="F180">
        <f>GEOMEAN($E172:E179)</f>
        <v>1.0079215548520313</v>
      </c>
      <c r="J180">
        <f t="shared" si="23"/>
        <v>1.0345089337848885</v>
      </c>
    </row>
    <row r="181" spans="1:10" x14ac:dyDescent="0.25">
      <c r="A181" s="1">
        <v>44106</v>
      </c>
      <c r="B181">
        <v>17820</v>
      </c>
      <c r="C181">
        <v>17820</v>
      </c>
      <c r="D181">
        <f t="shared" si="25"/>
        <v>17820</v>
      </c>
      <c r="E181">
        <f t="shared" si="26"/>
        <v>1.0054756077226321</v>
      </c>
      <c r="F181">
        <f>GEOMEAN($E173:E180)</f>
        <v>1.0072903965432431</v>
      </c>
      <c r="J181">
        <f t="shared" si="23"/>
        <v>1.02803738317757</v>
      </c>
    </row>
    <row r="182" spans="1:10" x14ac:dyDescent="0.25">
      <c r="A182" s="1">
        <v>44107</v>
      </c>
      <c r="B182">
        <f>B181*E181</f>
        <v>17917.575329617302</v>
      </c>
      <c r="C182">
        <f>ROUND(C181*$F$35,0)</f>
        <v>18775</v>
      </c>
      <c r="D182">
        <f t="shared" si="25"/>
        <v>18341</v>
      </c>
      <c r="J182">
        <f t="shared" si="23"/>
        <v>1.0328323339645666</v>
      </c>
    </row>
  </sheetData>
  <sortState xmlns:xlrd2="http://schemas.microsoft.com/office/spreadsheetml/2017/richdata2" ref="A18:B34">
    <sortCondition ref="A18:A34"/>
  </sortState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76AB2-7C05-4F92-9CB5-512162333E79}">
  <dimension ref="A1:G150"/>
  <sheetViews>
    <sheetView topLeftCell="A4" workbookViewId="0">
      <selection activeCell="M30" sqref="M30"/>
    </sheetView>
  </sheetViews>
  <sheetFormatPr defaultRowHeight="15" x14ac:dyDescent="0.25"/>
  <cols>
    <col min="2" max="2" width="16.140625" bestFit="1" customWidth="1"/>
    <col min="3" max="3" width="18.42578125" bestFit="1" customWidth="1"/>
    <col min="4" max="4" width="14.42578125" bestFit="1" customWidth="1"/>
  </cols>
  <sheetData>
    <row r="1" spans="1:6" x14ac:dyDescent="0.25">
      <c r="A1" t="s">
        <v>0</v>
      </c>
      <c r="B1" t="s">
        <v>2</v>
      </c>
      <c r="C1" t="s">
        <v>1</v>
      </c>
      <c r="D1" t="s">
        <v>3</v>
      </c>
    </row>
    <row r="2" spans="1:6" x14ac:dyDescent="0.25">
      <c r="A2" s="1">
        <v>43924</v>
      </c>
      <c r="B2">
        <v>1</v>
      </c>
      <c r="C2">
        <v>1</v>
      </c>
      <c r="D2">
        <f>C2</f>
        <v>1</v>
      </c>
    </row>
    <row r="3" spans="1:6" x14ac:dyDescent="0.25">
      <c r="A3" s="1">
        <v>43927</v>
      </c>
      <c r="B3">
        <v>1</v>
      </c>
      <c r="C3">
        <v>1</v>
      </c>
      <c r="D3">
        <f t="shared" ref="D3:D35" si="0">C3</f>
        <v>1</v>
      </c>
      <c r="E3">
        <f>B3/B2</f>
        <v>1</v>
      </c>
      <c r="F3">
        <f>B3/Planilha1!B2</f>
        <v>1.5151515151515152E-2</v>
      </c>
    </row>
    <row r="4" spans="1:6" x14ac:dyDescent="0.25">
      <c r="A4" s="1">
        <v>43928</v>
      </c>
      <c r="B4">
        <v>2</v>
      </c>
      <c r="C4">
        <v>2</v>
      </c>
      <c r="D4">
        <f t="shared" si="0"/>
        <v>2</v>
      </c>
      <c r="E4">
        <f t="shared" ref="E4:E34" si="1">B4/B3</f>
        <v>2</v>
      </c>
      <c r="F4">
        <f>B4/Planilha1!B3</f>
        <v>2.564102564102564E-2</v>
      </c>
    </row>
    <row r="5" spans="1:6" x14ac:dyDescent="0.25">
      <c r="A5" s="1">
        <v>43929</v>
      </c>
      <c r="B5">
        <v>2</v>
      </c>
      <c r="C5">
        <v>2</v>
      </c>
      <c r="D5">
        <f t="shared" si="0"/>
        <v>2</v>
      </c>
      <c r="E5">
        <f t="shared" si="1"/>
        <v>1</v>
      </c>
      <c r="F5">
        <f>B5/Planilha1!B4</f>
        <v>2.564102564102564E-2</v>
      </c>
    </row>
    <row r="6" spans="1:6" x14ac:dyDescent="0.25">
      <c r="A6" s="1">
        <v>43930</v>
      </c>
      <c r="B6">
        <v>2</v>
      </c>
      <c r="C6">
        <v>2</v>
      </c>
      <c r="D6">
        <f t="shared" si="0"/>
        <v>2</v>
      </c>
      <c r="E6">
        <f t="shared" si="1"/>
        <v>1</v>
      </c>
      <c r="F6">
        <f>B6/Planilha1!B5</f>
        <v>2.4398004861698335E-2</v>
      </c>
    </row>
    <row r="7" spans="1:6" x14ac:dyDescent="0.25">
      <c r="A7" s="1">
        <v>43931</v>
      </c>
      <c r="B7">
        <v>2</v>
      </c>
      <c r="C7">
        <v>2</v>
      </c>
      <c r="D7">
        <f t="shared" si="0"/>
        <v>2</v>
      </c>
      <c r="E7">
        <f t="shared" si="1"/>
        <v>1</v>
      </c>
      <c r="F7">
        <f>B7/Planilha1!B6</f>
        <v>2.3215243008026732E-2</v>
      </c>
    </row>
    <row r="8" spans="1:6" x14ac:dyDescent="0.25">
      <c r="A8" s="1">
        <v>43932</v>
      </c>
      <c r="B8">
        <v>2</v>
      </c>
      <c r="C8">
        <v>2</v>
      </c>
      <c r="D8">
        <f t="shared" si="0"/>
        <v>2</v>
      </c>
      <c r="E8">
        <f t="shared" si="1"/>
        <v>1</v>
      </c>
      <c r="F8">
        <f>B8/Planilha1!B7</f>
        <v>2.2089818859238438E-2</v>
      </c>
    </row>
    <row r="9" spans="1:6" x14ac:dyDescent="0.25">
      <c r="A9" s="1">
        <v>43933</v>
      </c>
      <c r="B9">
        <v>2</v>
      </c>
      <c r="C9">
        <v>2</v>
      </c>
      <c r="D9">
        <f t="shared" si="0"/>
        <v>2</v>
      </c>
      <c r="E9">
        <f t="shared" si="1"/>
        <v>1</v>
      </c>
      <c r="F9">
        <f>B9/Planilha1!B8</f>
        <v>2.1018952808947666E-2</v>
      </c>
    </row>
    <row r="10" spans="1:6" x14ac:dyDescent="0.25">
      <c r="A10" s="1">
        <v>43934</v>
      </c>
      <c r="B10">
        <v>3</v>
      </c>
      <c r="C10">
        <v>3</v>
      </c>
      <c r="D10">
        <f t="shared" si="0"/>
        <v>3</v>
      </c>
      <c r="E10">
        <f t="shared" si="1"/>
        <v>1.5</v>
      </c>
      <c r="F10">
        <f>B10/Planilha1!B9</f>
        <v>0.03</v>
      </c>
    </row>
    <row r="11" spans="1:6" x14ac:dyDescent="0.25">
      <c r="A11" s="1">
        <v>43935</v>
      </c>
      <c r="B11">
        <v>3</v>
      </c>
      <c r="C11">
        <v>3</v>
      </c>
      <c r="D11">
        <f t="shared" si="0"/>
        <v>3</v>
      </c>
      <c r="E11">
        <f t="shared" si="1"/>
        <v>1</v>
      </c>
      <c r="F11">
        <f>B11/Planilha1!B10</f>
        <v>2.8571428571428571E-2</v>
      </c>
    </row>
    <row r="12" spans="1:6" x14ac:dyDescent="0.25">
      <c r="A12" s="1">
        <v>43936</v>
      </c>
      <c r="B12">
        <v>3</v>
      </c>
      <c r="C12">
        <v>3</v>
      </c>
      <c r="D12">
        <f t="shared" si="0"/>
        <v>3</v>
      </c>
      <c r="E12">
        <f t="shared" si="1"/>
        <v>1</v>
      </c>
      <c r="F12">
        <f>B12/Planilha1!B11</f>
        <v>2.7777777777777776E-2</v>
      </c>
    </row>
    <row r="13" spans="1:6" x14ac:dyDescent="0.25">
      <c r="A13" s="1">
        <v>43937</v>
      </c>
      <c r="B13">
        <v>3</v>
      </c>
      <c r="C13">
        <v>3</v>
      </c>
      <c r="D13">
        <f t="shared" si="0"/>
        <v>3</v>
      </c>
      <c r="E13">
        <f t="shared" si="1"/>
        <v>1</v>
      </c>
      <c r="F13">
        <f>B13/Planilha1!B12</f>
        <v>2.2900763358778626E-2</v>
      </c>
    </row>
    <row r="14" spans="1:6" x14ac:dyDescent="0.25">
      <c r="A14" s="1">
        <v>43938</v>
      </c>
      <c r="B14">
        <v>3</v>
      </c>
      <c r="C14">
        <v>3</v>
      </c>
      <c r="D14">
        <f t="shared" si="0"/>
        <v>3</v>
      </c>
      <c r="E14">
        <f t="shared" si="1"/>
        <v>1</v>
      </c>
      <c r="F14">
        <f>B14/Planilha1!B13</f>
        <v>2.2058823529411766E-2</v>
      </c>
    </row>
    <row r="15" spans="1:6" x14ac:dyDescent="0.25">
      <c r="A15" s="1">
        <v>43939</v>
      </c>
      <c r="B15">
        <v>3</v>
      </c>
      <c r="C15">
        <v>3</v>
      </c>
      <c r="D15">
        <f t="shared" si="0"/>
        <v>3</v>
      </c>
      <c r="E15">
        <f t="shared" si="1"/>
        <v>1</v>
      </c>
      <c r="F15">
        <f>B15/Planilha1!B14</f>
        <v>2.097902097902098E-2</v>
      </c>
    </row>
    <row r="16" spans="1:6" x14ac:dyDescent="0.25">
      <c r="A16" s="1">
        <v>43940</v>
      </c>
      <c r="B16">
        <v>3</v>
      </c>
      <c r="C16">
        <v>3</v>
      </c>
      <c r="D16">
        <f t="shared" si="0"/>
        <v>3</v>
      </c>
      <c r="E16">
        <f t="shared" si="1"/>
        <v>1</v>
      </c>
      <c r="F16">
        <f>B16/Planilha1!B15</f>
        <v>2.097902097902098E-2</v>
      </c>
    </row>
    <row r="17" spans="1:7" x14ac:dyDescent="0.25">
      <c r="A17" s="1">
        <v>43941</v>
      </c>
      <c r="B17">
        <v>4</v>
      </c>
      <c r="C17">
        <v>4</v>
      </c>
      <c r="D17">
        <f t="shared" si="0"/>
        <v>4</v>
      </c>
      <c r="E17">
        <f t="shared" si="1"/>
        <v>1.3333333333333333</v>
      </c>
      <c r="F17">
        <f>B17/Planilha1!B16</f>
        <v>2.7777777777777776E-2</v>
      </c>
    </row>
    <row r="18" spans="1:7" x14ac:dyDescent="0.25">
      <c r="A18" s="1">
        <v>43942</v>
      </c>
      <c r="B18">
        <v>5</v>
      </c>
      <c r="C18">
        <v>5</v>
      </c>
      <c r="D18">
        <f t="shared" si="0"/>
        <v>5</v>
      </c>
      <c r="E18">
        <f t="shared" si="1"/>
        <v>1.25</v>
      </c>
      <c r="F18">
        <f>B18/Planilha1!B17</f>
        <v>3.4134663354960015E-2</v>
      </c>
    </row>
    <row r="19" spans="1:7" x14ac:dyDescent="0.25">
      <c r="A19" s="1">
        <v>43943</v>
      </c>
      <c r="B19">
        <v>6</v>
      </c>
      <c r="C19">
        <v>6</v>
      </c>
      <c r="D19">
        <f t="shared" si="0"/>
        <v>6</v>
      </c>
      <c r="E19">
        <f t="shared" si="1"/>
        <v>1.2</v>
      </c>
      <c r="F19">
        <f>B19/Planilha1!B18</f>
        <v>4.0268456375838924E-2</v>
      </c>
    </row>
    <row r="20" spans="1:7" x14ac:dyDescent="0.25">
      <c r="A20" s="1">
        <v>43944</v>
      </c>
      <c r="B20">
        <v>6</v>
      </c>
      <c r="C20">
        <v>6</v>
      </c>
      <c r="D20">
        <f t="shared" si="0"/>
        <v>6</v>
      </c>
      <c r="E20">
        <f t="shared" si="1"/>
        <v>1</v>
      </c>
      <c r="F20">
        <f>B20/Planilha1!B19</f>
        <v>3.7267080745341616E-2</v>
      </c>
    </row>
    <row r="21" spans="1:7" x14ac:dyDescent="0.25">
      <c r="A21" s="1">
        <v>43945</v>
      </c>
      <c r="B21">
        <v>6</v>
      </c>
      <c r="C21">
        <v>6</v>
      </c>
      <c r="D21">
        <f t="shared" si="0"/>
        <v>6</v>
      </c>
      <c r="E21">
        <f t="shared" si="1"/>
        <v>1</v>
      </c>
      <c r="F21">
        <f>B21/Planilha1!B20</f>
        <v>3.4482758620689655E-2</v>
      </c>
    </row>
    <row r="22" spans="1:7" x14ac:dyDescent="0.25">
      <c r="A22" s="1">
        <v>43946</v>
      </c>
      <c r="B22">
        <v>7</v>
      </c>
      <c r="C22">
        <v>7</v>
      </c>
      <c r="D22">
        <f t="shared" si="0"/>
        <v>7</v>
      </c>
      <c r="E22">
        <f t="shared" si="1"/>
        <v>1.1666666666666667</v>
      </c>
      <c r="F22">
        <f>B22/Planilha1!B21</f>
        <v>3.9772727272727272E-2</v>
      </c>
    </row>
    <row r="23" spans="1:7" x14ac:dyDescent="0.25">
      <c r="A23" s="1">
        <v>43947</v>
      </c>
      <c r="B23">
        <f>GEOMEAN(B22,B24)</f>
        <v>8.3666002653407556</v>
      </c>
      <c r="C23">
        <f>GEOMEAN(C22,C24)</f>
        <v>8.3666002653407556</v>
      </c>
      <c r="D23">
        <f t="shared" si="0"/>
        <v>8.3666002653407556</v>
      </c>
      <c r="E23">
        <f t="shared" si="1"/>
        <v>1.1952286093343936</v>
      </c>
      <c r="F23">
        <f>B23/Planilha1!B22</f>
        <v>4.611815056326294E-2</v>
      </c>
    </row>
    <row r="24" spans="1:7" x14ac:dyDescent="0.25">
      <c r="A24" s="1">
        <v>43948</v>
      </c>
      <c r="B24">
        <v>10</v>
      </c>
      <c r="C24">
        <v>10</v>
      </c>
      <c r="D24">
        <f t="shared" si="0"/>
        <v>10</v>
      </c>
      <c r="E24">
        <f t="shared" si="1"/>
        <v>1.1952286093343936</v>
      </c>
      <c r="F24">
        <f>B24/Planilha1!B23</f>
        <v>5.3475935828877004E-2</v>
      </c>
    </row>
    <row r="25" spans="1:7" x14ac:dyDescent="0.25">
      <c r="A25" s="1">
        <v>43949</v>
      </c>
      <c r="B25">
        <v>10</v>
      </c>
      <c r="C25">
        <v>10</v>
      </c>
      <c r="D25">
        <f t="shared" si="0"/>
        <v>10</v>
      </c>
      <c r="E25">
        <f t="shared" si="1"/>
        <v>1</v>
      </c>
      <c r="F25">
        <f>B25/Planilha1!B24</f>
        <v>4.9504950495049507E-2</v>
      </c>
    </row>
    <row r="26" spans="1:7" x14ac:dyDescent="0.25">
      <c r="A26" s="1">
        <v>43950</v>
      </c>
      <c r="B26">
        <v>10</v>
      </c>
      <c r="C26">
        <v>10</v>
      </c>
      <c r="D26">
        <f t="shared" si="0"/>
        <v>10</v>
      </c>
      <c r="E26">
        <f t="shared" si="1"/>
        <v>1</v>
      </c>
      <c r="F26">
        <f>B26/Planilha1!B25</f>
        <v>4.6511627906976744E-2</v>
      </c>
    </row>
    <row r="27" spans="1:7" x14ac:dyDescent="0.25">
      <c r="A27" s="1">
        <v>43951</v>
      </c>
      <c r="B27">
        <v>11</v>
      </c>
      <c r="C27">
        <v>11</v>
      </c>
      <c r="D27">
        <f t="shared" si="0"/>
        <v>11</v>
      </c>
      <c r="E27">
        <f t="shared" si="1"/>
        <v>1.1000000000000001</v>
      </c>
      <c r="F27">
        <f>B27/Planilha1!B26</f>
        <v>4.7619047619047616E-2</v>
      </c>
      <c r="G27">
        <f t="shared" ref="G27:G51" si="2">(B27*B26*B25/(B20*B19*B18))^(1/21)</f>
        <v>1.0900195675875037</v>
      </c>
    </row>
    <row r="28" spans="1:7" x14ac:dyDescent="0.25">
      <c r="A28" s="1">
        <v>43952</v>
      </c>
      <c r="B28">
        <v>11</v>
      </c>
      <c r="C28">
        <v>11</v>
      </c>
      <c r="D28">
        <f t="shared" si="0"/>
        <v>11</v>
      </c>
      <c r="E28">
        <f t="shared" si="1"/>
        <v>1</v>
      </c>
      <c r="F28">
        <f>B28/Planilha1!B27</f>
        <v>4.681529288318715E-2</v>
      </c>
      <c r="G28">
        <f t="shared" si="2"/>
        <v>1.0855125253903624</v>
      </c>
    </row>
    <row r="29" spans="1:7" x14ac:dyDescent="0.25">
      <c r="A29" s="1">
        <v>43953</v>
      </c>
      <c r="B29">
        <v>11</v>
      </c>
      <c r="C29">
        <v>11</v>
      </c>
      <c r="D29">
        <f t="shared" si="0"/>
        <v>11</v>
      </c>
      <c r="E29">
        <f t="shared" si="1"/>
        <v>1</v>
      </c>
      <c r="F29">
        <f>B29/Planilha1!B28</f>
        <v>4.6025104602510462E-2</v>
      </c>
      <c r="G29">
        <f t="shared" si="2"/>
        <v>1.0824752539255769</v>
      </c>
    </row>
    <row r="30" spans="1:7" x14ac:dyDescent="0.25">
      <c r="A30" s="1">
        <v>43954</v>
      </c>
      <c r="B30">
        <f>GEOMEAN(B29,B31)</f>
        <v>12.409673645990857</v>
      </c>
      <c r="C30">
        <f>GEOMEAN(C29,C31)</f>
        <v>12.409673645990857</v>
      </c>
      <c r="D30">
        <f t="shared" si="0"/>
        <v>12.409673645990857</v>
      </c>
      <c r="E30">
        <f t="shared" si="1"/>
        <v>1.1281521496355325</v>
      </c>
      <c r="F30">
        <f>B30/Planilha1!B29</f>
        <v>4.8143649873560783E-2</v>
      </c>
      <c r="G30">
        <f t="shared" si="2"/>
        <v>1.0716071223386112</v>
      </c>
    </row>
    <row r="31" spans="1:7" x14ac:dyDescent="0.25">
      <c r="A31" s="1">
        <v>43955</v>
      </c>
      <c r="B31">
        <v>14</v>
      </c>
      <c r="C31">
        <v>14</v>
      </c>
      <c r="D31">
        <f t="shared" si="0"/>
        <v>14</v>
      </c>
      <c r="E31">
        <f t="shared" si="1"/>
        <v>1.1281521496355325</v>
      </c>
      <c r="F31">
        <f>B31/Planilha1!B30</f>
        <v>5.0359712230215826E-2</v>
      </c>
      <c r="G31">
        <f t="shared" si="2"/>
        <v>1.0579344583451755</v>
      </c>
    </row>
    <row r="32" spans="1:7" x14ac:dyDescent="0.25">
      <c r="A32" s="1">
        <v>43956</v>
      </c>
      <c r="B32">
        <v>14</v>
      </c>
      <c r="C32">
        <v>14</v>
      </c>
      <c r="D32">
        <f t="shared" si="0"/>
        <v>14</v>
      </c>
      <c r="E32">
        <f t="shared" si="1"/>
        <v>1</v>
      </c>
      <c r="F32">
        <f>B32/Planilha1!B31</f>
        <v>4.6666666666666669E-2</v>
      </c>
      <c r="G32">
        <f t="shared" si="2"/>
        <v>1.0521311451234954</v>
      </c>
    </row>
    <row r="33" spans="1:7" x14ac:dyDescent="0.25">
      <c r="A33" s="1">
        <v>43957</v>
      </c>
      <c r="B33">
        <v>14</v>
      </c>
      <c r="C33">
        <v>14</v>
      </c>
      <c r="D33">
        <f t="shared" si="0"/>
        <v>14</v>
      </c>
      <c r="E33">
        <f t="shared" si="1"/>
        <v>1</v>
      </c>
      <c r="F33">
        <f>B33/Planilha1!B32</f>
        <v>4.5161290322580643E-2</v>
      </c>
      <c r="G33">
        <f t="shared" si="2"/>
        <v>1.0492414372556231</v>
      </c>
    </row>
    <row r="34" spans="1:7" x14ac:dyDescent="0.25">
      <c r="A34" s="1">
        <v>43958</v>
      </c>
      <c r="B34">
        <v>15</v>
      </c>
      <c r="C34">
        <v>15</v>
      </c>
      <c r="D34">
        <f t="shared" si="0"/>
        <v>15</v>
      </c>
      <c r="E34">
        <f t="shared" si="1"/>
        <v>1.0714285714285714</v>
      </c>
      <c r="F34">
        <f>B34/Planilha1!B33</f>
        <v>4.5317220543806644E-2</v>
      </c>
      <c r="G34">
        <f t="shared" si="2"/>
        <v>1.0479273460594152</v>
      </c>
    </row>
    <row r="35" spans="1:7" x14ac:dyDescent="0.25">
      <c r="A35" s="1">
        <v>43959</v>
      </c>
      <c r="B35">
        <v>16</v>
      </c>
      <c r="C35">
        <v>16</v>
      </c>
      <c r="D35">
        <f t="shared" si="0"/>
        <v>16</v>
      </c>
      <c r="E35">
        <f>B35/B34</f>
        <v>1.0666666666666667</v>
      </c>
      <c r="F35">
        <f>B35/Planilha1!B34</f>
        <v>4.5584045584045586E-2</v>
      </c>
      <c r="G35">
        <f t="shared" si="2"/>
        <v>1.049836371091468</v>
      </c>
    </row>
    <row r="36" spans="1:7" x14ac:dyDescent="0.25">
      <c r="A36" s="1">
        <v>43960</v>
      </c>
      <c r="B36">
        <v>16</v>
      </c>
      <c r="C36">
        <v>16</v>
      </c>
      <c r="D36">
        <f>ROUND(GEOMEAN(B36,C36),0)</f>
        <v>16</v>
      </c>
      <c r="E36">
        <f t="shared" ref="E36:E47" si="3">B36/B35</f>
        <v>1</v>
      </c>
      <c r="F36">
        <f>B36/Planilha1!B35</f>
        <v>4.4077134986225897E-2</v>
      </c>
      <c r="G36">
        <f t="shared" si="2"/>
        <v>1.0517488738231788</v>
      </c>
    </row>
    <row r="37" spans="1:7" x14ac:dyDescent="0.25">
      <c r="A37" s="1">
        <v>43961</v>
      </c>
      <c r="B37">
        <v>16</v>
      </c>
      <c r="C37">
        <v>16</v>
      </c>
      <c r="D37">
        <f t="shared" ref="D37:D88" si="4">ROUND(GEOMEAN(B37,C37),0)</f>
        <v>16</v>
      </c>
      <c r="E37">
        <f t="shared" si="3"/>
        <v>1</v>
      </c>
      <c r="F37">
        <f>B37/Planilha1!B36</f>
        <v>4.383627452210271E-2</v>
      </c>
      <c r="G37">
        <f t="shared" si="2"/>
        <v>1.0489458231574964</v>
      </c>
    </row>
    <row r="38" spans="1:7" x14ac:dyDescent="0.25">
      <c r="A38" s="1">
        <v>43962</v>
      </c>
      <c r="B38">
        <v>17</v>
      </c>
      <c r="C38">
        <v>17</v>
      </c>
      <c r="D38">
        <f t="shared" si="4"/>
        <v>17</v>
      </c>
      <c r="E38">
        <f t="shared" si="3"/>
        <v>1.0625</v>
      </c>
      <c r="F38">
        <f>B38/Planilha1!B37</f>
        <v>4.632152588555858E-2</v>
      </c>
      <c r="G38">
        <f t="shared" si="2"/>
        <v>1.0399666664886948</v>
      </c>
    </row>
    <row r="39" spans="1:7" x14ac:dyDescent="0.25">
      <c r="A39" s="1">
        <v>43963</v>
      </c>
      <c r="B39">
        <v>17</v>
      </c>
      <c r="C39">
        <v>17</v>
      </c>
      <c r="D39">
        <f t="shared" si="4"/>
        <v>17</v>
      </c>
      <c r="E39">
        <f t="shared" si="3"/>
        <v>1</v>
      </c>
      <c r="F39">
        <f>B39/Planilha1!B38</f>
        <v>4.3478260869565216E-2</v>
      </c>
      <c r="G39">
        <f t="shared" si="2"/>
        <v>1.0310643729454267</v>
      </c>
    </row>
    <row r="40" spans="1:7" x14ac:dyDescent="0.25">
      <c r="A40" s="1">
        <v>43964</v>
      </c>
      <c r="B40">
        <v>17</v>
      </c>
      <c r="C40">
        <v>17</v>
      </c>
      <c r="D40">
        <f t="shared" si="4"/>
        <v>17</v>
      </c>
      <c r="E40">
        <f t="shared" si="3"/>
        <v>1</v>
      </c>
      <c r="F40">
        <f>B40/Planilha1!B39</f>
        <v>4.2510761898830893E-2</v>
      </c>
      <c r="G40">
        <f t="shared" si="2"/>
        <v>1.0281248134158567</v>
      </c>
    </row>
    <row r="41" spans="1:7" x14ac:dyDescent="0.25">
      <c r="A41" s="1">
        <v>43965</v>
      </c>
      <c r="B41">
        <v>18</v>
      </c>
      <c r="C41">
        <v>18</v>
      </c>
      <c r="D41">
        <f t="shared" si="4"/>
        <v>18</v>
      </c>
      <c r="E41">
        <f t="shared" si="3"/>
        <v>1.0588235294117647</v>
      </c>
      <c r="F41">
        <f>B41/Planilha1!B40</f>
        <v>4.4009779951100246E-2</v>
      </c>
      <c r="G41">
        <f t="shared" si="2"/>
        <v>1.0275455814258541</v>
      </c>
    </row>
    <row r="42" spans="1:7" x14ac:dyDescent="0.25">
      <c r="A42" s="1">
        <v>43966</v>
      </c>
      <c r="B42">
        <v>19</v>
      </c>
      <c r="C42">
        <v>19</v>
      </c>
      <c r="D42">
        <f t="shared" si="4"/>
        <v>19</v>
      </c>
      <c r="E42">
        <f t="shared" si="3"/>
        <v>1.0555555555555556</v>
      </c>
      <c r="F42">
        <f>B42/Planilha1!B41</f>
        <v>4.5130641330166268E-2</v>
      </c>
      <c r="G42">
        <f t="shared" si="2"/>
        <v>1.0264547236060737</v>
      </c>
    </row>
    <row r="43" spans="1:7" x14ac:dyDescent="0.25">
      <c r="A43" s="1">
        <v>43967</v>
      </c>
      <c r="B43">
        <v>21</v>
      </c>
      <c r="C43">
        <v>21</v>
      </c>
      <c r="D43">
        <f t="shared" si="4"/>
        <v>21</v>
      </c>
      <c r="E43">
        <f t="shared" si="3"/>
        <v>1.1052631578947369</v>
      </c>
      <c r="F43">
        <f>B43/Planilha1!B42</f>
        <v>4.9645390070921988E-2</v>
      </c>
      <c r="G43">
        <f t="shared" si="2"/>
        <v>1.0302634528584</v>
      </c>
    </row>
    <row r="44" spans="1:7" x14ac:dyDescent="0.25">
      <c r="A44" s="1">
        <v>43968</v>
      </c>
      <c r="B44">
        <f>GEOMEAN(B43,B45)</f>
        <v>23.366642891095843</v>
      </c>
      <c r="C44">
        <f>GEOMEAN(C43,C45)</f>
        <v>23.366642891095843</v>
      </c>
      <c r="D44">
        <f t="shared" si="4"/>
        <v>23</v>
      </c>
      <c r="E44">
        <f t="shared" si="3"/>
        <v>1.1126972805283735</v>
      </c>
      <c r="F44">
        <f>B44/Planilha1!B43</f>
        <v>5.2517399270740096E-2</v>
      </c>
      <c r="G44">
        <f t="shared" si="2"/>
        <v>1.0399440278061078</v>
      </c>
    </row>
    <row r="45" spans="1:7" x14ac:dyDescent="0.25">
      <c r="A45" s="1">
        <v>43969</v>
      </c>
      <c r="B45">
        <v>26</v>
      </c>
      <c r="C45">
        <v>26</v>
      </c>
      <c r="D45">
        <f t="shared" si="4"/>
        <v>26</v>
      </c>
      <c r="E45">
        <f t="shared" si="3"/>
        <v>1.1126972805283737</v>
      </c>
      <c r="F45">
        <f>B45/Planilha1!B44</f>
        <v>5.5555555555555552E-2</v>
      </c>
      <c r="G45">
        <f t="shared" si="2"/>
        <v>1.0525503035360118</v>
      </c>
    </row>
    <row r="46" spans="1:7" x14ac:dyDescent="0.25">
      <c r="A46" s="1">
        <v>43970</v>
      </c>
      <c r="B46">
        <v>28</v>
      </c>
      <c r="C46">
        <v>28</v>
      </c>
      <c r="D46">
        <f t="shared" si="4"/>
        <v>28</v>
      </c>
      <c r="E46">
        <f t="shared" si="3"/>
        <v>1.0769230769230769</v>
      </c>
      <c r="F46">
        <f>B46/Planilha1!B45</f>
        <v>5.50098231827112E-2</v>
      </c>
      <c r="G46">
        <f t="shared" si="2"/>
        <v>1.0639924971244803</v>
      </c>
    </row>
    <row r="47" spans="1:7" x14ac:dyDescent="0.25">
      <c r="A47" s="1">
        <v>43971</v>
      </c>
      <c r="B47">
        <v>29</v>
      </c>
      <c r="C47">
        <v>29</v>
      </c>
      <c r="D47">
        <f t="shared" si="4"/>
        <v>29</v>
      </c>
      <c r="E47">
        <f t="shared" si="3"/>
        <v>1.0357142857142858</v>
      </c>
      <c r="F47">
        <f>B47/Planilha1!B46</f>
        <v>5.2441229656419529E-2</v>
      </c>
      <c r="G47">
        <f t="shared" si="2"/>
        <v>1.0718932918151907</v>
      </c>
    </row>
    <row r="48" spans="1:7" x14ac:dyDescent="0.25">
      <c r="A48" s="1">
        <v>43972</v>
      </c>
      <c r="B48">
        <v>30</v>
      </c>
      <c r="C48">
        <v>30</v>
      </c>
      <c r="D48">
        <f t="shared" si="4"/>
        <v>30</v>
      </c>
      <c r="E48">
        <f t="shared" ref="E48:E82" si="5">(B48/B41)^(1/7)</f>
        <v>1.0757037398427836</v>
      </c>
      <c r="F48">
        <f>B48/Planilha1!B47</f>
        <v>5.1903114186851208E-2</v>
      </c>
      <c r="G48">
        <f t="shared" si="2"/>
        <v>1.0762890001043992</v>
      </c>
    </row>
    <row r="49" spans="1:7" x14ac:dyDescent="0.25">
      <c r="A49" s="1">
        <v>43973</v>
      </c>
      <c r="B49">
        <v>30</v>
      </c>
      <c r="C49">
        <v>30</v>
      </c>
      <c r="D49">
        <f t="shared" si="4"/>
        <v>30</v>
      </c>
      <c r="E49">
        <f t="shared" si="5"/>
        <v>1.0674271287841435</v>
      </c>
      <c r="F49">
        <f>B49/Planilha1!B48</f>
        <v>4.9019607843137254E-2</v>
      </c>
      <c r="G49">
        <f t="shared" si="2"/>
        <v>1.0741266675811607</v>
      </c>
    </row>
    <row r="50" spans="1:7" x14ac:dyDescent="0.25">
      <c r="A50" s="1">
        <v>43974</v>
      </c>
      <c r="B50">
        <v>31</v>
      </c>
      <c r="C50">
        <v>31</v>
      </c>
      <c r="D50">
        <f t="shared" si="4"/>
        <v>31</v>
      </c>
      <c r="E50">
        <f t="shared" si="5"/>
        <v>1.0572147164058288</v>
      </c>
      <c r="F50">
        <f>B50/Planilha1!B49</f>
        <v>5.0324675324675328E-2</v>
      </c>
      <c r="G50">
        <f t="shared" si="2"/>
        <v>1.0667550436169975</v>
      </c>
    </row>
    <row r="51" spans="1:7" x14ac:dyDescent="0.25">
      <c r="A51" s="1">
        <v>43975</v>
      </c>
      <c r="B51">
        <v>31</v>
      </c>
      <c r="C51">
        <v>31</v>
      </c>
      <c r="D51">
        <f>ROUND(GEOMEAN(B51,C51),0)</f>
        <v>31</v>
      </c>
      <c r="E51">
        <f t="shared" si="5"/>
        <v>1.0412089926816548</v>
      </c>
      <c r="F51">
        <f>B51/Planilha1!B50</f>
        <v>4.8527617896461074E-2</v>
      </c>
      <c r="G51">
        <f t="shared" si="2"/>
        <v>1.0552283458178366</v>
      </c>
    </row>
    <row r="52" spans="1:7" x14ac:dyDescent="0.25">
      <c r="A52" s="1">
        <v>43976</v>
      </c>
      <c r="B52">
        <v>31</v>
      </c>
      <c r="C52">
        <v>31</v>
      </c>
      <c r="D52">
        <f t="shared" si="4"/>
        <v>31</v>
      </c>
      <c r="E52">
        <f t="shared" si="5"/>
        <v>1.0254455879376834</v>
      </c>
      <c r="F52">
        <f>B52/Planilha1!B51</f>
        <v>4.6794732077491491E-2</v>
      </c>
      <c r="G52">
        <f t="shared" ref="G52:G68" si="6">(B52*B51*B50/(B45*B44*B43))^(1/21)</f>
        <v>1.0412089926816548</v>
      </c>
    </row>
    <row r="53" spans="1:7" x14ac:dyDescent="0.25">
      <c r="A53" s="1">
        <v>43977</v>
      </c>
      <c r="B53">
        <v>31</v>
      </c>
      <c r="C53">
        <v>31</v>
      </c>
      <c r="D53">
        <f t="shared" si="4"/>
        <v>31</v>
      </c>
      <c r="E53">
        <f t="shared" si="5"/>
        <v>1.0146466105273384</v>
      </c>
      <c r="F53">
        <f>B53/Planilha1!B52</f>
        <v>4.5123726346433773E-2</v>
      </c>
      <c r="G53">
        <f t="shared" si="6"/>
        <v>1.0270425738230942</v>
      </c>
    </row>
    <row r="54" spans="1:7" x14ac:dyDescent="0.25">
      <c r="A54" s="1">
        <v>43978</v>
      </c>
      <c r="B54">
        <v>33</v>
      </c>
      <c r="C54">
        <v>33</v>
      </c>
      <c r="D54">
        <f t="shared" si="4"/>
        <v>33</v>
      </c>
      <c r="E54">
        <f t="shared" si="5"/>
        <v>1.0186302358728887</v>
      </c>
      <c r="F54">
        <f>B54/Planilha1!B53</f>
        <v>4.5392022008253097E-2</v>
      </c>
      <c r="G54">
        <f t="shared" si="6"/>
        <v>1.019564403391525</v>
      </c>
    </row>
    <row r="55" spans="1:7" x14ac:dyDescent="0.25">
      <c r="A55" s="1">
        <v>43979</v>
      </c>
      <c r="B55">
        <v>34</v>
      </c>
      <c r="C55">
        <v>34</v>
      </c>
      <c r="D55">
        <f t="shared" si="4"/>
        <v>34</v>
      </c>
      <c r="E55">
        <f t="shared" si="5"/>
        <v>1.0180412612568417</v>
      </c>
      <c r="F55">
        <f>B55/Planilha1!B54</f>
        <v>4.2821158690176324E-2</v>
      </c>
      <c r="G55">
        <f t="shared" si="6"/>
        <v>1.0171045195716886</v>
      </c>
    </row>
    <row r="56" spans="1:7" x14ac:dyDescent="0.25">
      <c r="A56" s="1">
        <v>43980</v>
      </c>
      <c r="B56">
        <v>37</v>
      </c>
      <c r="C56">
        <v>37</v>
      </c>
      <c r="D56">
        <f t="shared" si="4"/>
        <v>37</v>
      </c>
      <c r="E56">
        <f t="shared" si="5"/>
        <v>1.0304133947580849</v>
      </c>
      <c r="F56">
        <f>B56/Planilha1!B55</f>
        <v>4.3942992874109264E-2</v>
      </c>
      <c r="G56">
        <f t="shared" si="6"/>
        <v>1.0223457902815107</v>
      </c>
    </row>
    <row r="57" spans="1:7" x14ac:dyDescent="0.25">
      <c r="A57" s="1">
        <v>43981</v>
      </c>
      <c r="B57">
        <v>37</v>
      </c>
      <c r="C57">
        <v>37</v>
      </c>
      <c r="D57">
        <f t="shared" si="4"/>
        <v>37</v>
      </c>
      <c r="E57">
        <f t="shared" si="5"/>
        <v>1.0255979572806986</v>
      </c>
      <c r="F57">
        <f>B57/Planilha1!B56</f>
        <v>4.2725173210161664E-2</v>
      </c>
      <c r="G57">
        <f t="shared" si="6"/>
        <v>1.0246715410020268</v>
      </c>
    </row>
    <row r="58" spans="1:7" x14ac:dyDescent="0.25">
      <c r="A58" s="1">
        <v>43982</v>
      </c>
      <c r="B58">
        <v>37</v>
      </c>
      <c r="C58">
        <v>37</v>
      </c>
      <c r="D58">
        <f t="shared" si="4"/>
        <v>37</v>
      </c>
      <c r="E58">
        <f t="shared" si="5"/>
        <v>1.0255979572806986</v>
      </c>
      <c r="F58">
        <f>B58/Planilha1!B57</f>
        <v>4.2145166579815874E-2</v>
      </c>
      <c r="G58">
        <f t="shared" si="6"/>
        <v>1.0272005974527341</v>
      </c>
    </row>
    <row r="59" spans="1:7" x14ac:dyDescent="0.25">
      <c r="A59" s="1">
        <v>43983</v>
      </c>
      <c r="B59">
        <v>40</v>
      </c>
      <c r="C59">
        <v>40</v>
      </c>
      <c r="D59">
        <f t="shared" si="4"/>
        <v>40</v>
      </c>
      <c r="E59">
        <f t="shared" si="5"/>
        <v>1.0370842589169771</v>
      </c>
      <c r="F59">
        <f>B59/Planilha1!B58</f>
        <v>4.49438202247191E-2</v>
      </c>
      <c r="G59">
        <f t="shared" si="6"/>
        <v>1.0294125191967789</v>
      </c>
    </row>
    <row r="60" spans="1:7" x14ac:dyDescent="0.25">
      <c r="A60" s="1">
        <v>43984</v>
      </c>
      <c r="B60">
        <v>42</v>
      </c>
      <c r="C60">
        <v>42</v>
      </c>
      <c r="D60">
        <f t="shared" si="4"/>
        <v>42</v>
      </c>
      <c r="E60">
        <f t="shared" si="5"/>
        <v>1.0443380105673727</v>
      </c>
      <c r="F60">
        <f>B60/Planilha1!B59</f>
        <v>4.3887147335423198E-2</v>
      </c>
      <c r="G60">
        <f t="shared" si="6"/>
        <v>1.0356446316125965</v>
      </c>
    </row>
    <row r="61" spans="1:7" x14ac:dyDescent="0.25">
      <c r="A61" s="1">
        <v>43985</v>
      </c>
      <c r="B61">
        <v>45</v>
      </c>
      <c r="C61">
        <v>45</v>
      </c>
      <c r="D61">
        <f t="shared" si="4"/>
        <v>45</v>
      </c>
      <c r="E61">
        <f t="shared" si="5"/>
        <v>1.0453040989889451</v>
      </c>
      <c r="F61">
        <f>B61/Planilha1!B60</f>
        <v>4.4910179640718563E-2</v>
      </c>
      <c r="G61">
        <f t="shared" si="6"/>
        <v>1.0422356566728923</v>
      </c>
    </row>
    <row r="62" spans="1:7" x14ac:dyDescent="0.25">
      <c r="A62" s="1">
        <v>43986</v>
      </c>
      <c r="B62">
        <v>45</v>
      </c>
      <c r="C62">
        <v>45</v>
      </c>
      <c r="D62">
        <f t="shared" si="4"/>
        <v>45</v>
      </c>
      <c r="E62">
        <f t="shared" si="5"/>
        <v>1.0408556735302237</v>
      </c>
      <c r="F62">
        <f>B62/Planilha1!B61</f>
        <v>4.2213883677298308E-2</v>
      </c>
      <c r="G62">
        <f t="shared" si="6"/>
        <v>1.0434975109582565</v>
      </c>
    </row>
    <row r="63" spans="1:7" x14ac:dyDescent="0.25">
      <c r="A63" s="1">
        <v>43987</v>
      </c>
      <c r="B63">
        <v>45</v>
      </c>
      <c r="C63">
        <v>45</v>
      </c>
      <c r="D63">
        <f t="shared" si="4"/>
        <v>45</v>
      </c>
      <c r="E63">
        <f t="shared" si="5"/>
        <v>1.0283581599944396</v>
      </c>
      <c r="F63">
        <f>B63/Planilha1!B62</f>
        <v>4.0322580645161289E-2</v>
      </c>
      <c r="G63">
        <f t="shared" si="6"/>
        <v>1.0381478015038343</v>
      </c>
    </row>
    <row r="64" spans="1:7" x14ac:dyDescent="0.25">
      <c r="A64" s="1">
        <v>43988</v>
      </c>
      <c r="B64">
        <v>46</v>
      </c>
      <c r="C64">
        <v>46</v>
      </c>
      <c r="D64">
        <f t="shared" si="4"/>
        <v>46</v>
      </c>
      <c r="E64">
        <f t="shared" si="5"/>
        <v>1.031592118410031</v>
      </c>
      <c r="F64">
        <f>B64/Planilha1!B63</f>
        <v>4.0421792618629174E-2</v>
      </c>
      <c r="G64">
        <f t="shared" si="6"/>
        <v>1.0335884380750344</v>
      </c>
    </row>
    <row r="65" spans="1:7" x14ac:dyDescent="0.25">
      <c r="A65" s="1">
        <v>43989</v>
      </c>
      <c r="B65">
        <f>GEOMEAN(B64,B66)</f>
        <v>48.435524153249339</v>
      </c>
      <c r="C65">
        <f>GEOMEAN(C64,C66)</f>
        <v>48.435524153249339</v>
      </c>
      <c r="D65">
        <f t="shared" si="4"/>
        <v>48</v>
      </c>
      <c r="E65">
        <f t="shared" si="5"/>
        <v>1.0392233521764518</v>
      </c>
      <c r="F65">
        <f>B65/Planilha1!B64</f>
        <v>4.1378965554058907E-2</v>
      </c>
      <c r="G65">
        <f t="shared" si="6"/>
        <v>1.0330478472108109</v>
      </c>
    </row>
    <row r="66" spans="1:7" x14ac:dyDescent="0.25">
      <c r="A66" s="1">
        <v>43990</v>
      </c>
      <c r="B66">
        <v>51</v>
      </c>
      <c r="C66">
        <v>51</v>
      </c>
      <c r="D66">
        <f t="shared" si="4"/>
        <v>51</v>
      </c>
      <c r="E66">
        <f t="shared" si="5"/>
        <v>1.0353158993840461</v>
      </c>
      <c r="F66">
        <f>B66/Planilha1!B65</f>
        <v>4.2358803986710963E-2</v>
      </c>
      <c r="G66">
        <f t="shared" si="6"/>
        <v>1.0353724355151634</v>
      </c>
    </row>
    <row r="67" spans="1:7" x14ac:dyDescent="0.25">
      <c r="A67" s="1">
        <v>43991</v>
      </c>
      <c r="B67">
        <v>53</v>
      </c>
      <c r="C67">
        <v>53</v>
      </c>
      <c r="D67">
        <f t="shared" si="4"/>
        <v>53</v>
      </c>
      <c r="E67">
        <f t="shared" si="5"/>
        <v>1.0337900990214015</v>
      </c>
      <c r="F67">
        <f>B67/Planilha1!B66</f>
        <v>4.1699449252557044E-2</v>
      </c>
      <c r="G67">
        <f t="shared" si="6"/>
        <v>1.0361072589447258</v>
      </c>
    </row>
    <row r="68" spans="1:7" x14ac:dyDescent="0.25">
      <c r="A68" s="1">
        <v>43992</v>
      </c>
      <c r="B68">
        <v>55</v>
      </c>
      <c r="C68">
        <v>55</v>
      </c>
      <c r="D68">
        <f t="shared" si="4"/>
        <v>55</v>
      </c>
      <c r="E68">
        <f t="shared" si="5"/>
        <v>1.0290821024075596</v>
      </c>
      <c r="F68">
        <f>B68/Planilha1!B67</f>
        <v>3.937007874015748E-2</v>
      </c>
      <c r="G68">
        <f t="shared" si="6"/>
        <v>1.0327259557035109</v>
      </c>
    </row>
    <row r="69" spans="1:7" x14ac:dyDescent="0.25">
      <c r="A69" s="1">
        <v>43993</v>
      </c>
      <c r="B69">
        <f>SQRT(B68*B70)</f>
        <v>56.480084985771754</v>
      </c>
      <c r="C69">
        <f>SQRT(C68*C70)</f>
        <v>56.480084985771754</v>
      </c>
      <c r="D69">
        <f t="shared" si="4"/>
        <v>56</v>
      </c>
      <c r="E69">
        <f t="shared" si="5"/>
        <v>1.032993400207195</v>
      </c>
      <c r="F69">
        <f>B69/Planilha1!B68</f>
        <v>3.9534115843013334E-2</v>
      </c>
    </row>
    <row r="70" spans="1:7" x14ac:dyDescent="0.25">
      <c r="A70" s="1">
        <v>43994</v>
      </c>
      <c r="B70">
        <v>58</v>
      </c>
      <c r="C70">
        <v>58</v>
      </c>
      <c r="D70">
        <f t="shared" si="4"/>
        <v>58</v>
      </c>
      <c r="E70">
        <f t="shared" si="5"/>
        <v>1.0369195639251487</v>
      </c>
      <c r="F70">
        <f>B70/Planilha1!B69</f>
        <v>3.969883641341547E-2</v>
      </c>
    </row>
    <row r="71" spans="1:7" x14ac:dyDescent="0.25">
      <c r="A71" s="1">
        <v>43995</v>
      </c>
      <c r="B71">
        <v>59</v>
      </c>
      <c r="C71">
        <v>59</v>
      </c>
      <c r="D71">
        <f t="shared" si="4"/>
        <v>59</v>
      </c>
      <c r="E71">
        <f t="shared" si="5"/>
        <v>1.0361962725920266</v>
      </c>
      <c r="F71">
        <f>B71/Planilha1!B70</f>
        <v>3.9517749497655727E-2</v>
      </c>
    </row>
    <row r="72" spans="1:7" x14ac:dyDescent="0.25">
      <c r="A72" s="1">
        <v>43996</v>
      </c>
      <c r="B72">
        <f>SQRT(B71*B73)</f>
        <v>59.991666087882571</v>
      </c>
      <c r="C72">
        <f>SQRT(C71*C73)</f>
        <v>59.991666087882571</v>
      </c>
      <c r="D72">
        <f t="shared" si="4"/>
        <v>60</v>
      </c>
      <c r="E72">
        <f t="shared" si="5"/>
        <v>1.031039429756661</v>
      </c>
      <c r="F72">
        <f>B72/Planilha1!B71</f>
        <v>3.9628426602892605E-2</v>
      </c>
    </row>
    <row r="73" spans="1:7" x14ac:dyDescent="0.25">
      <c r="A73" s="1">
        <v>43997</v>
      </c>
      <c r="B73">
        <v>61</v>
      </c>
      <c r="C73">
        <v>61</v>
      </c>
      <c r="D73">
        <f t="shared" si="4"/>
        <v>61</v>
      </c>
      <c r="E73">
        <f t="shared" si="5"/>
        <v>1.0259082510051492</v>
      </c>
      <c r="F73">
        <f>B73/Planilha1!B72</f>
        <v>3.9739413680781759E-2</v>
      </c>
    </row>
    <row r="74" spans="1:7" x14ac:dyDescent="0.25">
      <c r="A74" s="1">
        <v>43998</v>
      </c>
      <c r="B74">
        <v>64</v>
      </c>
      <c r="C74">
        <v>64</v>
      </c>
      <c r="D74">
        <f t="shared" si="4"/>
        <v>64</v>
      </c>
      <c r="E74">
        <f t="shared" si="5"/>
        <v>1.0273078018047324</v>
      </c>
      <c r="F74">
        <f>B74/Planilha1!B73</f>
        <v>3.7037037037037035E-2</v>
      </c>
    </row>
    <row r="75" spans="1:7" x14ac:dyDescent="0.25">
      <c r="A75" s="1">
        <v>43999</v>
      </c>
      <c r="B75">
        <v>67</v>
      </c>
      <c r="C75">
        <v>67</v>
      </c>
      <c r="D75">
        <f t="shared" si="4"/>
        <v>67</v>
      </c>
      <c r="E75">
        <f t="shared" si="5"/>
        <v>1.028595423276192</v>
      </c>
      <c r="F75">
        <f>B75/Planilha1!B74</f>
        <v>3.6512261580381469E-2</v>
      </c>
    </row>
    <row r="76" spans="1:7" x14ac:dyDescent="0.25">
      <c r="A76" s="1">
        <v>44000</v>
      </c>
      <c r="B76">
        <v>67</v>
      </c>
      <c r="C76">
        <f t="shared" ref="C76:C133" si="7">ROUND(C75*E76,0)</f>
        <v>69</v>
      </c>
      <c r="D76">
        <f t="shared" si="4"/>
        <v>68</v>
      </c>
      <c r="E76">
        <f t="shared" si="5"/>
        <v>1.0247007778554484</v>
      </c>
      <c r="F76">
        <f>B76/Planilha1!B75</f>
        <v>3.6275040606388739E-2</v>
      </c>
    </row>
    <row r="77" spans="1:7" x14ac:dyDescent="0.25">
      <c r="A77" s="1">
        <v>44001</v>
      </c>
      <c r="B77">
        <v>72</v>
      </c>
      <c r="C77">
        <f t="shared" si="7"/>
        <v>71</v>
      </c>
      <c r="D77">
        <f t="shared" si="4"/>
        <v>71</v>
      </c>
      <c r="E77">
        <f t="shared" si="5"/>
        <v>1.0313710313315998</v>
      </c>
      <c r="F77">
        <f>B77/Planilha1!B76</f>
        <v>3.5207823960880194E-2</v>
      </c>
    </row>
    <row r="78" spans="1:7" x14ac:dyDescent="0.25">
      <c r="A78" s="1">
        <v>44002</v>
      </c>
      <c r="B78">
        <v>74</v>
      </c>
      <c r="C78">
        <v>74</v>
      </c>
      <c r="D78">
        <f t="shared" si="4"/>
        <v>74</v>
      </c>
      <c r="E78">
        <f t="shared" si="5"/>
        <v>1.0328904072197171</v>
      </c>
      <c r="F78">
        <f>B78/Planilha1!B77</f>
        <v>3.5187826913932477E-2</v>
      </c>
    </row>
    <row r="79" spans="1:7" x14ac:dyDescent="0.25">
      <c r="A79" s="1">
        <v>44003</v>
      </c>
      <c r="B79">
        <f>SQRT(B78*B80)</f>
        <v>77.420927403383644</v>
      </c>
      <c r="C79">
        <f>SQRT(C78*C80)</f>
        <v>77.420927403383644</v>
      </c>
      <c r="D79">
        <f t="shared" si="4"/>
        <v>77</v>
      </c>
      <c r="E79">
        <f t="shared" si="5"/>
        <v>1.037107848447502</v>
      </c>
      <c r="F79">
        <f>B79/Planilha1!B78</f>
        <v>3.6059396838798892E-2</v>
      </c>
    </row>
    <row r="80" spans="1:7" x14ac:dyDescent="0.25">
      <c r="A80" s="1">
        <v>44004</v>
      </c>
      <c r="B80">
        <v>81</v>
      </c>
      <c r="C80">
        <v>81</v>
      </c>
      <c r="D80">
        <f t="shared" si="4"/>
        <v>81</v>
      </c>
      <c r="E80">
        <f t="shared" si="5"/>
        <v>1.0413425100990468</v>
      </c>
      <c r="F80">
        <f>B80/Planilha1!B79</f>
        <v>3.6952554744525551E-2</v>
      </c>
    </row>
    <row r="81" spans="1:6" x14ac:dyDescent="0.25">
      <c r="A81" s="1">
        <v>44005</v>
      </c>
      <c r="B81">
        <v>82</v>
      </c>
      <c r="C81">
        <v>82</v>
      </c>
      <c r="D81">
        <f t="shared" si="4"/>
        <v>82</v>
      </c>
      <c r="E81">
        <f t="shared" si="5"/>
        <v>1.0360393919913291</v>
      </c>
      <c r="F81">
        <f>B81/Planilha1!B80</f>
        <v>3.4672304439746303E-2</v>
      </c>
    </row>
    <row r="82" spans="1:6" x14ac:dyDescent="0.25">
      <c r="A82" s="1">
        <v>44006</v>
      </c>
      <c r="B82">
        <v>84</v>
      </c>
      <c r="C82">
        <v>84</v>
      </c>
      <c r="D82">
        <f t="shared" si="4"/>
        <v>84</v>
      </c>
      <c r="E82">
        <f t="shared" si="5"/>
        <v>1.0328308746306136</v>
      </c>
      <c r="F82">
        <f>B82/Planilha1!B81</f>
        <v>3.4118602761982128E-2</v>
      </c>
    </row>
    <row r="83" spans="1:6" x14ac:dyDescent="0.25">
      <c r="A83" s="1">
        <v>44007</v>
      </c>
      <c r="B83">
        <f>ROUND(Planilha1!C82*Planilha2!F83,0)</f>
        <v>97</v>
      </c>
      <c r="C83">
        <f t="shared" si="7"/>
        <v>87</v>
      </c>
      <c r="D83">
        <f t="shared" si="4"/>
        <v>92</v>
      </c>
      <c r="E83">
        <f t="shared" ref="E83:E121" si="8">GEOMEAN(E62:E82)</f>
        <v>1.0330116889980145</v>
      </c>
      <c r="F83">
        <f>HARMEAN($F$66:F82)</f>
        <v>3.7702512840957408E-2</v>
      </c>
    </row>
    <row r="84" spans="1:6" x14ac:dyDescent="0.25">
      <c r="A84" s="1">
        <v>44008</v>
      </c>
      <c r="B84">
        <f>ROUND(Planilha1!C83*Planilha2!F84,0)</f>
        <v>104</v>
      </c>
      <c r="C84">
        <f t="shared" si="7"/>
        <v>90</v>
      </c>
      <c r="D84">
        <f t="shared" si="4"/>
        <v>97</v>
      </c>
      <c r="E84">
        <f t="shared" si="8"/>
        <v>1.032639643939361</v>
      </c>
      <c r="F84">
        <f>HARMEAN($F$66:F83)</f>
        <v>3.7702512840957408E-2</v>
      </c>
    </row>
    <row r="85" spans="1:6" x14ac:dyDescent="0.25">
      <c r="A85" s="1">
        <v>44009</v>
      </c>
      <c r="B85">
        <f>ROUND(Planilha1!C84*Planilha2!F85,0)</f>
        <v>104</v>
      </c>
      <c r="C85">
        <f t="shared" si="7"/>
        <v>93</v>
      </c>
      <c r="D85">
        <f t="shared" si="4"/>
        <v>98</v>
      </c>
      <c r="E85">
        <f t="shared" si="8"/>
        <v>1.0328439681702948</v>
      </c>
      <c r="F85">
        <f>HARMEAN($F$66:F84)</f>
        <v>3.7702512840957408E-2</v>
      </c>
    </row>
    <row r="86" spans="1:6" x14ac:dyDescent="0.25">
      <c r="A86" s="1">
        <v>44010</v>
      </c>
      <c r="B86">
        <f>ROUND(Planilha1!C85*Planilha2!F86,0)</f>
        <v>108</v>
      </c>
      <c r="C86">
        <f t="shared" si="7"/>
        <v>96</v>
      </c>
      <c r="D86">
        <f t="shared" si="4"/>
        <v>102</v>
      </c>
      <c r="E86">
        <f t="shared" si="8"/>
        <v>1.0329036179413109</v>
      </c>
      <c r="F86">
        <f>HARMEAN($F$66:F85)</f>
        <v>3.7702512840957415E-2</v>
      </c>
    </row>
    <row r="87" spans="1:6" x14ac:dyDescent="0.25">
      <c r="A87" s="1">
        <v>44011</v>
      </c>
      <c r="B87">
        <f>ROUND(Planilha1!C86*Planilha2!F87,0)</f>
        <v>112</v>
      </c>
      <c r="C87">
        <f t="shared" si="7"/>
        <v>99</v>
      </c>
      <c r="D87">
        <f t="shared" si="4"/>
        <v>105</v>
      </c>
      <c r="E87">
        <f t="shared" si="8"/>
        <v>1.0326036386839108</v>
      </c>
      <c r="F87">
        <f>HARMEAN($F$66:F86)</f>
        <v>3.7702512840957415E-2</v>
      </c>
    </row>
    <row r="88" spans="1:6" x14ac:dyDescent="0.25">
      <c r="A88" s="1">
        <v>44012</v>
      </c>
      <c r="B88">
        <f>ROUND(Planilha1!C87*Planilha2!F88,0)</f>
        <v>116</v>
      </c>
      <c r="C88">
        <f t="shared" si="7"/>
        <v>102</v>
      </c>
      <c r="D88">
        <f t="shared" si="4"/>
        <v>109</v>
      </c>
      <c r="E88">
        <f t="shared" si="8"/>
        <v>1.0324746607928528</v>
      </c>
      <c r="F88">
        <f>HARMEAN($F$66:F87)</f>
        <v>3.7702512840957422E-2</v>
      </c>
    </row>
    <row r="89" spans="1:6" x14ac:dyDescent="0.25">
      <c r="A89" s="1">
        <v>44013</v>
      </c>
      <c r="B89">
        <f>ROUND(Planilha1!C88*Planilha2!F89,0)</f>
        <v>120</v>
      </c>
      <c r="C89">
        <f t="shared" si="7"/>
        <v>105</v>
      </c>
      <c r="D89">
        <f t="shared" ref="D89:D131" si="9">ROUND(GEOMEAN(B89,C89),0)</f>
        <v>112</v>
      </c>
      <c r="E89">
        <f t="shared" si="8"/>
        <v>1.032412062644676</v>
      </c>
      <c r="F89">
        <f>HARMEAN($F$66:F88)</f>
        <v>3.7702512840957422E-2</v>
      </c>
    </row>
    <row r="90" spans="1:6" x14ac:dyDescent="0.25">
      <c r="A90" s="1">
        <v>44014</v>
      </c>
      <c r="B90">
        <f>ROUND(Planilha1!C89*Planilha2!F90,0)</f>
        <v>123</v>
      </c>
      <c r="C90">
        <f t="shared" si="7"/>
        <v>108</v>
      </c>
      <c r="D90">
        <f t="shared" si="9"/>
        <v>115</v>
      </c>
      <c r="E90">
        <f t="shared" si="8"/>
        <v>1.0325709006749664</v>
      </c>
      <c r="F90">
        <f>HARMEAN($F$66:F89)</f>
        <v>3.7702512840957422E-2</v>
      </c>
    </row>
    <row r="91" spans="1:6" x14ac:dyDescent="0.25">
      <c r="A91" s="1">
        <v>44015</v>
      </c>
      <c r="B91">
        <f>ROUND(Planilha1!C90*Planilha2!F91,0)</f>
        <v>127</v>
      </c>
      <c r="C91">
        <f t="shared" si="7"/>
        <v>112</v>
      </c>
      <c r="D91">
        <f t="shared" si="9"/>
        <v>119</v>
      </c>
      <c r="E91">
        <f t="shared" si="8"/>
        <v>1.032550785960497</v>
      </c>
      <c r="F91">
        <f>HARMEAN($F$66:F90)</f>
        <v>3.7702512840957422E-2</v>
      </c>
    </row>
    <row r="92" spans="1:6" x14ac:dyDescent="0.25">
      <c r="A92" s="1">
        <v>44016</v>
      </c>
      <c r="B92">
        <f>ROUND(Planilha1!C91*Planilha2!F92,0)</f>
        <v>135</v>
      </c>
      <c r="C92">
        <f t="shared" si="7"/>
        <v>116</v>
      </c>
      <c r="D92">
        <f t="shared" si="9"/>
        <v>125</v>
      </c>
      <c r="E92">
        <f t="shared" si="8"/>
        <v>1.0323432086528384</v>
      </c>
      <c r="F92">
        <f>HARMEAN($F$66:F91)</f>
        <v>3.7702512840957429E-2</v>
      </c>
    </row>
    <row r="93" spans="1:6" x14ac:dyDescent="0.25">
      <c r="A93" s="1">
        <v>44017</v>
      </c>
      <c r="B93">
        <f>ROUND(Planilha1!C92*Planilha2!F93,0)</f>
        <v>137</v>
      </c>
      <c r="C93">
        <f t="shared" si="7"/>
        <v>120</v>
      </c>
      <c r="D93">
        <f t="shared" si="9"/>
        <v>128</v>
      </c>
      <c r="E93">
        <f t="shared" si="8"/>
        <v>1.0321600872155501</v>
      </c>
      <c r="F93">
        <f>HARMEAN($F$66:F92)</f>
        <v>3.7702512840957429E-2</v>
      </c>
    </row>
    <row r="94" spans="1:6" x14ac:dyDescent="0.25">
      <c r="A94" s="1">
        <v>44018</v>
      </c>
      <c r="B94">
        <f>ROUND(Planilha1!C93*Planilha2!F94,0)</f>
        <v>139</v>
      </c>
      <c r="C94">
        <f t="shared" si="7"/>
        <v>124</v>
      </c>
      <c r="D94">
        <f t="shared" si="9"/>
        <v>131</v>
      </c>
      <c r="E94">
        <f t="shared" si="8"/>
        <v>1.0322134822285476</v>
      </c>
      <c r="F94">
        <f>HARMEAN($F$66:F93)</f>
        <v>3.7702512840957436E-2</v>
      </c>
    </row>
    <row r="95" spans="1:6" x14ac:dyDescent="0.25">
      <c r="A95" s="1">
        <v>44019</v>
      </c>
      <c r="B95">
        <f>ROUND(Planilha1!C94*Planilha2!F95,0)</f>
        <v>142</v>
      </c>
      <c r="C95">
        <f t="shared" si="7"/>
        <v>128</v>
      </c>
      <c r="D95">
        <f t="shared" si="9"/>
        <v>135</v>
      </c>
      <c r="E95">
        <f t="shared" si="8"/>
        <v>1.0325146960559324</v>
      </c>
      <c r="F95">
        <f>HARMEAN($F$66:F94)</f>
        <v>3.7702512840957436E-2</v>
      </c>
    </row>
    <row r="96" spans="1:6" x14ac:dyDescent="0.25">
      <c r="A96" s="1">
        <v>44020</v>
      </c>
      <c r="B96">
        <f>ROUND(Planilha1!C95*Planilha2!F96,0)</f>
        <v>146</v>
      </c>
      <c r="C96">
        <f t="shared" si="7"/>
        <v>132</v>
      </c>
      <c r="D96">
        <f t="shared" si="9"/>
        <v>139</v>
      </c>
      <c r="E96">
        <f t="shared" si="8"/>
        <v>1.0327633006251902</v>
      </c>
      <c r="F96">
        <f>HARMEAN($F$66:F95)</f>
        <v>3.7702512840957436E-2</v>
      </c>
    </row>
    <row r="97" spans="1:6" x14ac:dyDescent="0.25">
      <c r="A97" s="1">
        <v>44021</v>
      </c>
      <c r="B97">
        <f>ROUND(Planilha1!C96*Planilha2!F97,0)</f>
        <v>149</v>
      </c>
      <c r="C97">
        <f t="shared" si="7"/>
        <v>136</v>
      </c>
      <c r="D97">
        <f t="shared" si="9"/>
        <v>142</v>
      </c>
      <c r="E97">
        <f t="shared" si="8"/>
        <v>1.0329621916838074</v>
      </c>
      <c r="F97">
        <f>HARMEAN($F$66:F96)</f>
        <v>3.7702512840957443E-2</v>
      </c>
    </row>
    <row r="98" spans="1:6" x14ac:dyDescent="0.25">
      <c r="A98" s="1">
        <v>44022</v>
      </c>
      <c r="B98">
        <f>ROUND(Planilha1!C97*Planilha2!F98,0)</f>
        <v>153</v>
      </c>
      <c r="C98">
        <f t="shared" si="7"/>
        <v>141</v>
      </c>
      <c r="D98">
        <f t="shared" si="9"/>
        <v>147</v>
      </c>
      <c r="E98">
        <f t="shared" si="8"/>
        <v>1.0333572494745482</v>
      </c>
      <c r="F98">
        <f>HARMEAN($F$66:F97)</f>
        <v>3.7702512840957443E-2</v>
      </c>
    </row>
    <row r="99" spans="1:6" x14ac:dyDescent="0.25">
      <c r="A99" s="1">
        <v>44023</v>
      </c>
      <c r="B99">
        <f>ROUND(Planilha1!C98*Planilha2!F99,0)</f>
        <v>153</v>
      </c>
      <c r="C99">
        <f t="shared" si="7"/>
        <v>146</v>
      </c>
      <c r="D99">
        <f t="shared" si="9"/>
        <v>149</v>
      </c>
      <c r="E99">
        <f t="shared" si="8"/>
        <v>1.0334519266424191</v>
      </c>
      <c r="F99">
        <f>HARMEAN($F$66:F98)</f>
        <v>3.7702512840957443E-2</v>
      </c>
    </row>
    <row r="100" spans="1:6" x14ac:dyDescent="0.25">
      <c r="A100" s="1">
        <v>44024</v>
      </c>
      <c r="B100">
        <f>ROUND(Planilha1!C99*Planilha2!F100,0)</f>
        <v>158</v>
      </c>
      <c r="C100">
        <f t="shared" si="7"/>
        <v>151</v>
      </c>
      <c r="D100">
        <f t="shared" si="9"/>
        <v>154</v>
      </c>
      <c r="E100">
        <f t="shared" si="8"/>
        <v>1.0334786732755241</v>
      </c>
      <c r="F100">
        <f>HARMEAN($F$66:F99)</f>
        <v>3.7702512840957443E-2</v>
      </c>
    </row>
    <row r="101" spans="1:6" x14ac:dyDescent="0.25">
      <c r="A101" s="1">
        <v>44025</v>
      </c>
      <c r="B101">
        <f>ROUND(Planilha1!C100*Planilha2!F101,0)</f>
        <v>163</v>
      </c>
      <c r="C101">
        <f t="shared" si="7"/>
        <v>156</v>
      </c>
      <c r="D101">
        <f t="shared" si="9"/>
        <v>159</v>
      </c>
      <c r="E101">
        <f t="shared" si="8"/>
        <v>1.0333061725341475</v>
      </c>
      <c r="F101">
        <f>HARMEAN($F$66:F100)</f>
        <v>3.7702512840957443E-2</v>
      </c>
    </row>
    <row r="102" spans="1:6" x14ac:dyDescent="0.25">
      <c r="A102" s="1">
        <v>44026</v>
      </c>
      <c r="B102">
        <f>ROUND(Planilha1!C101*Planilha2!F102,0)</f>
        <v>167</v>
      </c>
      <c r="C102">
        <f t="shared" si="7"/>
        <v>161</v>
      </c>
      <c r="D102">
        <f t="shared" si="9"/>
        <v>164</v>
      </c>
      <c r="E102">
        <f t="shared" si="8"/>
        <v>1.0329250405492356</v>
      </c>
      <c r="F102">
        <f>HARMEAN($F$66:F101)</f>
        <v>3.7702512840957443E-2</v>
      </c>
    </row>
    <row r="103" spans="1:6" x14ac:dyDescent="0.25">
      <c r="A103" s="1">
        <v>44027</v>
      </c>
      <c r="B103">
        <f>ROUND(Planilha1!C102*Planilha2!F103,0)</f>
        <v>168</v>
      </c>
      <c r="C103">
        <f t="shared" si="7"/>
        <v>166</v>
      </c>
      <c r="D103">
        <f t="shared" si="9"/>
        <v>167</v>
      </c>
      <c r="E103">
        <f t="shared" si="8"/>
        <v>1.0327769718368569</v>
      </c>
      <c r="F103">
        <f>HARMEAN($F$66:F102)</f>
        <v>3.7702512840957443E-2</v>
      </c>
    </row>
    <row r="104" spans="1:6" x14ac:dyDescent="0.25">
      <c r="A104" s="1">
        <v>44028</v>
      </c>
      <c r="B104">
        <f>ROUND(Planilha1!C103*Planilha2!F104,0)</f>
        <v>168</v>
      </c>
      <c r="C104">
        <f t="shared" si="7"/>
        <v>171</v>
      </c>
      <c r="D104">
        <f t="shared" si="9"/>
        <v>169</v>
      </c>
      <c r="E104">
        <f t="shared" si="8"/>
        <v>1.0327744051073247</v>
      </c>
      <c r="F104">
        <f>HARMEAN($F$66:F103)</f>
        <v>3.7702512840957443E-2</v>
      </c>
    </row>
    <row r="105" spans="1:6" x14ac:dyDescent="0.25">
      <c r="A105" s="1">
        <v>44029</v>
      </c>
      <c r="B105">
        <f>ROUND(Planilha1!C104*Planilha2!F105,0)</f>
        <v>179</v>
      </c>
      <c r="C105">
        <f t="shared" si="7"/>
        <v>177</v>
      </c>
      <c r="D105">
        <f t="shared" si="9"/>
        <v>178</v>
      </c>
      <c r="E105">
        <f t="shared" si="8"/>
        <v>1.0327631072340531</v>
      </c>
      <c r="F105">
        <f>HARMEAN($F$66:F104)</f>
        <v>3.7702512840957443E-2</v>
      </c>
    </row>
    <row r="106" spans="1:6" x14ac:dyDescent="0.25">
      <c r="A106" s="1">
        <v>44030</v>
      </c>
      <c r="B106">
        <f>ROUND(Planilha1!C105*Planilha2!F106,0)</f>
        <v>182</v>
      </c>
      <c r="C106">
        <f t="shared" si="7"/>
        <v>183</v>
      </c>
      <c r="D106">
        <f t="shared" si="9"/>
        <v>182</v>
      </c>
      <c r="E106">
        <f t="shared" si="8"/>
        <v>1.032768986806746</v>
      </c>
      <c r="F106">
        <f>HARMEAN($F$66:F105)</f>
        <v>3.7702512840957443E-2</v>
      </c>
    </row>
    <row r="107" spans="1:6" x14ac:dyDescent="0.25">
      <c r="A107" s="1">
        <v>44031</v>
      </c>
      <c r="B107">
        <f>ROUND(Planilha1!C106*Planilha2!F107,0)</f>
        <v>182</v>
      </c>
      <c r="C107">
        <f t="shared" si="7"/>
        <v>189</v>
      </c>
      <c r="D107">
        <f t="shared" si="9"/>
        <v>185</v>
      </c>
      <c r="E107">
        <f t="shared" si="8"/>
        <v>1.0327654164014046</v>
      </c>
      <c r="F107">
        <f>HARMEAN($F$66:F106)</f>
        <v>3.7702512840957443E-2</v>
      </c>
    </row>
    <row r="108" spans="1:6" x14ac:dyDescent="0.25">
      <c r="A108" s="1">
        <v>44032</v>
      </c>
      <c r="B108">
        <f>ROUND(Planilha1!C107*Planilha2!F108,0)</f>
        <v>183</v>
      </c>
      <c r="C108">
        <f t="shared" si="7"/>
        <v>195</v>
      </c>
      <c r="D108">
        <f t="shared" si="9"/>
        <v>189</v>
      </c>
      <c r="E108">
        <f t="shared" si="8"/>
        <v>1.0327588358369471</v>
      </c>
      <c r="F108">
        <f>HARMEAN($F$66:F107)</f>
        <v>3.7702512840957443E-2</v>
      </c>
    </row>
    <row r="109" spans="1:6" x14ac:dyDescent="0.25">
      <c r="A109" s="1">
        <v>44033</v>
      </c>
      <c r="B109">
        <f>ROUND(Planilha1!C108*Planilha2!F109,0)</f>
        <v>186</v>
      </c>
      <c r="C109">
        <f t="shared" si="7"/>
        <v>201</v>
      </c>
      <c r="D109">
        <f t="shared" si="9"/>
        <v>193</v>
      </c>
      <c r="E109">
        <f t="shared" si="8"/>
        <v>1.0327662267593591</v>
      </c>
      <c r="F109">
        <f>HARMEAN($F$66:F108)</f>
        <v>3.770251284095745E-2</v>
      </c>
    </row>
    <row r="110" spans="1:6" x14ac:dyDescent="0.25">
      <c r="A110" s="1">
        <v>44034</v>
      </c>
      <c r="B110">
        <f>ROUND(Planilha1!C109*Planilha2!F110,0)</f>
        <v>202</v>
      </c>
      <c r="C110">
        <f t="shared" si="7"/>
        <v>208</v>
      </c>
      <c r="D110">
        <f t="shared" si="9"/>
        <v>205</v>
      </c>
      <c r="E110">
        <f t="shared" si="8"/>
        <v>1.0327801129065719</v>
      </c>
      <c r="F110">
        <f>HARMEAN($F$66:F109)</f>
        <v>3.770251284095745E-2</v>
      </c>
    </row>
    <row r="111" spans="1:6" x14ac:dyDescent="0.25">
      <c r="A111" s="1">
        <v>44035</v>
      </c>
      <c r="B111">
        <f>ROUND(Planilha1!C110*Planilha2!F111,0)</f>
        <v>213</v>
      </c>
      <c r="C111">
        <f t="shared" si="7"/>
        <v>215</v>
      </c>
      <c r="D111">
        <f t="shared" si="9"/>
        <v>214</v>
      </c>
      <c r="E111">
        <f t="shared" si="8"/>
        <v>1.0327976423819176</v>
      </c>
      <c r="F111">
        <f>HARMEAN($F$66:F110)</f>
        <v>3.770251284095745E-2</v>
      </c>
    </row>
    <row r="112" spans="1:6" x14ac:dyDescent="0.25">
      <c r="A112" s="1">
        <v>44036</v>
      </c>
      <c r="B112">
        <f>ROUND(Planilha1!C111*Planilha2!F112,0)</f>
        <v>225</v>
      </c>
      <c r="C112">
        <f t="shared" si="7"/>
        <v>222</v>
      </c>
      <c r="D112">
        <f t="shared" si="9"/>
        <v>223</v>
      </c>
      <c r="E112">
        <f t="shared" si="8"/>
        <v>1.0328084408479012</v>
      </c>
      <c r="F112">
        <f>HARMEAN($F$66:F111)</f>
        <v>3.770251284095745E-2</v>
      </c>
    </row>
    <row r="113" spans="1:6" x14ac:dyDescent="0.25">
      <c r="A113" s="1">
        <v>44037</v>
      </c>
      <c r="B113">
        <f>ROUND(Planilha1!C112*Planilha2!F113,0)</f>
        <v>226</v>
      </c>
      <c r="C113">
        <f t="shared" si="7"/>
        <v>229</v>
      </c>
      <c r="D113">
        <f t="shared" si="9"/>
        <v>227</v>
      </c>
      <c r="E113">
        <f t="shared" si="8"/>
        <v>1.0328207117318133</v>
      </c>
      <c r="F113">
        <f>HARMEAN($F$66:F112)</f>
        <v>3.770251284095745E-2</v>
      </c>
    </row>
    <row r="114" spans="1:6" x14ac:dyDescent="0.25">
      <c r="A114" s="1">
        <v>44038</v>
      </c>
      <c r="B114">
        <f>ROUND(Planilha1!C113*Planilha2!F114,0)</f>
        <v>231</v>
      </c>
      <c r="C114">
        <f t="shared" si="7"/>
        <v>237</v>
      </c>
      <c r="D114">
        <f t="shared" si="9"/>
        <v>234</v>
      </c>
      <c r="E114">
        <f t="shared" si="8"/>
        <v>1.0328434554819819</v>
      </c>
      <c r="F114">
        <f>HARMEAN($F$66:F113)</f>
        <v>3.770251284095745E-2</v>
      </c>
    </row>
    <row r="115" spans="1:6" x14ac:dyDescent="0.25">
      <c r="A115" s="1">
        <v>44039</v>
      </c>
      <c r="B115">
        <f>ROUND(Planilha1!C114*Planilha2!F115,0)</f>
        <v>237</v>
      </c>
      <c r="C115">
        <f t="shared" si="7"/>
        <v>245</v>
      </c>
      <c r="D115">
        <f t="shared" si="9"/>
        <v>241</v>
      </c>
      <c r="E115">
        <f t="shared" si="8"/>
        <v>1.0328760081110231</v>
      </c>
      <c r="F115">
        <f>HARMEAN($F$66:F114)</f>
        <v>3.770251284095745E-2</v>
      </c>
    </row>
    <row r="116" spans="1:6" x14ac:dyDescent="0.25">
      <c r="A116" s="1">
        <v>44040</v>
      </c>
      <c r="B116">
        <f>ROUND(Planilha1!C115*Planilha2!F116,0)</f>
        <v>242</v>
      </c>
      <c r="C116">
        <f t="shared" si="7"/>
        <v>253</v>
      </c>
      <c r="D116">
        <f t="shared" si="9"/>
        <v>247</v>
      </c>
      <c r="E116">
        <f t="shared" si="8"/>
        <v>1.0329075675673527</v>
      </c>
      <c r="F116">
        <f>HARMEAN($F$66:F115)</f>
        <v>3.7702512840957457E-2</v>
      </c>
    </row>
    <row r="117" spans="1:6" x14ac:dyDescent="0.25">
      <c r="A117" s="1">
        <v>44041</v>
      </c>
      <c r="B117">
        <f>ROUND(Planilha1!C116*Planilha2!F117,0)</f>
        <v>251</v>
      </c>
      <c r="C117">
        <f t="shared" si="7"/>
        <v>261</v>
      </c>
      <c r="D117">
        <f t="shared" si="9"/>
        <v>256</v>
      </c>
      <c r="E117">
        <f t="shared" si="8"/>
        <v>1.0329262794628258</v>
      </c>
      <c r="F117">
        <f>HARMEAN($F$66:F116)</f>
        <v>3.7702512840957457E-2</v>
      </c>
    </row>
    <row r="118" spans="1:6" x14ac:dyDescent="0.25">
      <c r="A118" s="1">
        <v>44042</v>
      </c>
      <c r="B118">
        <f>ROUND(Planilha1!C117*Planilha2!F118,0)</f>
        <v>255</v>
      </c>
      <c r="C118">
        <f t="shared" si="7"/>
        <v>270</v>
      </c>
      <c r="D118">
        <f t="shared" si="9"/>
        <v>262</v>
      </c>
      <c r="E118">
        <f t="shared" si="8"/>
        <v>1.0329340410013521</v>
      </c>
      <c r="F118">
        <f>HARMEAN($F$66:F117)</f>
        <v>3.7702512840957457E-2</v>
      </c>
    </row>
    <row r="119" spans="1:6" x14ac:dyDescent="0.25">
      <c r="A119" s="1">
        <v>44043</v>
      </c>
      <c r="B119">
        <f>ROUND(Planilha1!C118*Planilha2!F119,0)</f>
        <v>269</v>
      </c>
      <c r="C119">
        <f t="shared" si="7"/>
        <v>279</v>
      </c>
      <c r="D119">
        <f t="shared" si="9"/>
        <v>274</v>
      </c>
      <c r="E119">
        <f t="shared" si="8"/>
        <v>1.0329327005117996</v>
      </c>
      <c r="F119">
        <f>HARMEAN($F$66:F118)</f>
        <v>3.7702512840957457E-2</v>
      </c>
    </row>
    <row r="120" spans="1:6" x14ac:dyDescent="0.25">
      <c r="A120" s="1">
        <v>44044</v>
      </c>
      <c r="B120">
        <f>ROUND(Planilha1!C119*Planilha2!F120,0)</f>
        <v>270</v>
      </c>
      <c r="C120">
        <f t="shared" si="7"/>
        <v>288</v>
      </c>
      <c r="D120">
        <f t="shared" si="9"/>
        <v>279</v>
      </c>
      <c r="E120">
        <f t="shared" si="8"/>
        <v>1.0329124882457938</v>
      </c>
      <c r="F120">
        <f>HARMEAN($F$66:F119)</f>
        <v>3.7702512840957457E-2</v>
      </c>
    </row>
    <row r="121" spans="1:6" x14ac:dyDescent="0.25">
      <c r="A121" s="1">
        <v>44045</v>
      </c>
      <c r="B121">
        <f>ROUND(Planilha1!C120*Planilha2!F121,0)</f>
        <v>275</v>
      </c>
      <c r="C121">
        <f t="shared" si="7"/>
        <v>297</v>
      </c>
      <c r="D121">
        <f t="shared" si="9"/>
        <v>286</v>
      </c>
      <c r="E121">
        <f t="shared" si="8"/>
        <v>1.0328868077276636</v>
      </c>
      <c r="F121">
        <f>HARMEAN($F$66:F120)</f>
        <v>3.7702512840957457E-2</v>
      </c>
    </row>
    <row r="122" spans="1:6" x14ac:dyDescent="0.25">
      <c r="A122" s="1">
        <v>44046</v>
      </c>
      <c r="B122">
        <f>ROUND(Planilha1!C121*Planilha2!F122,0)</f>
        <v>280</v>
      </c>
      <c r="C122">
        <f t="shared" si="7"/>
        <v>307</v>
      </c>
      <c r="D122">
        <f t="shared" si="9"/>
        <v>293</v>
      </c>
      <c r="E122">
        <f t="shared" ref="E122:E150" si="10">GEOMEAN(E101:E121)</f>
        <v>1.0328586321102031</v>
      </c>
      <c r="F122">
        <f>HARMEAN($F$66:F121)</f>
        <v>3.7702512840957457E-2</v>
      </c>
    </row>
    <row r="123" spans="1:6" x14ac:dyDescent="0.25">
      <c r="A123" s="1">
        <v>44047</v>
      </c>
      <c r="B123">
        <f>ROUND(Planilha1!C122*Planilha2!F123,0)</f>
        <v>290</v>
      </c>
      <c r="C123">
        <f t="shared" si="7"/>
        <v>317</v>
      </c>
      <c r="D123">
        <f t="shared" si="9"/>
        <v>303</v>
      </c>
      <c r="E123">
        <f t="shared" si="10"/>
        <v>1.0328373254970324</v>
      </c>
      <c r="F123">
        <f>HARMEAN($F$66:F122)</f>
        <v>3.7702512840957457E-2</v>
      </c>
    </row>
    <row r="124" spans="1:6" x14ac:dyDescent="0.25">
      <c r="A124" s="1">
        <v>44048</v>
      </c>
      <c r="B124">
        <f>ROUND(Planilha1!C123*Planilha2!F124,0)</f>
        <v>302</v>
      </c>
      <c r="C124">
        <f t="shared" si="7"/>
        <v>327</v>
      </c>
      <c r="D124">
        <f t="shared" si="9"/>
        <v>314</v>
      </c>
      <c r="E124">
        <f t="shared" si="10"/>
        <v>1.0328331487755844</v>
      </c>
      <c r="F124">
        <f>HARMEAN($F$66:F123)</f>
        <v>3.7702512840957457E-2</v>
      </c>
    </row>
    <row r="125" spans="1:6" x14ac:dyDescent="0.25">
      <c r="A125" s="1">
        <v>44049</v>
      </c>
      <c r="B125">
        <f>ROUND(Planilha1!C124*Planilha2!F125,0)</f>
        <v>310</v>
      </c>
      <c r="C125">
        <f t="shared" si="7"/>
        <v>338</v>
      </c>
      <c r="D125">
        <f t="shared" si="9"/>
        <v>324</v>
      </c>
      <c r="E125">
        <f t="shared" si="10"/>
        <v>1.0328358239441224</v>
      </c>
      <c r="F125">
        <f>HARMEAN($F$66:F124)</f>
        <v>3.7702512840957464E-2</v>
      </c>
    </row>
    <row r="126" spans="1:6" x14ac:dyDescent="0.25">
      <c r="A126" s="1">
        <v>44050</v>
      </c>
      <c r="B126">
        <f>ROUND(Planilha1!C125*Planilha2!F126,0)</f>
        <v>324</v>
      </c>
      <c r="C126">
        <f t="shared" si="7"/>
        <v>349</v>
      </c>
      <c r="D126">
        <f t="shared" si="9"/>
        <v>336</v>
      </c>
      <c r="E126">
        <f t="shared" si="10"/>
        <v>1.0328387487417419</v>
      </c>
      <c r="F126">
        <f>HARMEAN($F$66:F125)</f>
        <v>3.7702512840957464E-2</v>
      </c>
    </row>
    <row r="127" spans="1:6" x14ac:dyDescent="0.25">
      <c r="A127" s="1">
        <v>44051</v>
      </c>
      <c r="B127">
        <f>ROUND(Planilha1!C126*Planilha2!F127,0)</f>
        <v>332</v>
      </c>
      <c r="C127">
        <f t="shared" si="7"/>
        <v>360</v>
      </c>
      <c r="D127">
        <f t="shared" si="9"/>
        <v>346</v>
      </c>
      <c r="E127">
        <f t="shared" si="10"/>
        <v>1.0328423508564843</v>
      </c>
      <c r="F127">
        <f>HARMEAN($F$66:F126)</f>
        <v>3.7702512840957464E-2</v>
      </c>
    </row>
    <row r="128" spans="1:6" x14ac:dyDescent="0.25">
      <c r="A128" s="1">
        <v>44052</v>
      </c>
      <c r="B128">
        <f>ROUND(Planilha1!C127*Planilha2!F128,0)</f>
        <v>334</v>
      </c>
      <c r="C128">
        <f t="shared" si="7"/>
        <v>372</v>
      </c>
      <c r="D128">
        <f t="shared" si="9"/>
        <v>352</v>
      </c>
      <c r="E128">
        <f t="shared" si="10"/>
        <v>1.0328458445126518</v>
      </c>
      <c r="F128">
        <f>HARMEAN($F$66:F127)</f>
        <v>3.7702512840957464E-2</v>
      </c>
    </row>
    <row r="129" spans="1:6" x14ac:dyDescent="0.25">
      <c r="A129" s="1">
        <v>44053</v>
      </c>
      <c r="B129">
        <f>ROUND(Planilha1!C128*Planilha2!F129,0)</f>
        <v>337</v>
      </c>
      <c r="C129">
        <f t="shared" si="7"/>
        <v>384</v>
      </c>
      <c r="D129">
        <f t="shared" si="9"/>
        <v>360</v>
      </c>
      <c r="E129">
        <f t="shared" si="10"/>
        <v>1.0328496745789386</v>
      </c>
      <c r="F129">
        <f>HARMEAN($F$66:F128)</f>
        <v>3.7702512840957464E-2</v>
      </c>
    </row>
    <row r="130" spans="1:6" x14ac:dyDescent="0.25">
      <c r="A130" s="1">
        <v>44054</v>
      </c>
      <c r="B130">
        <f>ROUND(Planilha1!C129*Planilha2!F130,0)</f>
        <v>346</v>
      </c>
      <c r="C130">
        <f t="shared" si="7"/>
        <v>397</v>
      </c>
      <c r="D130">
        <f t="shared" si="9"/>
        <v>371</v>
      </c>
      <c r="E130">
        <f t="shared" si="10"/>
        <v>1.032854000432609</v>
      </c>
      <c r="F130">
        <f>HARMEAN($F$66:F129)</f>
        <v>3.7702512840957464E-2</v>
      </c>
    </row>
    <row r="131" spans="1:6" x14ac:dyDescent="0.25">
      <c r="A131" s="1">
        <v>44055</v>
      </c>
      <c r="B131">
        <f>ROUND(Planilha1!C130*Planilha2!F131,0)</f>
        <v>365</v>
      </c>
      <c r="C131">
        <f t="shared" si="7"/>
        <v>410</v>
      </c>
      <c r="D131">
        <f t="shared" si="9"/>
        <v>387</v>
      </c>
      <c r="E131">
        <f t="shared" si="10"/>
        <v>1.0328581803174022</v>
      </c>
      <c r="F131">
        <f>HARMEAN($F$66:F130)</f>
        <v>3.7702512840957464E-2</v>
      </c>
    </row>
    <row r="132" spans="1:6" x14ac:dyDescent="0.25">
      <c r="A132" s="1">
        <v>44056</v>
      </c>
      <c r="B132">
        <f>ROUND(Planilha1!C131*Planilha2!F132,0)</f>
        <v>372</v>
      </c>
      <c r="C132">
        <f t="shared" si="7"/>
        <v>423</v>
      </c>
      <c r="D132">
        <f t="shared" ref="D132:D144" si="11">ROUND(GEOMEAN(B132,C132),0)</f>
        <v>397</v>
      </c>
      <c r="E132">
        <f t="shared" si="10"/>
        <v>1.032861897960345</v>
      </c>
      <c r="F132">
        <f>HARMEAN($F$66:F131)</f>
        <v>3.7702512840957464E-2</v>
      </c>
    </row>
    <row r="133" spans="1:6" x14ac:dyDescent="0.25">
      <c r="A133" s="1">
        <v>44057</v>
      </c>
      <c r="B133">
        <f>ROUND(Planilha1!C132*Planilha2!F133,0)</f>
        <v>381</v>
      </c>
      <c r="C133">
        <f t="shared" si="7"/>
        <v>437</v>
      </c>
      <c r="D133">
        <f t="shared" si="11"/>
        <v>408</v>
      </c>
      <c r="E133">
        <f t="shared" si="10"/>
        <v>1.0328649578495068</v>
      </c>
      <c r="F133">
        <f>HARMEAN($F$66:F132)</f>
        <v>3.7702512840957464E-2</v>
      </c>
    </row>
    <row r="134" spans="1:6" x14ac:dyDescent="0.25">
      <c r="A134" s="1">
        <v>44058</v>
      </c>
      <c r="B134">
        <f>ROUND(Planilha1!C133*Planilha2!F134,0)</f>
        <v>382</v>
      </c>
      <c r="C134">
        <f t="shared" ref="C134:C150" si="12">ROUND(C133*E134,0)</f>
        <v>451</v>
      </c>
      <c r="D134">
        <f t="shared" si="11"/>
        <v>415</v>
      </c>
      <c r="E134">
        <f t="shared" si="10"/>
        <v>1.0328676492124387</v>
      </c>
      <c r="F134">
        <f>HARMEAN($F$66:F133)</f>
        <v>3.7702512840957464E-2</v>
      </c>
    </row>
    <row r="135" spans="1:6" x14ac:dyDescent="0.25">
      <c r="A135" s="1">
        <v>44059</v>
      </c>
      <c r="B135">
        <f>ROUND(Planilha1!C134*Planilha2!F135,0)</f>
        <v>388</v>
      </c>
      <c r="C135">
        <f t="shared" si="12"/>
        <v>466</v>
      </c>
      <c r="D135">
        <f t="shared" si="11"/>
        <v>425</v>
      </c>
      <c r="E135">
        <f t="shared" si="10"/>
        <v>1.0328698843837698</v>
      </c>
      <c r="F135">
        <f>HARMEAN($F$66:F134)</f>
        <v>3.7702512840957464E-2</v>
      </c>
    </row>
    <row r="136" spans="1:6" x14ac:dyDescent="0.25">
      <c r="A136" s="1">
        <v>44060</v>
      </c>
      <c r="B136">
        <f>ROUND(Planilha1!C135*Planilha2!F136,0)</f>
        <v>394</v>
      </c>
      <c r="C136">
        <f t="shared" si="12"/>
        <v>481</v>
      </c>
      <c r="D136">
        <f t="shared" si="11"/>
        <v>435</v>
      </c>
      <c r="E136">
        <f t="shared" si="10"/>
        <v>1.032871142919771</v>
      </c>
      <c r="F136">
        <f>HARMEAN($F$66:F135)</f>
        <v>3.7702512840957464E-2</v>
      </c>
    </row>
    <row r="137" spans="1:6" x14ac:dyDescent="0.25">
      <c r="A137" s="1">
        <v>44061</v>
      </c>
      <c r="B137">
        <f>ROUND(Planilha1!C136*Planilha2!F137,0)</f>
        <v>403</v>
      </c>
      <c r="C137">
        <f t="shared" si="12"/>
        <v>497</v>
      </c>
      <c r="D137">
        <f t="shared" si="11"/>
        <v>448</v>
      </c>
      <c r="E137">
        <f t="shared" si="10"/>
        <v>1.0328709112445686</v>
      </c>
      <c r="F137">
        <f>HARMEAN($F$66:F136)</f>
        <v>3.7702512840957464E-2</v>
      </c>
    </row>
    <row r="138" spans="1:6" x14ac:dyDescent="0.25">
      <c r="A138" s="1">
        <v>44062</v>
      </c>
      <c r="B138">
        <f>ROUND(Planilha1!C137*Planilha2!F138,0)</f>
        <v>416</v>
      </c>
      <c r="C138">
        <f t="shared" si="12"/>
        <v>513</v>
      </c>
      <c r="D138">
        <f t="shared" si="11"/>
        <v>462</v>
      </c>
      <c r="E138">
        <f t="shared" si="10"/>
        <v>1.032869165737837</v>
      </c>
      <c r="F138">
        <f>HARMEAN($F$66:F137)</f>
        <v>3.7702512840957464E-2</v>
      </c>
    </row>
    <row r="139" spans="1:6" x14ac:dyDescent="0.25">
      <c r="A139" s="1">
        <v>44063</v>
      </c>
      <c r="B139">
        <f>ROUND(Planilha1!C138*Planilha2!F139,0)</f>
        <v>426</v>
      </c>
      <c r="C139">
        <f t="shared" si="12"/>
        <v>530</v>
      </c>
      <c r="D139">
        <f t="shared" si="11"/>
        <v>475</v>
      </c>
      <c r="E139">
        <f t="shared" si="10"/>
        <v>1.0328664461154193</v>
      </c>
      <c r="F139">
        <f>HARMEAN($F$66:F138)</f>
        <v>3.7702512840957464E-2</v>
      </c>
    </row>
    <row r="140" spans="1:6" x14ac:dyDescent="0.25">
      <c r="A140" s="1">
        <v>44064</v>
      </c>
      <c r="B140">
        <f>ROUND(Planilha1!C139*Planilha2!F140,0)</f>
        <v>434</v>
      </c>
      <c r="C140">
        <f t="shared" si="12"/>
        <v>547</v>
      </c>
      <c r="D140">
        <f t="shared" si="11"/>
        <v>487</v>
      </c>
      <c r="E140">
        <f t="shared" si="10"/>
        <v>1.0328632274216636</v>
      </c>
      <c r="F140">
        <f>HARMEAN($F$66:F139)</f>
        <v>3.7702512840957464E-2</v>
      </c>
    </row>
    <row r="141" spans="1:6" x14ac:dyDescent="0.25">
      <c r="A141" s="1">
        <v>44065</v>
      </c>
      <c r="B141">
        <f>ROUND(Planilha1!C140*Planilha2!F141,0)</f>
        <v>436</v>
      </c>
      <c r="C141">
        <f t="shared" si="12"/>
        <v>565</v>
      </c>
      <c r="D141">
        <f t="shared" si="11"/>
        <v>496</v>
      </c>
      <c r="E141">
        <f t="shared" si="10"/>
        <v>1.0328599192958294</v>
      </c>
      <c r="F141">
        <f>HARMEAN($F$66:F140)</f>
        <v>3.7702512840957464E-2</v>
      </c>
    </row>
    <row r="142" spans="1:6" x14ac:dyDescent="0.25">
      <c r="A142" s="1">
        <v>44066</v>
      </c>
      <c r="B142">
        <f>ROUND(Planilha1!C141*Planilha2!F142,0)</f>
        <v>444</v>
      </c>
      <c r="C142">
        <f t="shared" si="12"/>
        <v>584</v>
      </c>
      <c r="D142">
        <f t="shared" si="11"/>
        <v>509</v>
      </c>
      <c r="E142">
        <f t="shared" si="10"/>
        <v>1.0328574160792332</v>
      </c>
      <c r="F142">
        <f>HARMEAN($F$66:F141)</f>
        <v>3.7702512840957464E-2</v>
      </c>
    </row>
    <row r="143" spans="1:6" x14ac:dyDescent="0.25">
      <c r="A143" s="1">
        <v>44067</v>
      </c>
      <c r="B143">
        <f>ROUND(Planilha1!C142*Planilha2!F143,0)</f>
        <v>452</v>
      </c>
      <c r="C143">
        <f t="shared" si="12"/>
        <v>603</v>
      </c>
      <c r="D143">
        <f t="shared" si="11"/>
        <v>522</v>
      </c>
      <c r="E143">
        <f t="shared" si="10"/>
        <v>1.0328560164977889</v>
      </c>
      <c r="F143">
        <f>HARMEAN($F$66:F142)</f>
        <v>3.7702512840957464E-2</v>
      </c>
    </row>
    <row r="144" spans="1:6" x14ac:dyDescent="0.25">
      <c r="A144" s="1">
        <v>44068</v>
      </c>
      <c r="B144">
        <f>ROUND(Planilha1!C143*Planilha2!F144,0)</f>
        <v>461</v>
      </c>
      <c r="C144">
        <f t="shared" si="12"/>
        <v>623</v>
      </c>
      <c r="D144">
        <f t="shared" si="11"/>
        <v>536</v>
      </c>
      <c r="E144">
        <f t="shared" si="10"/>
        <v>1.032855891944982</v>
      </c>
      <c r="F144">
        <f>HARMEAN($F$66:F143)</f>
        <v>3.7702512840957464E-2</v>
      </c>
    </row>
    <row r="145" spans="1:6" x14ac:dyDescent="0.25">
      <c r="A145" s="1">
        <v>44069</v>
      </c>
      <c r="B145">
        <f>ROUND(Planilha1!C144*Planilha2!F145,0)</f>
        <v>470</v>
      </c>
      <c r="C145">
        <f t="shared" si="12"/>
        <v>643</v>
      </c>
      <c r="D145">
        <f t="shared" ref="D145:D150" si="13">ROUND(GEOMEAN(B145,C145),0)</f>
        <v>550</v>
      </c>
      <c r="E145">
        <f t="shared" si="10"/>
        <v>1.0328567760698759</v>
      </c>
      <c r="F145">
        <f>HARMEAN($F$66:F144)</f>
        <v>3.7702512840957464E-2</v>
      </c>
    </row>
    <row r="146" spans="1:6" x14ac:dyDescent="0.25">
      <c r="A146" s="1">
        <v>44070</v>
      </c>
      <c r="B146">
        <f>ROUND(Planilha1!C145*Planilha2!F146,0)</f>
        <v>481</v>
      </c>
      <c r="C146">
        <f t="shared" si="12"/>
        <v>664</v>
      </c>
      <c r="D146">
        <f t="shared" si="13"/>
        <v>565</v>
      </c>
      <c r="E146">
        <f t="shared" si="10"/>
        <v>1.0328579011926096</v>
      </c>
      <c r="F146">
        <f>HARMEAN($F$66:F145)</f>
        <v>3.7702512840957464E-2</v>
      </c>
    </row>
    <row r="147" spans="1:6" x14ac:dyDescent="0.25">
      <c r="A147" s="1">
        <v>44071</v>
      </c>
      <c r="B147">
        <f>ROUND(Planilha1!C146*Planilha2!F147,0)</f>
        <v>489</v>
      </c>
      <c r="C147">
        <f t="shared" si="12"/>
        <v>686</v>
      </c>
      <c r="D147">
        <f t="shared" si="13"/>
        <v>579</v>
      </c>
      <c r="E147">
        <f t="shared" si="10"/>
        <v>1.0328589525019276</v>
      </c>
      <c r="F147">
        <f>HARMEAN($F$66:F146)</f>
        <v>3.7702512840957464E-2</v>
      </c>
    </row>
    <row r="148" spans="1:6" x14ac:dyDescent="0.25">
      <c r="A148" s="1">
        <v>44072</v>
      </c>
      <c r="B148">
        <f>ROUND(Planilha1!C147*Planilha2!F148,0)</f>
        <v>492</v>
      </c>
      <c r="C148">
        <f t="shared" si="12"/>
        <v>709</v>
      </c>
      <c r="D148">
        <f t="shared" si="13"/>
        <v>591</v>
      </c>
      <c r="E148">
        <f t="shared" si="10"/>
        <v>1.0328599145956039</v>
      </c>
      <c r="F148">
        <f>HARMEAN($F$66:F147)</f>
        <v>3.7702512840957464E-2</v>
      </c>
    </row>
    <row r="149" spans="1:6" x14ac:dyDescent="0.25">
      <c r="A149" s="1">
        <v>44073</v>
      </c>
      <c r="B149">
        <f>ROUND(Planilha1!C148*Planilha2!F149,0)</f>
        <v>496</v>
      </c>
      <c r="C149">
        <f t="shared" si="12"/>
        <v>732</v>
      </c>
      <c r="D149">
        <f t="shared" si="13"/>
        <v>603</v>
      </c>
      <c r="E149">
        <f t="shared" si="10"/>
        <v>1.0328607509715833</v>
      </c>
      <c r="F149">
        <f>HARMEAN($F$66:F148)</f>
        <v>3.7702512840957464E-2</v>
      </c>
    </row>
    <row r="150" spans="1:6" x14ac:dyDescent="0.25">
      <c r="A150" s="1">
        <v>44074</v>
      </c>
      <c r="B150">
        <f>ROUND(Planilha1!C149*Planilha2!F150,0)</f>
        <v>500</v>
      </c>
      <c r="C150">
        <f t="shared" si="12"/>
        <v>756</v>
      </c>
      <c r="D150">
        <f t="shared" si="13"/>
        <v>615</v>
      </c>
      <c r="E150">
        <f t="shared" si="10"/>
        <v>1.0328614608083271</v>
      </c>
      <c r="F150">
        <f>HARMEAN($F$66:F149)</f>
        <v>3.7702512840957464E-2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088F1-5F8A-4038-8212-1A3394B92EC6}">
  <dimension ref="A1:AA234"/>
  <sheetViews>
    <sheetView workbookViewId="0">
      <pane ySplit="1" topLeftCell="A225" activePane="bottomLeft" state="frozen"/>
      <selection pane="bottomLeft" activeCell="A234" sqref="A234:G234"/>
    </sheetView>
  </sheetViews>
  <sheetFormatPr defaultRowHeight="15" x14ac:dyDescent="0.25"/>
  <cols>
    <col min="2" max="2" width="15.5703125" bestFit="1" customWidth="1"/>
    <col min="3" max="3" width="15.5703125" customWidth="1"/>
    <col min="4" max="4" width="12" bestFit="1" customWidth="1"/>
    <col min="5" max="5" width="12.85546875" bestFit="1" customWidth="1"/>
    <col min="6" max="6" width="12.42578125" bestFit="1" customWidth="1"/>
    <col min="7" max="7" width="11.7109375" bestFit="1" customWidth="1"/>
    <col min="8" max="8" width="17.28515625" bestFit="1" customWidth="1"/>
    <col min="9" max="9" width="17.28515625" customWidth="1"/>
    <col min="23" max="23" width="12" bestFit="1" customWidth="1"/>
    <col min="27" max="27" width="10" bestFit="1" customWidth="1"/>
  </cols>
  <sheetData>
    <row r="1" spans="1:7" x14ac:dyDescent="0.25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25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25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25">
      <c r="A4" s="1">
        <v>43929</v>
      </c>
      <c r="B4">
        <v>78</v>
      </c>
      <c r="C4">
        <f t="shared" ref="C4:C49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25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25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25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25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25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25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25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25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25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25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25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25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25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25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25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25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25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25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25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25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25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25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25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25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25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25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25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25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25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25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25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25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25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25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25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25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25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25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25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25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25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25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25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25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25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25">
      <c r="A50" s="1">
        <v>43975</v>
      </c>
      <c r="B50">
        <f>(B$52/B$49)^(1/3)*B49</f>
        <v>638.81149217218649</v>
      </c>
      <c r="C50">
        <f t="shared" ref="C50:C113" si="3">B50-B49</f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25">
      <c r="A51" s="1">
        <v>43976</v>
      </c>
      <c r="B51">
        <f>(B$52/B$49)^(1/3)*B50</f>
        <v>662.46773138190827</v>
      </c>
      <c r="C51">
        <f t="shared" si="3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25">
      <c r="A52" s="1">
        <v>43977</v>
      </c>
      <c r="B52">
        <v>687</v>
      </c>
      <c r="C52">
        <f t="shared" si="3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25">
      <c r="A53" s="1">
        <v>43978</v>
      </c>
      <c r="B53">
        <v>727</v>
      </c>
      <c r="C53">
        <f t="shared" si="3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25">
      <c r="A54" s="1">
        <v>43979</v>
      </c>
      <c r="B54">
        <v>794</v>
      </c>
      <c r="C54">
        <f t="shared" si="3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25">
      <c r="A55" s="1">
        <v>43980</v>
      </c>
      <c r="B55">
        <v>842</v>
      </c>
      <c r="C55">
        <f t="shared" si="3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25">
      <c r="A56" s="1">
        <v>43981</v>
      </c>
      <c r="B56">
        <v>866</v>
      </c>
      <c r="C56">
        <f t="shared" si="3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25">
      <c r="A57" s="1">
        <v>43982</v>
      </c>
      <c r="B57">
        <f>SQRT(B56*B58)</f>
        <v>877.91799161425092</v>
      </c>
      <c r="C57">
        <f t="shared" si="3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25">
      <c r="A58" s="1">
        <v>43983</v>
      </c>
      <c r="B58">
        <v>890</v>
      </c>
      <c r="C58">
        <f t="shared" si="3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25">
      <c r="A59" s="1">
        <v>43984</v>
      </c>
      <c r="B59">
        <v>957</v>
      </c>
      <c r="C59">
        <f t="shared" si="3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25">
      <c r="A60" s="1">
        <v>43985</v>
      </c>
      <c r="B60">
        <v>1002</v>
      </c>
      <c r="C60">
        <f t="shared" si="3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25">
      <c r="A61" s="1">
        <v>43986</v>
      </c>
      <c r="B61">
        <v>1066</v>
      </c>
      <c r="C61">
        <f t="shared" si="3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25">
      <c r="A62" s="1">
        <v>43987</v>
      </c>
      <c r="B62">
        <v>1116</v>
      </c>
      <c r="C62">
        <f t="shared" si="3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25">
      <c r="A63" s="1">
        <v>43988</v>
      </c>
      <c r="B63">
        <v>1138</v>
      </c>
      <c r="C63">
        <f t="shared" si="3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25">
      <c r="A64" s="1">
        <v>43989</v>
      </c>
      <c r="B64">
        <f>SQRT(B63*B65)</f>
        <v>1170.534920453038</v>
      </c>
      <c r="C64">
        <f t="shared" si="3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25">
      <c r="A65" s="1">
        <v>43990</v>
      </c>
      <c r="B65">
        <v>1204</v>
      </c>
      <c r="C65">
        <f t="shared" si="3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25">
      <c r="A66" s="1">
        <v>43991</v>
      </c>
      <c r="B66">
        <v>1271</v>
      </c>
      <c r="C66">
        <f t="shared" si="3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25">
      <c r="A67" s="1">
        <v>43992</v>
      </c>
      <c r="B67">
        <v>1397</v>
      </c>
      <c r="C67">
        <f t="shared" si="3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25">
      <c r="A68" s="1">
        <v>43993</v>
      </c>
      <c r="B68">
        <f>SQRT(B67*B69)</f>
        <v>1428.6416625592296</v>
      </c>
      <c r="C68">
        <f t="shared" si="3"/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25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25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25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25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25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25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25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25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25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25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25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25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25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25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25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25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25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25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25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25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25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25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25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25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25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25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25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25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7" x14ac:dyDescent="0.25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7" x14ac:dyDescent="0.25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7" x14ac:dyDescent="0.25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7" x14ac:dyDescent="0.25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7" x14ac:dyDescent="0.25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7" x14ac:dyDescent="0.25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7" x14ac:dyDescent="0.25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</row>
    <row r="104" spans="1:7" x14ac:dyDescent="0.25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v>3137</v>
      </c>
      <c r="G104">
        <f>B104-D104-F104</f>
        <v>1461</v>
      </c>
    </row>
    <row r="105" spans="1:7" x14ac:dyDescent="0.25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v>3137</v>
      </c>
      <c r="G105">
        <f>B105-D105-F105</f>
        <v>1535</v>
      </c>
    </row>
    <row r="106" spans="1:7" x14ac:dyDescent="0.25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>SQRT(F105*F107)</f>
        <v>3179.2159410772965</v>
      </c>
      <c r="G106">
        <f t="shared" ref="G106:G126" si="7">B106-D106-F106</f>
        <v>1503.3587736080017</v>
      </c>
    </row>
    <row r="107" spans="1:7" x14ac:dyDescent="0.25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v>3222</v>
      </c>
      <c r="G107">
        <f t="shared" si="7"/>
        <v>1471</v>
      </c>
    </row>
    <row r="108" spans="1:7" x14ac:dyDescent="0.25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v>3301</v>
      </c>
      <c r="G108">
        <f t="shared" si="7"/>
        <v>1463</v>
      </c>
    </row>
    <row r="109" spans="1:7" x14ac:dyDescent="0.25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v>3301</v>
      </c>
      <c r="G109">
        <f t="shared" si="7"/>
        <v>1877</v>
      </c>
    </row>
    <row r="110" spans="1:7" x14ac:dyDescent="0.25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v>3366</v>
      </c>
      <c r="G110">
        <f t="shared" si="7"/>
        <v>2119</v>
      </c>
    </row>
    <row r="111" spans="1:7" x14ac:dyDescent="0.25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v>3394</v>
      </c>
      <c r="G111">
        <f t="shared" si="7"/>
        <v>2400</v>
      </c>
    </row>
    <row r="112" spans="1:7" x14ac:dyDescent="0.25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v>3394</v>
      </c>
      <c r="G112">
        <f t="shared" si="7"/>
        <v>2404</v>
      </c>
    </row>
    <row r="113" spans="1:7" x14ac:dyDescent="0.25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>(F115/F112)^(1/3)*F112</f>
        <v>3411.245556973226</v>
      </c>
      <c r="G113">
        <f t="shared" si="7"/>
        <v>2527.9792045597583</v>
      </c>
    </row>
    <row r="114" spans="1:7" x14ac:dyDescent="0.25">
      <c r="A114" s="1">
        <v>44039</v>
      </c>
      <c r="B114">
        <f>(B115/B112)^(1/3)*B113</f>
        <v>6273.5017353422763</v>
      </c>
      <c r="C114">
        <f t="shared" ref="C114:C177" si="8">B114-B113</f>
        <v>146.97246645333689</v>
      </c>
      <c r="D114">
        <f>(D115/D112)^(1/3)*D113</f>
        <v>189.63772149111949</v>
      </c>
      <c r="E114">
        <f t="shared" si="4"/>
        <v>2.3332141351642122</v>
      </c>
      <c r="F114">
        <f>(F115/F112)^(1/3)*F113</f>
        <v>3428.5787418885016</v>
      </c>
      <c r="G114">
        <f t="shared" si="7"/>
        <v>2655.2852719626549</v>
      </c>
    </row>
    <row r="115" spans="1:7" x14ac:dyDescent="0.25">
      <c r="A115" s="1">
        <v>44040</v>
      </c>
      <c r="B115">
        <v>6424</v>
      </c>
      <c r="C115">
        <f t="shared" si="8"/>
        <v>150.49826465772367</v>
      </c>
      <c r="D115">
        <v>192</v>
      </c>
      <c r="E115">
        <f t="shared" si="4"/>
        <v>2.3622785088805074</v>
      </c>
      <c r="F115">
        <v>3446</v>
      </c>
      <c r="G115">
        <f t="shared" si="7"/>
        <v>2786</v>
      </c>
    </row>
    <row r="116" spans="1:7" x14ac:dyDescent="0.25">
      <c r="A116" s="1">
        <v>44041</v>
      </c>
      <c r="B116">
        <v>6647</v>
      </c>
      <c r="C116">
        <f t="shared" si="8"/>
        <v>223</v>
      </c>
      <c r="D116">
        <v>194</v>
      </c>
      <c r="E116">
        <f t="shared" si="4"/>
        <v>2</v>
      </c>
      <c r="F116">
        <v>3491</v>
      </c>
      <c r="G116">
        <f t="shared" si="7"/>
        <v>2962</v>
      </c>
    </row>
    <row r="117" spans="1:7" x14ac:dyDescent="0.25">
      <c r="A117" s="1">
        <v>44042</v>
      </c>
      <c r="B117">
        <v>6763</v>
      </c>
      <c r="C117">
        <f t="shared" si="8"/>
        <v>116</v>
      </c>
      <c r="D117">
        <v>200</v>
      </c>
      <c r="E117">
        <f t="shared" si="4"/>
        <v>6</v>
      </c>
      <c r="F117">
        <v>3568</v>
      </c>
      <c r="G117">
        <f t="shared" si="7"/>
        <v>2995</v>
      </c>
    </row>
    <row r="118" spans="1:7" x14ac:dyDescent="0.25">
      <c r="A118" s="1">
        <v>44043</v>
      </c>
      <c r="B118">
        <v>7142</v>
      </c>
      <c r="C118">
        <f t="shared" si="8"/>
        <v>379</v>
      </c>
      <c r="D118">
        <v>204</v>
      </c>
      <c r="E118">
        <f t="shared" si="4"/>
        <v>4</v>
      </c>
      <c r="F118">
        <v>3698</v>
      </c>
      <c r="G118">
        <f t="shared" si="7"/>
        <v>3240</v>
      </c>
    </row>
    <row r="119" spans="1:7" x14ac:dyDescent="0.25">
      <c r="A119" s="1">
        <v>44044</v>
      </c>
      <c r="B119">
        <v>7174</v>
      </c>
      <c r="C119">
        <f t="shared" si="8"/>
        <v>32</v>
      </c>
      <c r="D119">
        <v>205</v>
      </c>
      <c r="E119">
        <f t="shared" si="4"/>
        <v>1</v>
      </c>
      <c r="F119">
        <v>3698</v>
      </c>
      <c r="G119">
        <f t="shared" si="7"/>
        <v>3271</v>
      </c>
    </row>
    <row r="120" spans="1:7" x14ac:dyDescent="0.25">
      <c r="A120" s="1">
        <v>44045</v>
      </c>
      <c r="B120">
        <f>SQRT(B119*B121)</f>
        <v>7297.4380435876265</v>
      </c>
      <c r="C120">
        <f t="shared" si="8"/>
        <v>123.43804358762645</v>
      </c>
      <c r="D120">
        <f>SQRT(D119*D121)</f>
        <v>208.96171898220976</v>
      </c>
      <c r="E120">
        <f t="shared" si="4"/>
        <v>3.96171898220976</v>
      </c>
      <c r="F120">
        <f>SQRT(F119*F121)</f>
        <v>3738.2806208202187</v>
      </c>
      <c r="G120">
        <f t="shared" si="7"/>
        <v>3350.1957037851976</v>
      </c>
    </row>
    <row r="121" spans="1:7" x14ac:dyDescent="0.25">
      <c r="A121" s="1">
        <v>44046</v>
      </c>
      <c r="B121">
        <v>7423</v>
      </c>
      <c r="C121">
        <f t="shared" si="8"/>
        <v>125.56195641237355</v>
      </c>
      <c r="D121">
        <v>213</v>
      </c>
      <c r="E121">
        <f t="shared" si="4"/>
        <v>4.03828101779024</v>
      </c>
      <c r="F121">
        <v>3779</v>
      </c>
      <c r="G121">
        <f t="shared" si="7"/>
        <v>3431</v>
      </c>
    </row>
    <row r="122" spans="1:7" x14ac:dyDescent="0.25">
      <c r="A122" s="1">
        <v>44047</v>
      </c>
      <c r="B122">
        <v>7684</v>
      </c>
      <c r="C122">
        <f t="shared" si="8"/>
        <v>261</v>
      </c>
      <c r="D122">
        <v>220</v>
      </c>
      <c r="E122">
        <f t="shared" si="4"/>
        <v>7</v>
      </c>
      <c r="F122">
        <v>3809</v>
      </c>
      <c r="G122">
        <f t="shared" si="7"/>
        <v>3655</v>
      </c>
    </row>
    <row r="123" spans="1:7" x14ac:dyDescent="0.25">
      <c r="A123" s="1">
        <v>44048</v>
      </c>
      <c r="B123">
        <v>8000</v>
      </c>
      <c r="C123">
        <f t="shared" si="8"/>
        <v>316</v>
      </c>
      <c r="D123">
        <v>226</v>
      </c>
      <c r="E123">
        <f t="shared" si="4"/>
        <v>6</v>
      </c>
      <c r="F123">
        <v>3949</v>
      </c>
      <c r="G123">
        <f t="shared" si="7"/>
        <v>3825</v>
      </c>
    </row>
    <row r="124" spans="1:7" x14ac:dyDescent="0.25">
      <c r="A124" s="1">
        <v>44049</v>
      </c>
      <c r="B124">
        <v>8224</v>
      </c>
      <c r="C124">
        <f t="shared" si="8"/>
        <v>224</v>
      </c>
      <c r="D124">
        <v>229</v>
      </c>
      <c r="E124">
        <f t="shared" si="4"/>
        <v>3</v>
      </c>
      <c r="F124">
        <v>4089</v>
      </c>
      <c r="G124">
        <f t="shared" si="7"/>
        <v>3906</v>
      </c>
    </row>
    <row r="125" spans="1:7" x14ac:dyDescent="0.25">
      <c r="A125" s="1">
        <v>44050</v>
      </c>
      <c r="B125">
        <v>8587</v>
      </c>
      <c r="C125">
        <f t="shared" si="8"/>
        <v>363</v>
      </c>
      <c r="D125">
        <v>232</v>
      </c>
      <c r="E125">
        <f t="shared" si="4"/>
        <v>3</v>
      </c>
      <c r="F125">
        <v>4177</v>
      </c>
      <c r="G125">
        <f t="shared" si="7"/>
        <v>4178</v>
      </c>
    </row>
    <row r="126" spans="1:7" x14ac:dyDescent="0.25">
      <c r="A126" s="1">
        <v>44051</v>
      </c>
      <c r="B126">
        <v>8799</v>
      </c>
      <c r="C126">
        <f t="shared" si="8"/>
        <v>212</v>
      </c>
      <c r="D126">
        <v>233</v>
      </c>
      <c r="E126">
        <f t="shared" si="4"/>
        <v>1</v>
      </c>
      <c r="F126">
        <v>4177</v>
      </c>
      <c r="G126">
        <f t="shared" si="7"/>
        <v>4389</v>
      </c>
    </row>
    <row r="127" spans="1:7" x14ac:dyDescent="0.25">
      <c r="A127" s="1">
        <v>44052</v>
      </c>
      <c r="B127">
        <f>SQRT(B126*B128)</f>
        <v>8866.2430600564967</v>
      </c>
      <c r="C127">
        <f t="shared" si="8"/>
        <v>67.243060056496688</v>
      </c>
      <c r="D127">
        <f>SQRT(D126*D128)</f>
        <v>243.75192306933704</v>
      </c>
      <c r="E127">
        <f t="shared" si="4"/>
        <v>10.751923069337039</v>
      </c>
      <c r="F127">
        <f>SQRT(F126*F128)</f>
        <v>4190.4782543284964</v>
      </c>
      <c r="G127">
        <f>B127-D127-F127</f>
        <v>4432.0128826586624</v>
      </c>
    </row>
    <row r="128" spans="1:7" x14ac:dyDescent="0.25">
      <c r="A128" s="1">
        <v>44053</v>
      </c>
      <c r="B128">
        <v>8934</v>
      </c>
      <c r="C128">
        <f t="shared" si="8"/>
        <v>67.756939943503312</v>
      </c>
      <c r="D128">
        <v>255</v>
      </c>
      <c r="E128">
        <f t="shared" si="4"/>
        <v>11.248076930662961</v>
      </c>
      <c r="F128">
        <v>4204</v>
      </c>
      <c r="G128">
        <f t="shared" ref="G128:G191" si="9">B128-D128-F128</f>
        <v>4475</v>
      </c>
    </row>
    <row r="129" spans="1:7" x14ac:dyDescent="0.25">
      <c r="A129" s="1">
        <v>44054</v>
      </c>
      <c r="B129">
        <v>9186</v>
      </c>
      <c r="C129">
        <f t="shared" si="8"/>
        <v>252</v>
      </c>
      <c r="D129">
        <v>262</v>
      </c>
      <c r="E129">
        <f t="shared" si="4"/>
        <v>7</v>
      </c>
      <c r="F129">
        <v>4228</v>
      </c>
      <c r="G129">
        <f t="shared" si="9"/>
        <v>4696</v>
      </c>
    </row>
    <row r="130" spans="1:7" x14ac:dyDescent="0.25">
      <c r="A130" s="1">
        <v>44055</v>
      </c>
      <c r="B130">
        <v>9669</v>
      </c>
      <c r="C130">
        <f t="shared" si="8"/>
        <v>483</v>
      </c>
      <c r="D130">
        <v>271</v>
      </c>
      <c r="E130">
        <f t="shared" si="4"/>
        <v>9</v>
      </c>
      <c r="F130">
        <v>4331</v>
      </c>
      <c r="G130">
        <f t="shared" si="9"/>
        <v>5067</v>
      </c>
    </row>
    <row r="131" spans="1:7" x14ac:dyDescent="0.25">
      <c r="A131" s="1">
        <v>44056</v>
      </c>
      <c r="B131">
        <v>9877</v>
      </c>
      <c r="C131">
        <f t="shared" si="8"/>
        <v>208</v>
      </c>
      <c r="D131">
        <v>274</v>
      </c>
      <c r="E131">
        <f t="shared" si="4"/>
        <v>3</v>
      </c>
      <c r="F131">
        <v>4387</v>
      </c>
      <c r="G131">
        <f t="shared" si="9"/>
        <v>5216</v>
      </c>
    </row>
    <row r="132" spans="1:7" x14ac:dyDescent="0.25">
      <c r="A132" s="1">
        <v>44057</v>
      </c>
      <c r="B132">
        <v>10107</v>
      </c>
      <c r="C132">
        <f t="shared" si="8"/>
        <v>230</v>
      </c>
      <c r="D132">
        <v>276</v>
      </c>
      <c r="E132">
        <f t="shared" si="4"/>
        <v>2</v>
      </c>
      <c r="F132">
        <v>4452</v>
      </c>
      <c r="G132">
        <f t="shared" si="9"/>
        <v>5379</v>
      </c>
    </row>
    <row r="133" spans="1:7" x14ac:dyDescent="0.25">
      <c r="A133" s="1">
        <v>44058</v>
      </c>
      <c r="B133">
        <v>10135</v>
      </c>
      <c r="C133">
        <f t="shared" si="8"/>
        <v>28</v>
      </c>
      <c r="D133">
        <v>280</v>
      </c>
      <c r="E133">
        <f t="shared" ref="E133:E196" si="10">D133-D132</f>
        <v>4</v>
      </c>
      <c r="F133">
        <v>4452</v>
      </c>
      <c r="G133">
        <f t="shared" si="9"/>
        <v>5403</v>
      </c>
    </row>
    <row r="134" spans="1:7" x14ac:dyDescent="0.25">
      <c r="A134" s="1">
        <v>44059</v>
      </c>
      <c r="B134">
        <f>SQRT(B133*B135)</f>
        <v>10291.294865078933</v>
      </c>
      <c r="C134">
        <f t="shared" si="8"/>
        <v>156.29486507893307</v>
      </c>
      <c r="D134">
        <f>SQRT(D133*D135)</f>
        <v>285.44701785094901</v>
      </c>
      <c r="E134">
        <f t="shared" si="10"/>
        <v>5.4470178509490097</v>
      </c>
      <c r="F134">
        <f>SQRT(F133*F135)</f>
        <v>4477.9245192387962</v>
      </c>
      <c r="G134">
        <f t="shared" si="9"/>
        <v>5527.9233279891878</v>
      </c>
    </row>
    <row r="135" spans="1:7" x14ac:dyDescent="0.25">
      <c r="A135" s="1">
        <v>44060</v>
      </c>
      <c r="B135">
        <v>10450</v>
      </c>
      <c r="C135">
        <f t="shared" si="8"/>
        <v>158.70513492106693</v>
      </c>
      <c r="D135">
        <v>291</v>
      </c>
      <c r="E135">
        <f t="shared" si="10"/>
        <v>5.5529821490509903</v>
      </c>
      <c r="F135">
        <v>4504</v>
      </c>
      <c r="G135">
        <f t="shared" si="9"/>
        <v>5655</v>
      </c>
    </row>
    <row r="136" spans="1:7" x14ac:dyDescent="0.25">
      <c r="A136" s="1">
        <v>44061</v>
      </c>
      <c r="B136">
        <v>10694</v>
      </c>
      <c r="C136">
        <f t="shared" si="8"/>
        <v>244</v>
      </c>
      <c r="D136">
        <v>293</v>
      </c>
      <c r="E136">
        <f t="shared" si="10"/>
        <v>2</v>
      </c>
      <c r="F136">
        <v>4629</v>
      </c>
      <c r="G136">
        <f t="shared" si="9"/>
        <v>5772</v>
      </c>
    </row>
    <row r="137" spans="1:7" x14ac:dyDescent="0.25">
      <c r="A137" s="1">
        <v>44062</v>
      </c>
      <c r="B137">
        <v>11039</v>
      </c>
      <c r="C137">
        <f t="shared" si="8"/>
        <v>345</v>
      </c>
      <c r="D137">
        <v>298</v>
      </c>
      <c r="E137">
        <f t="shared" si="10"/>
        <v>5</v>
      </c>
      <c r="F137">
        <v>4678</v>
      </c>
      <c r="G137">
        <f t="shared" si="9"/>
        <v>6063</v>
      </c>
    </row>
    <row r="138" spans="1:7" x14ac:dyDescent="0.25">
      <c r="A138" s="1">
        <v>44063</v>
      </c>
      <c r="B138">
        <v>11289</v>
      </c>
      <c r="C138">
        <f t="shared" si="8"/>
        <v>250</v>
      </c>
      <c r="D138">
        <v>305</v>
      </c>
      <c r="E138">
        <f t="shared" si="10"/>
        <v>7</v>
      </c>
      <c r="F138">
        <v>4774</v>
      </c>
      <c r="G138">
        <f t="shared" si="9"/>
        <v>6210</v>
      </c>
    </row>
    <row r="139" spans="1:7" x14ac:dyDescent="0.25">
      <c r="A139" s="1">
        <v>44064</v>
      </c>
      <c r="B139">
        <v>11505</v>
      </c>
      <c r="C139">
        <f t="shared" si="8"/>
        <v>216</v>
      </c>
      <c r="D139">
        <v>309</v>
      </c>
      <c r="E139">
        <f t="shared" si="10"/>
        <v>4</v>
      </c>
      <c r="F139">
        <v>4852</v>
      </c>
      <c r="G139">
        <f t="shared" si="9"/>
        <v>6344</v>
      </c>
    </row>
    <row r="140" spans="1:7" x14ac:dyDescent="0.25">
      <c r="A140" s="1">
        <v>44065</v>
      </c>
      <c r="B140">
        <v>11577</v>
      </c>
      <c r="C140">
        <f t="shared" si="8"/>
        <v>72</v>
      </c>
      <c r="D140">
        <v>310</v>
      </c>
      <c r="E140">
        <f t="shared" si="10"/>
        <v>1</v>
      </c>
      <c r="F140">
        <v>4852</v>
      </c>
      <c r="G140">
        <f t="shared" si="9"/>
        <v>6415</v>
      </c>
    </row>
    <row r="141" spans="1:7" x14ac:dyDescent="0.25">
      <c r="A141" s="1">
        <v>44066</v>
      </c>
      <c r="B141">
        <f>SQRT(B140*B142)</f>
        <v>11779.233633815062</v>
      </c>
      <c r="C141">
        <f t="shared" si="8"/>
        <v>202.23363381506169</v>
      </c>
      <c r="D141">
        <f>SQRT(D140*D142)</f>
        <v>314.96031496047243</v>
      </c>
      <c r="E141">
        <f t="shared" si="10"/>
        <v>4.9603149604724308</v>
      </c>
      <c r="F141">
        <f>SQRT(F140*F142)</f>
        <v>4964.2026550091605</v>
      </c>
      <c r="G141">
        <f t="shared" si="9"/>
        <v>6500.0706638454294</v>
      </c>
    </row>
    <row r="142" spans="1:7" x14ac:dyDescent="0.25">
      <c r="A142" s="1">
        <v>44067</v>
      </c>
      <c r="B142">
        <v>11985</v>
      </c>
      <c r="C142">
        <f t="shared" si="8"/>
        <v>205.76636618493831</v>
      </c>
      <c r="D142">
        <v>320</v>
      </c>
      <c r="E142">
        <f t="shared" si="10"/>
        <v>5.0396850395275692</v>
      </c>
      <c r="F142">
        <v>5079</v>
      </c>
      <c r="G142">
        <f t="shared" si="9"/>
        <v>6586</v>
      </c>
    </row>
    <row r="143" spans="1:7" x14ac:dyDescent="0.25">
      <c r="A143" s="1">
        <v>44068</v>
      </c>
      <c r="B143">
        <v>12226</v>
      </c>
      <c r="C143">
        <f t="shared" si="8"/>
        <v>241</v>
      </c>
      <c r="D143">
        <v>324</v>
      </c>
      <c r="E143">
        <f t="shared" si="10"/>
        <v>4</v>
      </c>
      <c r="F143">
        <v>5105</v>
      </c>
      <c r="G143">
        <f t="shared" si="9"/>
        <v>6797</v>
      </c>
    </row>
    <row r="144" spans="1:7" x14ac:dyDescent="0.25">
      <c r="A144" s="1">
        <v>44069</v>
      </c>
      <c r="B144">
        <v>12472</v>
      </c>
      <c r="C144">
        <f t="shared" si="8"/>
        <v>246</v>
      </c>
      <c r="D144">
        <v>330</v>
      </c>
      <c r="E144">
        <f t="shared" si="10"/>
        <v>6</v>
      </c>
      <c r="F144">
        <v>5141</v>
      </c>
      <c r="G144">
        <f t="shared" si="9"/>
        <v>7001</v>
      </c>
    </row>
    <row r="145" spans="1:7" x14ac:dyDescent="0.25">
      <c r="A145" s="1">
        <v>44070</v>
      </c>
      <c r="B145">
        <v>12771</v>
      </c>
      <c r="C145">
        <f t="shared" si="8"/>
        <v>299</v>
      </c>
      <c r="D145">
        <v>333</v>
      </c>
      <c r="E145">
        <f t="shared" si="10"/>
        <v>3</v>
      </c>
      <c r="F145">
        <v>5200</v>
      </c>
      <c r="G145">
        <f t="shared" si="9"/>
        <v>7238</v>
      </c>
    </row>
    <row r="146" spans="1:7" x14ac:dyDescent="0.25">
      <c r="A146" s="1">
        <v>44071</v>
      </c>
      <c r="B146">
        <v>12975</v>
      </c>
      <c r="C146">
        <f t="shared" si="8"/>
        <v>204</v>
      </c>
      <c r="D146">
        <v>340</v>
      </c>
      <c r="E146">
        <f t="shared" si="10"/>
        <v>7</v>
      </c>
      <c r="F146">
        <v>5244</v>
      </c>
      <c r="G146">
        <f t="shared" si="9"/>
        <v>7391</v>
      </c>
    </row>
    <row r="147" spans="1:7" x14ac:dyDescent="0.25">
      <c r="A147" s="1">
        <v>44072</v>
      </c>
      <c r="B147">
        <v>13059</v>
      </c>
      <c r="C147">
        <f t="shared" si="8"/>
        <v>84</v>
      </c>
      <c r="D147">
        <v>341</v>
      </c>
      <c r="E147">
        <f t="shared" si="10"/>
        <v>1</v>
      </c>
      <c r="F147">
        <v>5244</v>
      </c>
      <c r="G147">
        <f t="shared" si="9"/>
        <v>7474</v>
      </c>
    </row>
    <row r="148" spans="1:7" x14ac:dyDescent="0.25">
      <c r="A148" s="1">
        <v>44073</v>
      </c>
      <c r="B148">
        <f>SQRT(B147*B149)</f>
        <v>13154.64971027355</v>
      </c>
      <c r="C148">
        <f t="shared" si="8"/>
        <v>95.649710273550227</v>
      </c>
      <c r="D148">
        <f>SQRT(D147*D149)</f>
        <v>346.94812292329817</v>
      </c>
      <c r="E148">
        <f t="shared" si="10"/>
        <v>5.9481229232981718</v>
      </c>
      <c r="F148">
        <f>SQRT(F147*F149)</f>
        <v>5309.5898146655363</v>
      </c>
      <c r="G148">
        <f t="shared" si="9"/>
        <v>7498.1117726847151</v>
      </c>
    </row>
    <row r="149" spans="1:7" x14ac:dyDescent="0.25">
      <c r="A149" s="1">
        <v>44074</v>
      </c>
      <c r="B149">
        <v>13251</v>
      </c>
      <c r="C149">
        <f t="shared" si="8"/>
        <v>96.350289726449773</v>
      </c>
      <c r="D149">
        <v>353</v>
      </c>
      <c r="E149">
        <f t="shared" si="10"/>
        <v>6.0518770767018282</v>
      </c>
      <c r="F149">
        <v>5376</v>
      </c>
      <c r="G149">
        <f t="shared" si="9"/>
        <v>7522</v>
      </c>
    </row>
    <row r="150" spans="1:7" x14ac:dyDescent="0.25">
      <c r="A150" s="1">
        <v>44075</v>
      </c>
      <c r="B150">
        <v>13504</v>
      </c>
      <c r="C150">
        <f t="shared" si="8"/>
        <v>253</v>
      </c>
      <c r="D150">
        <v>360</v>
      </c>
      <c r="E150">
        <f t="shared" si="10"/>
        <v>7</v>
      </c>
      <c r="F150">
        <v>5518</v>
      </c>
      <c r="G150">
        <f t="shared" si="9"/>
        <v>7626</v>
      </c>
    </row>
    <row r="151" spans="1:7" x14ac:dyDescent="0.25">
      <c r="A151" s="1">
        <v>44076</v>
      </c>
      <c r="B151">
        <v>13719</v>
      </c>
      <c r="C151">
        <f t="shared" si="8"/>
        <v>215</v>
      </c>
      <c r="D151">
        <v>362</v>
      </c>
      <c r="E151">
        <f t="shared" si="10"/>
        <v>2</v>
      </c>
      <c r="F151">
        <v>5545</v>
      </c>
      <c r="G151">
        <f t="shared" si="9"/>
        <v>7812</v>
      </c>
    </row>
    <row r="152" spans="1:7" x14ac:dyDescent="0.25">
      <c r="A152" s="1">
        <v>44077</v>
      </c>
      <c r="B152">
        <v>13929</v>
      </c>
      <c r="C152">
        <f t="shared" si="8"/>
        <v>210</v>
      </c>
      <c r="D152">
        <v>363</v>
      </c>
      <c r="E152">
        <f t="shared" si="10"/>
        <v>1</v>
      </c>
      <c r="F152">
        <v>5570</v>
      </c>
      <c r="G152">
        <f t="shared" si="9"/>
        <v>7996</v>
      </c>
    </row>
    <row r="153" spans="1:7" x14ac:dyDescent="0.25">
      <c r="A153" s="1">
        <v>44078</v>
      </c>
      <c r="B153">
        <v>14139</v>
      </c>
      <c r="C153">
        <f t="shared" si="8"/>
        <v>210</v>
      </c>
      <c r="D153">
        <v>363</v>
      </c>
      <c r="E153">
        <f t="shared" si="10"/>
        <v>0</v>
      </c>
      <c r="F153">
        <v>5650</v>
      </c>
      <c r="G153">
        <f t="shared" si="9"/>
        <v>8126</v>
      </c>
    </row>
    <row r="154" spans="1:7" x14ac:dyDescent="0.25">
      <c r="A154" s="1">
        <v>44079</v>
      </c>
      <c r="B154">
        <v>14225</v>
      </c>
      <c r="C154">
        <f t="shared" si="8"/>
        <v>86</v>
      </c>
      <c r="D154">
        <v>369</v>
      </c>
      <c r="E154">
        <f t="shared" si="10"/>
        <v>6</v>
      </c>
      <c r="F154">
        <v>5650</v>
      </c>
      <c r="G154">
        <f t="shared" si="9"/>
        <v>8206</v>
      </c>
    </row>
    <row r="155" spans="1:7" x14ac:dyDescent="0.25">
      <c r="A155" s="1">
        <v>44080</v>
      </c>
      <c r="B155">
        <f>(B157/B154)^(1/3)*B154</f>
        <v>14327.591656674589</v>
      </c>
      <c r="C155">
        <f t="shared" si="8"/>
        <v>102.5916566745891</v>
      </c>
      <c r="D155">
        <f>(D157/D154)^(1/3)*D154</f>
        <v>370.98925676589107</v>
      </c>
      <c r="E155">
        <f t="shared" si="10"/>
        <v>1.9892567658910707</v>
      </c>
      <c r="F155">
        <f>(F157/F154)^(1/3)*F154</f>
        <v>5660.3144920084551</v>
      </c>
      <c r="G155">
        <f t="shared" si="9"/>
        <v>8296.2879079002414</v>
      </c>
    </row>
    <row r="156" spans="1:7" x14ac:dyDescent="0.25">
      <c r="A156" s="1">
        <v>44081</v>
      </c>
      <c r="B156">
        <f>(B157/B154)^(1/3)*B155</f>
        <v>14430.923211276717</v>
      </c>
      <c r="C156">
        <f t="shared" si="8"/>
        <v>103.33155460212765</v>
      </c>
      <c r="D156">
        <f>(D157/D154)^(1/3)*D155</f>
        <v>372.98923749514432</v>
      </c>
      <c r="E156">
        <f t="shared" si="10"/>
        <v>1.9999807292532523</v>
      </c>
      <c r="F156">
        <f>(F157/F154)^(1/3)*F155</f>
        <v>5670.6478138833518</v>
      </c>
      <c r="G156">
        <f t="shared" si="9"/>
        <v>8387.2861598982199</v>
      </c>
    </row>
    <row r="157" spans="1:7" x14ac:dyDescent="0.25">
      <c r="A157" s="1">
        <v>44082</v>
      </c>
      <c r="B157">
        <v>14535</v>
      </c>
      <c r="C157">
        <f t="shared" si="8"/>
        <v>104.07678872328324</v>
      </c>
      <c r="D157">
        <v>375</v>
      </c>
      <c r="E157">
        <f t="shared" si="10"/>
        <v>2.010762504855677</v>
      </c>
      <c r="F157">
        <v>5681</v>
      </c>
      <c r="G157">
        <f t="shared" si="9"/>
        <v>8479</v>
      </c>
    </row>
    <row r="158" spans="1:7" x14ac:dyDescent="0.25">
      <c r="A158" s="1">
        <v>44083</v>
      </c>
      <c r="B158">
        <v>14681</v>
      </c>
      <c r="C158">
        <f t="shared" si="8"/>
        <v>146</v>
      </c>
      <c r="D158">
        <v>376</v>
      </c>
      <c r="E158">
        <f t="shared" si="10"/>
        <v>1</v>
      </c>
      <c r="F158">
        <v>5750</v>
      </c>
      <c r="G158">
        <f t="shared" si="9"/>
        <v>8555</v>
      </c>
    </row>
    <row r="159" spans="1:7" x14ac:dyDescent="0.25">
      <c r="A159" s="1">
        <v>44084</v>
      </c>
      <c r="B159">
        <v>14821</v>
      </c>
      <c r="C159">
        <f t="shared" si="8"/>
        <v>140</v>
      </c>
      <c r="D159">
        <v>379</v>
      </c>
      <c r="E159">
        <f t="shared" si="10"/>
        <v>3</v>
      </c>
      <c r="F159">
        <v>6002</v>
      </c>
      <c r="G159">
        <f t="shared" si="9"/>
        <v>8440</v>
      </c>
    </row>
    <row r="160" spans="1:7" x14ac:dyDescent="0.25">
      <c r="A160" s="1">
        <v>44085</v>
      </c>
      <c r="B160">
        <v>15081</v>
      </c>
      <c r="C160">
        <f t="shared" si="8"/>
        <v>260</v>
      </c>
      <c r="D160">
        <v>380</v>
      </c>
      <c r="E160">
        <f t="shared" si="10"/>
        <v>1</v>
      </c>
      <c r="F160">
        <v>6436</v>
      </c>
      <c r="G160">
        <f t="shared" si="9"/>
        <v>8265</v>
      </c>
    </row>
    <row r="161" spans="1:7" x14ac:dyDescent="0.25">
      <c r="A161" s="1">
        <v>44086</v>
      </c>
      <c r="B161">
        <v>15136</v>
      </c>
      <c r="C161">
        <f t="shared" si="8"/>
        <v>55</v>
      </c>
      <c r="D161">
        <v>382</v>
      </c>
      <c r="E161">
        <f t="shared" si="10"/>
        <v>2</v>
      </c>
      <c r="F161">
        <v>6730</v>
      </c>
      <c r="G161">
        <f t="shared" si="9"/>
        <v>8024</v>
      </c>
    </row>
    <row r="162" spans="1:7" x14ac:dyDescent="0.25">
      <c r="A162" s="1">
        <v>44087</v>
      </c>
      <c r="B162">
        <f>SQRT(B161*B163)</f>
        <v>15253.047433218058</v>
      </c>
      <c r="C162">
        <f t="shared" si="8"/>
        <v>117.04743321805836</v>
      </c>
      <c r="D162">
        <f>SQRT(D161*D163)</f>
        <v>384.98831151088211</v>
      </c>
      <c r="E162">
        <f t="shared" si="10"/>
        <v>2.988311510882113</v>
      </c>
      <c r="F162">
        <f>SQRT(F161*F163)</f>
        <v>6865.1431157696925</v>
      </c>
      <c r="G162">
        <f t="shared" si="9"/>
        <v>8002.9160059374835</v>
      </c>
    </row>
    <row r="163" spans="1:7" x14ac:dyDescent="0.25">
      <c r="A163" s="1">
        <v>44088</v>
      </c>
      <c r="B163">
        <v>15371</v>
      </c>
      <c r="C163">
        <f t="shared" si="8"/>
        <v>117.95256678194164</v>
      </c>
      <c r="D163">
        <v>388</v>
      </c>
      <c r="E163">
        <f t="shared" si="10"/>
        <v>3.011688489117887</v>
      </c>
      <c r="F163">
        <v>7003</v>
      </c>
      <c r="G163">
        <f t="shared" si="9"/>
        <v>7980</v>
      </c>
    </row>
    <row r="164" spans="1:7" x14ac:dyDescent="0.25">
      <c r="A164" s="1">
        <v>44089</v>
      </c>
      <c r="B164">
        <v>15683</v>
      </c>
      <c r="C164">
        <f t="shared" si="8"/>
        <v>312</v>
      </c>
      <c r="D164">
        <v>391</v>
      </c>
      <c r="E164">
        <f t="shared" si="10"/>
        <v>3</v>
      </c>
      <c r="F164">
        <v>7826</v>
      </c>
      <c r="G164">
        <f t="shared" si="9"/>
        <v>7466</v>
      </c>
    </row>
    <row r="165" spans="1:7" x14ac:dyDescent="0.25">
      <c r="A165" s="1">
        <v>44090</v>
      </c>
      <c r="B165">
        <v>15964</v>
      </c>
      <c r="C165">
        <f t="shared" si="8"/>
        <v>281</v>
      </c>
      <c r="D165">
        <v>395</v>
      </c>
      <c r="E165">
        <f t="shared" si="10"/>
        <v>4</v>
      </c>
      <c r="F165">
        <v>8424</v>
      </c>
      <c r="G165">
        <f t="shared" si="9"/>
        <v>7145</v>
      </c>
    </row>
    <row r="166" spans="1:7" x14ac:dyDescent="0.25">
      <c r="A166" s="1">
        <v>44091</v>
      </c>
      <c r="B166">
        <v>16370</v>
      </c>
      <c r="C166">
        <f t="shared" si="8"/>
        <v>406</v>
      </c>
      <c r="D166">
        <v>398</v>
      </c>
      <c r="E166">
        <f t="shared" si="10"/>
        <v>3</v>
      </c>
      <c r="F166">
        <v>9007</v>
      </c>
      <c r="G166">
        <f t="shared" si="9"/>
        <v>6965</v>
      </c>
    </row>
    <row r="167" spans="1:7" x14ac:dyDescent="0.25">
      <c r="A167" s="1">
        <v>44092</v>
      </c>
      <c r="B167">
        <v>16547</v>
      </c>
      <c r="C167">
        <f t="shared" si="8"/>
        <v>177</v>
      </c>
      <c r="D167">
        <v>399</v>
      </c>
      <c r="E167">
        <f t="shared" si="10"/>
        <v>1</v>
      </c>
      <c r="F167">
        <v>9630</v>
      </c>
      <c r="G167">
        <f t="shared" si="9"/>
        <v>6518</v>
      </c>
    </row>
    <row r="168" spans="1:7" x14ac:dyDescent="0.25">
      <c r="A168" s="1">
        <v>44093</v>
      </c>
      <c r="B168">
        <v>16569</v>
      </c>
      <c r="C168">
        <f t="shared" si="8"/>
        <v>22</v>
      </c>
      <c r="D168">
        <v>403</v>
      </c>
      <c r="E168">
        <f t="shared" si="10"/>
        <v>4</v>
      </c>
      <c r="F168">
        <v>9630</v>
      </c>
      <c r="G168">
        <f t="shared" si="9"/>
        <v>6536</v>
      </c>
    </row>
    <row r="169" spans="1:7" x14ac:dyDescent="0.25">
      <c r="A169" s="1">
        <v>44094</v>
      </c>
      <c r="B169">
        <f>SQRT(B168*B170)</f>
        <v>16648.807795154582</v>
      </c>
      <c r="C169">
        <f t="shared" si="8"/>
        <v>79.807795154581981</v>
      </c>
      <c r="D169">
        <f>SQRT(D168*D170)</f>
        <v>408.46297261808201</v>
      </c>
      <c r="E169">
        <f t="shared" si="10"/>
        <v>5.4629726180820057</v>
      </c>
      <c r="F169">
        <f>SQRT(F168*F170)</f>
        <v>10211.918037273899</v>
      </c>
      <c r="G169">
        <f t="shared" si="9"/>
        <v>6028.4267852625999</v>
      </c>
    </row>
    <row r="170" spans="1:7" x14ac:dyDescent="0.25">
      <c r="A170" s="1">
        <v>44095</v>
      </c>
      <c r="B170">
        <v>16729</v>
      </c>
      <c r="C170">
        <f t="shared" si="8"/>
        <v>80.192204845418019</v>
      </c>
      <c r="D170">
        <v>414</v>
      </c>
      <c r="E170">
        <f t="shared" si="10"/>
        <v>5.5370273819179943</v>
      </c>
      <c r="F170">
        <v>10829</v>
      </c>
      <c r="G170">
        <f t="shared" si="9"/>
        <v>5486</v>
      </c>
    </row>
    <row r="171" spans="1:7" x14ac:dyDescent="0.25">
      <c r="A171" s="1">
        <v>44096</v>
      </c>
      <c r="B171">
        <v>16873</v>
      </c>
      <c r="C171">
        <f t="shared" si="8"/>
        <v>144</v>
      </c>
      <c r="D171">
        <v>419</v>
      </c>
      <c r="E171">
        <f t="shared" si="10"/>
        <v>5</v>
      </c>
      <c r="F171">
        <v>11256</v>
      </c>
      <c r="G171">
        <f t="shared" si="9"/>
        <v>5198</v>
      </c>
    </row>
    <row r="172" spans="1:7" x14ac:dyDescent="0.25">
      <c r="A172" s="1">
        <v>44097</v>
      </c>
      <c r="B172">
        <v>16984</v>
      </c>
      <c r="C172">
        <f t="shared" si="8"/>
        <v>111</v>
      </c>
      <c r="D172">
        <v>421</v>
      </c>
      <c r="E172">
        <f t="shared" si="10"/>
        <v>2</v>
      </c>
      <c r="F172">
        <v>11920</v>
      </c>
      <c r="G172">
        <f t="shared" si="9"/>
        <v>4643</v>
      </c>
    </row>
    <row r="173" spans="1:7" x14ac:dyDescent="0.25">
      <c r="A173" s="1">
        <v>44098</v>
      </c>
      <c r="B173">
        <v>17126</v>
      </c>
      <c r="C173">
        <f t="shared" si="8"/>
        <v>142</v>
      </c>
      <c r="D173">
        <v>427</v>
      </c>
      <c r="E173">
        <f t="shared" si="10"/>
        <v>6</v>
      </c>
      <c r="F173">
        <v>12645</v>
      </c>
      <c r="G173">
        <f t="shared" si="9"/>
        <v>4054</v>
      </c>
    </row>
    <row r="174" spans="1:7" x14ac:dyDescent="0.25">
      <c r="A174" s="1">
        <v>44099</v>
      </c>
      <c r="B174">
        <v>17334</v>
      </c>
      <c r="C174">
        <f t="shared" si="8"/>
        <v>208</v>
      </c>
      <c r="D174">
        <v>427</v>
      </c>
      <c r="E174">
        <f t="shared" si="10"/>
        <v>0</v>
      </c>
      <c r="F174">
        <v>13231</v>
      </c>
      <c r="G174">
        <f t="shared" si="9"/>
        <v>3676</v>
      </c>
    </row>
    <row r="175" spans="1:7" x14ac:dyDescent="0.25">
      <c r="A175" s="1">
        <v>44100</v>
      </c>
      <c r="B175">
        <v>17348</v>
      </c>
      <c r="C175">
        <f t="shared" si="8"/>
        <v>14</v>
      </c>
      <c r="D175">
        <v>428</v>
      </c>
      <c r="E175">
        <f t="shared" si="10"/>
        <v>1</v>
      </c>
      <c r="F175">
        <v>13231</v>
      </c>
      <c r="G175">
        <f t="shared" si="9"/>
        <v>3689</v>
      </c>
    </row>
    <row r="176" spans="1:7" x14ac:dyDescent="0.25">
      <c r="A176" s="1">
        <v>44101</v>
      </c>
      <c r="B176">
        <f>SQRT(B175*B177)</f>
        <v>17409.391373623606</v>
      </c>
      <c r="C176">
        <f t="shared" si="8"/>
        <v>61.391373623606341</v>
      </c>
      <c r="D176">
        <f>SQRT(D175*D177)</f>
        <v>429.49738066721665</v>
      </c>
      <c r="E176">
        <f t="shared" si="10"/>
        <v>1.4973806672166461</v>
      </c>
      <c r="F176">
        <f>SQRT(F175*F177)</f>
        <v>13611.041914563337</v>
      </c>
      <c r="G176">
        <f t="shared" si="9"/>
        <v>3368.8520783930526</v>
      </c>
    </row>
    <row r="177" spans="1:7" x14ac:dyDescent="0.25">
      <c r="A177" s="1">
        <v>44102</v>
      </c>
      <c r="B177">
        <v>17471</v>
      </c>
      <c r="C177">
        <f t="shared" si="8"/>
        <v>61.608626376393659</v>
      </c>
      <c r="D177">
        <v>431</v>
      </c>
      <c r="E177">
        <f t="shared" si="10"/>
        <v>1.5026193327833539</v>
      </c>
      <c r="F177">
        <v>14002</v>
      </c>
      <c r="G177">
        <f t="shared" si="9"/>
        <v>3038</v>
      </c>
    </row>
    <row r="178" spans="1:7" x14ac:dyDescent="0.25">
      <c r="A178" s="1">
        <v>44103</v>
      </c>
      <c r="B178">
        <v>17568</v>
      </c>
      <c r="C178">
        <f t="shared" ref="C178:C189" si="11">B178-B177</f>
        <v>97</v>
      </c>
      <c r="D178">
        <v>433</v>
      </c>
      <c r="E178">
        <f t="shared" si="10"/>
        <v>2</v>
      </c>
      <c r="F178">
        <v>14523</v>
      </c>
      <c r="G178">
        <f t="shared" si="9"/>
        <v>2612</v>
      </c>
    </row>
    <row r="179" spans="1:7" x14ac:dyDescent="0.25">
      <c r="A179" s="1">
        <v>44104</v>
      </c>
      <c r="B179">
        <v>17642</v>
      </c>
      <c r="C179">
        <f t="shared" si="11"/>
        <v>74</v>
      </c>
      <c r="D179">
        <v>435</v>
      </c>
      <c r="E179">
        <f t="shared" si="10"/>
        <v>2</v>
      </c>
      <c r="F179">
        <v>14923</v>
      </c>
      <c r="G179">
        <f t="shared" si="9"/>
        <v>2284</v>
      </c>
    </row>
    <row r="180" spans="1:7" x14ac:dyDescent="0.25">
      <c r="A180" s="1">
        <v>44105</v>
      </c>
      <c r="B180">
        <v>17717</v>
      </c>
      <c r="C180">
        <f t="shared" si="11"/>
        <v>75</v>
      </c>
      <c r="D180">
        <v>437</v>
      </c>
      <c r="E180">
        <f t="shared" si="10"/>
        <v>2</v>
      </c>
      <c r="F180">
        <v>15106</v>
      </c>
      <c r="G180">
        <f t="shared" si="9"/>
        <v>2174</v>
      </c>
    </row>
    <row r="181" spans="1:7" x14ac:dyDescent="0.25">
      <c r="A181" s="1">
        <v>44106</v>
      </c>
      <c r="B181">
        <v>17820</v>
      </c>
      <c r="C181">
        <f t="shared" si="11"/>
        <v>103</v>
      </c>
      <c r="D181">
        <v>438</v>
      </c>
      <c r="E181">
        <f t="shared" si="10"/>
        <v>1</v>
      </c>
      <c r="F181">
        <v>15351</v>
      </c>
      <c r="G181">
        <f t="shared" si="9"/>
        <v>2031</v>
      </c>
    </row>
    <row r="182" spans="1:7" x14ac:dyDescent="0.25">
      <c r="A182" s="1">
        <v>44107</v>
      </c>
      <c r="B182">
        <v>17922</v>
      </c>
      <c r="C182">
        <f t="shared" si="11"/>
        <v>102</v>
      </c>
      <c r="D182">
        <v>440</v>
      </c>
      <c r="E182">
        <f t="shared" si="10"/>
        <v>2</v>
      </c>
      <c r="F182">
        <v>15432</v>
      </c>
      <c r="G182">
        <f t="shared" si="9"/>
        <v>2050</v>
      </c>
    </row>
    <row r="183" spans="1:7" x14ac:dyDescent="0.25">
      <c r="A183" s="1">
        <v>44108</v>
      </c>
      <c r="B183">
        <f>SQRT(B182*B184)</f>
        <v>17955.468749102598</v>
      </c>
      <c r="C183">
        <f t="shared" si="11"/>
        <v>33.46874910259794</v>
      </c>
      <c r="D183">
        <f>SQRT(D182*D184)</f>
        <v>441.99547508996062</v>
      </c>
      <c r="E183">
        <f t="shared" si="10"/>
        <v>1.9954750899606211</v>
      </c>
      <c r="F183">
        <f>SQRT(F182*F184)</f>
        <v>15528.697047724256</v>
      </c>
      <c r="G183">
        <f t="shared" si="9"/>
        <v>1984.7762262883825</v>
      </c>
    </row>
    <row r="184" spans="1:7" x14ac:dyDescent="0.25">
      <c r="A184" s="1">
        <v>44109</v>
      </c>
      <c r="B184">
        <v>17989</v>
      </c>
      <c r="C184">
        <f t="shared" si="11"/>
        <v>33.53125089740206</v>
      </c>
      <c r="D184">
        <v>444</v>
      </c>
      <c r="E184">
        <f t="shared" si="10"/>
        <v>2.0045249100393789</v>
      </c>
      <c r="F184">
        <v>15626</v>
      </c>
      <c r="G184">
        <f t="shared" si="9"/>
        <v>1919</v>
      </c>
    </row>
    <row r="185" spans="1:7" x14ac:dyDescent="0.25">
      <c r="A185" s="1">
        <v>44110</v>
      </c>
      <c r="B185">
        <v>18097</v>
      </c>
      <c r="C185">
        <f t="shared" si="11"/>
        <v>108</v>
      </c>
      <c r="D185">
        <v>447</v>
      </c>
      <c r="E185">
        <f t="shared" si="10"/>
        <v>3</v>
      </c>
      <c r="F185">
        <v>15785</v>
      </c>
      <c r="G185">
        <f t="shared" si="9"/>
        <v>1865</v>
      </c>
    </row>
    <row r="186" spans="1:7" x14ac:dyDescent="0.25">
      <c r="A186" s="1">
        <v>44111</v>
      </c>
      <c r="B186">
        <v>18178</v>
      </c>
      <c r="C186">
        <f t="shared" si="11"/>
        <v>81</v>
      </c>
      <c r="D186">
        <v>448</v>
      </c>
      <c r="E186">
        <f t="shared" si="10"/>
        <v>1</v>
      </c>
      <c r="F186">
        <v>15902</v>
      </c>
      <c r="G186">
        <f t="shared" si="9"/>
        <v>1828</v>
      </c>
    </row>
    <row r="187" spans="1:7" x14ac:dyDescent="0.25">
      <c r="A187" s="1">
        <v>44112</v>
      </c>
      <c r="B187">
        <v>18236</v>
      </c>
      <c r="C187">
        <f t="shared" si="11"/>
        <v>58</v>
      </c>
      <c r="D187">
        <v>449</v>
      </c>
      <c r="E187">
        <f t="shared" si="10"/>
        <v>1</v>
      </c>
      <c r="F187">
        <v>15979</v>
      </c>
      <c r="G187">
        <f t="shared" si="9"/>
        <v>1808</v>
      </c>
    </row>
    <row r="188" spans="1:7" x14ac:dyDescent="0.25">
      <c r="A188" s="1">
        <v>44113</v>
      </c>
      <c r="B188">
        <v>18371</v>
      </c>
      <c r="C188">
        <f t="shared" si="11"/>
        <v>135</v>
      </c>
      <c r="D188">
        <v>452</v>
      </c>
      <c r="E188">
        <f t="shared" si="10"/>
        <v>3</v>
      </c>
      <c r="F188">
        <v>16001</v>
      </c>
      <c r="G188">
        <f t="shared" si="9"/>
        <v>1918</v>
      </c>
    </row>
    <row r="189" spans="1:7" x14ac:dyDescent="0.25">
      <c r="A189" s="1">
        <v>44114</v>
      </c>
      <c r="B189">
        <v>18384</v>
      </c>
      <c r="C189">
        <f t="shared" si="11"/>
        <v>13</v>
      </c>
      <c r="D189">
        <v>453</v>
      </c>
      <c r="E189">
        <f t="shared" si="10"/>
        <v>1</v>
      </c>
      <c r="F189">
        <v>16016</v>
      </c>
      <c r="G189">
        <f t="shared" si="9"/>
        <v>1915</v>
      </c>
    </row>
    <row r="190" spans="1:7" x14ac:dyDescent="0.25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0"/>
        <v>0.66568795250213952</v>
      </c>
      <c r="F190">
        <f>(F192/F189)^(1/3)*F189</f>
        <v>16077.099944811787</v>
      </c>
      <c r="G190">
        <f t="shared" si="9"/>
        <v>1882.8532884915548</v>
      </c>
    </row>
    <row r="191" spans="1:7" x14ac:dyDescent="0.25">
      <c r="A191" s="1">
        <v>44116</v>
      </c>
      <c r="B191">
        <f>(B192/B189)^(1/3)*B190</f>
        <v>18443.285562295001</v>
      </c>
      <c r="C191">
        <f t="shared" ref="C191:C234" si="12">B191-B190</f>
        <v>29.666641039155365</v>
      </c>
      <c r="D191">
        <f>(D192/D189)^(1/3)*D190</f>
        <v>454.33235413999347</v>
      </c>
      <c r="E191">
        <f t="shared" si="10"/>
        <v>0.66666618749133022</v>
      </c>
      <c r="F191">
        <f>(F192/F189)^(1/3)*F190</f>
        <v>16138.432981734964</v>
      </c>
      <c r="G191">
        <f t="shared" si="9"/>
        <v>1850.5202264200416</v>
      </c>
    </row>
    <row r="192" spans="1:7" x14ac:dyDescent="0.25">
      <c r="A192" s="1">
        <v>44117</v>
      </c>
      <c r="B192">
        <v>18473</v>
      </c>
      <c r="C192">
        <f t="shared" si="12"/>
        <v>29.714437704999</v>
      </c>
      <c r="D192">
        <v>455</v>
      </c>
      <c r="E192">
        <f t="shared" si="10"/>
        <v>0.66764586000653026</v>
      </c>
      <c r="F192">
        <v>16200</v>
      </c>
      <c r="G192">
        <f t="shared" ref="G192:G234" si="13">B192-D192-F192</f>
        <v>1818</v>
      </c>
    </row>
    <row r="193" spans="1:7" x14ac:dyDescent="0.25">
      <c r="A193" s="1">
        <v>44118</v>
      </c>
      <c r="B193">
        <v>18564</v>
      </c>
      <c r="C193">
        <f t="shared" si="12"/>
        <v>91</v>
      </c>
      <c r="D193">
        <v>455</v>
      </c>
      <c r="E193">
        <f t="shared" si="10"/>
        <v>0</v>
      </c>
      <c r="F193">
        <v>16432</v>
      </c>
      <c r="G193">
        <f t="shared" si="13"/>
        <v>1677</v>
      </c>
    </row>
    <row r="194" spans="1:7" x14ac:dyDescent="0.25">
      <c r="A194" s="1">
        <v>44119</v>
      </c>
      <c r="B194">
        <v>18607</v>
      </c>
      <c r="C194">
        <f t="shared" si="12"/>
        <v>43</v>
      </c>
      <c r="D194">
        <v>456</v>
      </c>
      <c r="E194">
        <f t="shared" si="10"/>
        <v>1</v>
      </c>
      <c r="F194">
        <v>16510</v>
      </c>
      <c r="G194">
        <f t="shared" si="13"/>
        <v>1641</v>
      </c>
    </row>
    <row r="195" spans="1:7" x14ac:dyDescent="0.25">
      <c r="A195" s="1">
        <v>44120</v>
      </c>
      <c r="B195">
        <v>18650</v>
      </c>
      <c r="C195">
        <f t="shared" si="12"/>
        <v>43</v>
      </c>
      <c r="D195">
        <v>456</v>
      </c>
      <c r="E195">
        <f t="shared" si="10"/>
        <v>0</v>
      </c>
      <c r="F195">
        <v>16601</v>
      </c>
      <c r="G195">
        <f t="shared" si="13"/>
        <v>1593</v>
      </c>
    </row>
    <row r="196" spans="1:7" x14ac:dyDescent="0.25">
      <c r="A196" s="1">
        <v>44121</v>
      </c>
      <c r="B196">
        <v>18688</v>
      </c>
      <c r="C196">
        <f t="shared" si="12"/>
        <v>38</v>
      </c>
      <c r="D196">
        <v>456</v>
      </c>
      <c r="E196">
        <f t="shared" si="10"/>
        <v>0</v>
      </c>
      <c r="F196">
        <v>16610</v>
      </c>
      <c r="G196">
        <f t="shared" si="13"/>
        <v>1622</v>
      </c>
    </row>
    <row r="197" spans="1:7" x14ac:dyDescent="0.25">
      <c r="A197" s="1">
        <v>44122</v>
      </c>
      <c r="B197">
        <f>SQRT(B196*B198)</f>
        <v>18726.460423689256</v>
      </c>
      <c r="C197">
        <f t="shared" si="12"/>
        <v>38.460423689255549</v>
      </c>
      <c r="D197">
        <f>SQRT(D196*D198)</f>
        <v>457.49754097699804</v>
      </c>
      <c r="E197">
        <f t="shared" ref="E197:E220" si="14">D197-D196</f>
        <v>1.4975409769980388</v>
      </c>
      <c r="F197">
        <f>SQRT(F196*F198)</f>
        <v>16633.483399456651</v>
      </c>
      <c r="G197">
        <f t="shared" si="13"/>
        <v>1635.4794832556072</v>
      </c>
    </row>
    <row r="198" spans="1:7" x14ac:dyDescent="0.25">
      <c r="A198" s="1">
        <v>44123</v>
      </c>
      <c r="B198">
        <v>18765</v>
      </c>
      <c r="C198">
        <f t="shared" si="12"/>
        <v>38.539576310744451</v>
      </c>
      <c r="D198">
        <v>459</v>
      </c>
      <c r="E198">
        <f t="shared" si="14"/>
        <v>1.5024590230019612</v>
      </c>
      <c r="F198">
        <v>16657</v>
      </c>
      <c r="G198">
        <f t="shared" si="13"/>
        <v>1649</v>
      </c>
    </row>
    <row r="199" spans="1:7" x14ac:dyDescent="0.25">
      <c r="A199" s="1">
        <v>44124</v>
      </c>
      <c r="B199">
        <v>18823</v>
      </c>
      <c r="C199">
        <f t="shared" si="12"/>
        <v>58</v>
      </c>
      <c r="D199">
        <v>460</v>
      </c>
      <c r="E199">
        <f t="shared" si="14"/>
        <v>1</v>
      </c>
      <c r="F199">
        <v>16717</v>
      </c>
      <c r="G199">
        <f t="shared" si="13"/>
        <v>1646</v>
      </c>
    </row>
    <row r="200" spans="1:7" x14ac:dyDescent="0.25">
      <c r="A200" s="1">
        <v>44125</v>
      </c>
      <c r="B200">
        <v>18884</v>
      </c>
      <c r="C200">
        <f t="shared" si="12"/>
        <v>61</v>
      </c>
      <c r="D200">
        <v>460</v>
      </c>
      <c r="E200">
        <f t="shared" si="14"/>
        <v>0</v>
      </c>
      <c r="F200">
        <v>16745</v>
      </c>
      <c r="G200">
        <f t="shared" si="13"/>
        <v>1679</v>
      </c>
    </row>
    <row r="201" spans="1:7" x14ac:dyDescent="0.25">
      <c r="A201" s="1">
        <v>44126</v>
      </c>
      <c r="B201">
        <v>18924</v>
      </c>
      <c r="C201">
        <f t="shared" si="12"/>
        <v>40</v>
      </c>
      <c r="D201">
        <v>461</v>
      </c>
      <c r="E201">
        <f t="shared" si="14"/>
        <v>1</v>
      </c>
      <c r="F201">
        <v>16902</v>
      </c>
      <c r="G201">
        <f t="shared" si="13"/>
        <v>1561</v>
      </c>
    </row>
    <row r="202" spans="1:7" x14ac:dyDescent="0.25">
      <c r="A202" s="1">
        <v>44127</v>
      </c>
      <c r="B202">
        <v>18980</v>
      </c>
      <c r="C202">
        <f t="shared" si="12"/>
        <v>56</v>
      </c>
      <c r="D202">
        <v>461</v>
      </c>
      <c r="E202">
        <f t="shared" si="14"/>
        <v>0</v>
      </c>
      <c r="F202">
        <v>17003</v>
      </c>
      <c r="G202">
        <f t="shared" si="13"/>
        <v>1516</v>
      </c>
    </row>
    <row r="203" spans="1:7" x14ac:dyDescent="0.25">
      <c r="A203" s="1">
        <v>44128</v>
      </c>
      <c r="B203">
        <f>(B205/B202)^(1/3)*B202</f>
        <v>19008.29114226847</v>
      </c>
      <c r="C203">
        <f t="shared" si="12"/>
        <v>28.291142268470139</v>
      </c>
      <c r="D203">
        <v>461</v>
      </c>
      <c r="E203">
        <f t="shared" si="14"/>
        <v>0</v>
      </c>
      <c r="F203">
        <f>(F205/F202)^(1/3)*F202</f>
        <v>17049.207644889153</v>
      </c>
      <c r="G203">
        <f t="shared" si="13"/>
        <v>1498.0834973793171</v>
      </c>
    </row>
    <row r="204" spans="1:7" x14ac:dyDescent="0.25">
      <c r="A204" s="1">
        <v>44129</v>
      </c>
      <c r="B204">
        <f>(B205/B202)^(1/3)*B203</f>
        <v>19036.624454649209</v>
      </c>
      <c r="C204">
        <f t="shared" si="12"/>
        <v>28.333312380738789</v>
      </c>
      <c r="D204">
        <v>461</v>
      </c>
      <c r="E204">
        <f t="shared" si="14"/>
        <v>0</v>
      </c>
      <c r="F204">
        <f>(F205/F202)^(1/3)*F203</f>
        <v>17095.540864467843</v>
      </c>
      <c r="G204">
        <f t="shared" si="13"/>
        <v>1480.0835901813662</v>
      </c>
    </row>
    <row r="205" spans="1:7" x14ac:dyDescent="0.25">
      <c r="A205" s="1">
        <v>44130</v>
      </c>
      <c r="B205">
        <v>19065</v>
      </c>
      <c r="C205">
        <f t="shared" si="12"/>
        <v>28.375545350791072</v>
      </c>
      <c r="D205">
        <v>461</v>
      </c>
      <c r="E205">
        <f t="shared" si="14"/>
        <v>0</v>
      </c>
      <c r="F205">
        <v>17142</v>
      </c>
      <c r="G205">
        <f t="shared" si="13"/>
        <v>1462</v>
      </c>
    </row>
    <row r="206" spans="1:7" x14ac:dyDescent="0.25">
      <c r="A206" s="1">
        <v>44131</v>
      </c>
      <c r="B206">
        <v>19114</v>
      </c>
      <c r="C206">
        <f t="shared" si="12"/>
        <v>49</v>
      </c>
      <c r="D206">
        <v>462</v>
      </c>
      <c r="E206">
        <f t="shared" si="14"/>
        <v>1</v>
      </c>
      <c r="F206">
        <v>17234</v>
      </c>
      <c r="G206">
        <f t="shared" si="13"/>
        <v>1418</v>
      </c>
    </row>
    <row r="207" spans="1:7" ht="15.75" customHeight="1" x14ac:dyDescent="0.25">
      <c r="A207" s="1">
        <v>44132</v>
      </c>
      <c r="B207">
        <v>19165</v>
      </c>
      <c r="C207">
        <f t="shared" si="12"/>
        <v>51</v>
      </c>
      <c r="D207">
        <v>462</v>
      </c>
      <c r="E207">
        <f t="shared" si="14"/>
        <v>0</v>
      </c>
      <c r="F207">
        <v>17502</v>
      </c>
      <c r="G207">
        <f t="shared" si="13"/>
        <v>1201</v>
      </c>
    </row>
    <row r="208" spans="1:7" x14ac:dyDescent="0.25">
      <c r="A208" s="1">
        <v>44133</v>
      </c>
      <c r="B208">
        <v>19212</v>
      </c>
      <c r="C208">
        <f t="shared" si="12"/>
        <v>47</v>
      </c>
      <c r="D208">
        <v>464</v>
      </c>
      <c r="E208">
        <f t="shared" si="14"/>
        <v>2</v>
      </c>
      <c r="F208">
        <v>17756</v>
      </c>
      <c r="G208">
        <f t="shared" si="13"/>
        <v>992</v>
      </c>
    </row>
    <row r="209" spans="1:7" x14ac:dyDescent="0.25">
      <c r="A209" s="1">
        <v>44134</v>
      </c>
      <c r="B209">
        <v>19282</v>
      </c>
      <c r="C209">
        <f t="shared" si="12"/>
        <v>70</v>
      </c>
      <c r="D209">
        <v>465</v>
      </c>
      <c r="E209">
        <f t="shared" si="14"/>
        <v>1</v>
      </c>
      <c r="F209">
        <v>17913</v>
      </c>
      <c r="G209">
        <f t="shared" si="13"/>
        <v>904</v>
      </c>
    </row>
    <row r="210" spans="1:7" x14ac:dyDescent="0.25">
      <c r="A210" s="1">
        <v>44135</v>
      </c>
      <c r="B210">
        <v>19290</v>
      </c>
      <c r="C210">
        <f t="shared" si="12"/>
        <v>8</v>
      </c>
      <c r="D210">
        <v>465</v>
      </c>
      <c r="E210">
        <f t="shared" si="14"/>
        <v>0</v>
      </c>
      <c r="F210">
        <v>17913</v>
      </c>
      <c r="G210">
        <f t="shared" si="13"/>
        <v>912</v>
      </c>
    </row>
    <row r="211" spans="1:7" x14ac:dyDescent="0.25">
      <c r="A211" s="1">
        <v>44136</v>
      </c>
      <c r="B211">
        <f>(B210*2+B213)/3</f>
        <v>19310.333333333332</v>
      </c>
      <c r="C211">
        <f t="shared" si="12"/>
        <v>20.333333333332121</v>
      </c>
      <c r="D211">
        <f>(D210*2+D213)/3</f>
        <v>466.66666666666669</v>
      </c>
      <c r="E211">
        <f t="shared" si="14"/>
        <v>1.6666666666666856</v>
      </c>
      <c r="F211">
        <f>(F210*2+F213)/3</f>
        <v>17975.333333333332</v>
      </c>
      <c r="G211">
        <f t="shared" si="13"/>
        <v>868.33333333333212</v>
      </c>
    </row>
    <row r="212" spans="1:7" x14ac:dyDescent="0.25">
      <c r="A212" s="1">
        <v>44137</v>
      </c>
      <c r="B212">
        <f>(B210+B213*2)/3</f>
        <v>19330.666666666668</v>
      </c>
      <c r="C212">
        <f t="shared" si="12"/>
        <v>20.333333333335759</v>
      </c>
      <c r="D212">
        <f>(D210+D213*2)/3</f>
        <v>468.33333333333331</v>
      </c>
      <c r="E212">
        <f t="shared" si="14"/>
        <v>1.6666666666666288</v>
      </c>
      <c r="F212">
        <f>(F210+F213*2)/3</f>
        <v>18037.666666666668</v>
      </c>
      <c r="G212">
        <f t="shared" si="13"/>
        <v>824.66666666666788</v>
      </c>
    </row>
    <row r="213" spans="1:7" x14ac:dyDescent="0.25">
      <c r="A213" s="1">
        <v>44138</v>
      </c>
      <c r="B213">
        <v>19351</v>
      </c>
      <c r="C213">
        <f t="shared" si="12"/>
        <v>20.333333333332121</v>
      </c>
      <c r="D213">
        <v>470</v>
      </c>
      <c r="E213">
        <f t="shared" si="14"/>
        <v>1.6666666666666856</v>
      </c>
      <c r="F213">
        <v>18100</v>
      </c>
      <c r="G213">
        <f t="shared" si="13"/>
        <v>781</v>
      </c>
    </row>
    <row r="214" spans="1:7" x14ac:dyDescent="0.25">
      <c r="A214" s="1">
        <v>44139</v>
      </c>
      <c r="B214">
        <v>19369</v>
      </c>
      <c r="C214">
        <f t="shared" si="12"/>
        <v>18</v>
      </c>
      <c r="D214">
        <v>472</v>
      </c>
      <c r="E214">
        <f t="shared" si="14"/>
        <v>2</v>
      </c>
      <c r="F214">
        <v>18271</v>
      </c>
      <c r="G214">
        <f t="shared" si="13"/>
        <v>626</v>
      </c>
    </row>
    <row r="215" spans="1:7" x14ac:dyDescent="0.25">
      <c r="A215" s="1">
        <v>44140</v>
      </c>
      <c r="B215">
        <v>19439</v>
      </c>
      <c r="C215">
        <f t="shared" si="12"/>
        <v>70</v>
      </c>
      <c r="D215">
        <v>473</v>
      </c>
      <c r="E215">
        <f t="shared" si="14"/>
        <v>1</v>
      </c>
      <c r="F215">
        <v>18307</v>
      </c>
      <c r="G215">
        <f t="shared" si="13"/>
        <v>659</v>
      </c>
    </row>
    <row r="216" spans="1:7" x14ac:dyDescent="0.25">
      <c r="A216" s="1">
        <v>44141</v>
      </c>
      <c r="B216">
        <v>19498</v>
      </c>
      <c r="C216">
        <f t="shared" si="12"/>
        <v>59</v>
      </c>
      <c r="D216">
        <v>473</v>
      </c>
      <c r="E216">
        <f t="shared" si="14"/>
        <v>0</v>
      </c>
      <c r="F216">
        <v>18358</v>
      </c>
      <c r="G216">
        <f t="shared" si="13"/>
        <v>667</v>
      </c>
    </row>
    <row r="217" spans="1:7" x14ac:dyDescent="0.25">
      <c r="A217" s="1">
        <v>44142</v>
      </c>
      <c r="B217">
        <v>19503</v>
      </c>
      <c r="C217">
        <f t="shared" si="12"/>
        <v>5</v>
      </c>
      <c r="D217">
        <v>474</v>
      </c>
      <c r="E217">
        <f t="shared" si="14"/>
        <v>1</v>
      </c>
      <c r="F217">
        <v>18384</v>
      </c>
      <c r="G217">
        <f t="shared" si="13"/>
        <v>645</v>
      </c>
    </row>
    <row r="218" spans="1:7" x14ac:dyDescent="0.25">
      <c r="A218" s="1">
        <v>44143</v>
      </c>
      <c r="B218">
        <f>AVERAGE(B217,B219)</f>
        <v>19539.5</v>
      </c>
      <c r="C218">
        <f t="shared" si="12"/>
        <v>36.5</v>
      </c>
      <c r="D218">
        <f>AVERAGE(D217,D219)</f>
        <v>475</v>
      </c>
      <c r="E218">
        <f t="shared" si="14"/>
        <v>1</v>
      </c>
      <c r="F218">
        <f>AVERAGE(F217,F219)</f>
        <v>18418.5</v>
      </c>
      <c r="G218">
        <f t="shared" si="13"/>
        <v>646</v>
      </c>
    </row>
    <row r="219" spans="1:7" x14ac:dyDescent="0.25">
      <c r="A219" s="1">
        <v>44144</v>
      </c>
      <c r="B219">
        <v>19576</v>
      </c>
      <c r="C219">
        <f t="shared" si="12"/>
        <v>36.5</v>
      </c>
      <c r="D219">
        <v>476</v>
      </c>
      <c r="E219">
        <f t="shared" si="14"/>
        <v>1</v>
      </c>
      <c r="F219">
        <v>18453</v>
      </c>
      <c r="G219">
        <f t="shared" si="13"/>
        <v>647</v>
      </c>
    </row>
    <row r="220" spans="1:7" x14ac:dyDescent="0.25">
      <c r="A220" s="1">
        <v>44145</v>
      </c>
      <c r="B220">
        <v>19636</v>
      </c>
      <c r="C220">
        <f t="shared" si="12"/>
        <v>60</v>
      </c>
      <c r="D220">
        <v>477</v>
      </c>
      <c r="E220">
        <f t="shared" si="14"/>
        <v>1</v>
      </c>
      <c r="F220">
        <v>18497</v>
      </c>
      <c r="G220">
        <f t="shared" si="13"/>
        <v>662</v>
      </c>
    </row>
    <row r="221" spans="1:7" x14ac:dyDescent="0.25">
      <c r="A221" s="1">
        <v>44146</v>
      </c>
      <c r="B221">
        <v>19681</v>
      </c>
      <c r="C221">
        <f t="shared" si="12"/>
        <v>45</v>
      </c>
      <c r="D221">
        <v>478</v>
      </c>
      <c r="E221">
        <f t="shared" ref="E221:E234" si="15">D221-D220</f>
        <v>1</v>
      </c>
      <c r="F221">
        <v>18530</v>
      </c>
      <c r="G221">
        <f t="shared" si="13"/>
        <v>673</v>
      </c>
    </row>
    <row r="222" spans="1:7" x14ac:dyDescent="0.25">
      <c r="A222" s="1">
        <v>44147</v>
      </c>
      <c r="B222">
        <v>19794</v>
      </c>
      <c r="C222">
        <f t="shared" si="12"/>
        <v>113</v>
      </c>
      <c r="D222">
        <v>480</v>
      </c>
      <c r="E222">
        <f t="shared" si="15"/>
        <v>2</v>
      </c>
      <c r="F222">
        <v>18594</v>
      </c>
      <c r="G222">
        <f t="shared" si="13"/>
        <v>720</v>
      </c>
    </row>
    <row r="223" spans="1:7" x14ac:dyDescent="0.25">
      <c r="A223" s="1">
        <v>44148</v>
      </c>
      <c r="B223">
        <v>19872</v>
      </c>
      <c r="C223">
        <f t="shared" si="12"/>
        <v>78</v>
      </c>
      <c r="D223">
        <v>483</v>
      </c>
      <c r="E223">
        <f t="shared" si="15"/>
        <v>3</v>
      </c>
      <c r="F223">
        <v>18636</v>
      </c>
      <c r="G223">
        <f t="shared" si="13"/>
        <v>753</v>
      </c>
    </row>
    <row r="224" spans="1:7" x14ac:dyDescent="0.25">
      <c r="A224" s="1">
        <v>44149</v>
      </c>
      <c r="B224">
        <v>19889</v>
      </c>
      <c r="C224">
        <f t="shared" si="12"/>
        <v>17</v>
      </c>
      <c r="D224">
        <v>483</v>
      </c>
      <c r="E224">
        <f t="shared" si="15"/>
        <v>0</v>
      </c>
      <c r="F224">
        <v>18663</v>
      </c>
      <c r="G224">
        <f t="shared" si="13"/>
        <v>743</v>
      </c>
    </row>
    <row r="225" spans="1:7" x14ac:dyDescent="0.25">
      <c r="A225" s="1">
        <v>44150</v>
      </c>
      <c r="B225">
        <f>SQRT(B226*B224)</f>
        <v>19925.965647867608</v>
      </c>
      <c r="C225">
        <f t="shared" si="12"/>
        <v>36.965647867607913</v>
      </c>
      <c r="D225">
        <f>SQRT(D226*D224)</f>
        <v>483</v>
      </c>
      <c r="E225">
        <f t="shared" si="15"/>
        <v>0</v>
      </c>
      <c r="F225">
        <f>SQRT(F226*F224)</f>
        <v>18703.456151203714</v>
      </c>
      <c r="G225">
        <f t="shared" si="13"/>
        <v>739.50949666389351</v>
      </c>
    </row>
    <row r="226" spans="1:7" x14ac:dyDescent="0.25">
      <c r="A226" s="1">
        <v>44151</v>
      </c>
      <c r="B226">
        <v>19963</v>
      </c>
      <c r="C226">
        <f t="shared" si="12"/>
        <v>37.034352132392087</v>
      </c>
      <c r="D226">
        <v>483</v>
      </c>
      <c r="E226">
        <f t="shared" si="15"/>
        <v>0</v>
      </c>
      <c r="F226">
        <v>18744</v>
      </c>
      <c r="G226">
        <f t="shared" si="13"/>
        <v>736</v>
      </c>
    </row>
    <row r="227" spans="1:7" x14ac:dyDescent="0.25">
      <c r="A227" s="1">
        <v>44152</v>
      </c>
      <c r="B227">
        <v>20076</v>
      </c>
      <c r="C227">
        <f t="shared" si="12"/>
        <v>113</v>
      </c>
      <c r="D227">
        <v>486</v>
      </c>
      <c r="E227">
        <f t="shared" si="15"/>
        <v>3</v>
      </c>
      <c r="F227">
        <v>18759</v>
      </c>
      <c r="G227">
        <f t="shared" si="13"/>
        <v>831</v>
      </c>
    </row>
    <row r="228" spans="1:7" x14ac:dyDescent="0.25">
      <c r="A228" s="1">
        <v>44153</v>
      </c>
      <c r="B228">
        <v>20168</v>
      </c>
      <c r="C228">
        <f t="shared" si="12"/>
        <v>92</v>
      </c>
      <c r="D228">
        <v>487</v>
      </c>
      <c r="E228">
        <f t="shared" si="15"/>
        <v>1</v>
      </c>
      <c r="F228">
        <v>18804</v>
      </c>
      <c r="G228">
        <f t="shared" si="13"/>
        <v>877</v>
      </c>
    </row>
    <row r="229" spans="1:7" x14ac:dyDescent="0.25">
      <c r="A229" s="1">
        <v>44154</v>
      </c>
      <c r="B229">
        <v>20341</v>
      </c>
      <c r="C229">
        <f t="shared" si="12"/>
        <v>173</v>
      </c>
      <c r="D229">
        <v>487</v>
      </c>
      <c r="E229">
        <f t="shared" si="15"/>
        <v>0</v>
      </c>
      <c r="F229">
        <v>18862</v>
      </c>
      <c r="G229">
        <f t="shared" si="13"/>
        <v>992</v>
      </c>
    </row>
    <row r="230" spans="1:7" x14ac:dyDescent="0.25">
      <c r="A230" s="1">
        <v>44155</v>
      </c>
      <c r="B230">
        <v>20457</v>
      </c>
      <c r="C230">
        <f t="shared" si="12"/>
        <v>116</v>
      </c>
      <c r="D230">
        <v>488</v>
      </c>
      <c r="E230">
        <f t="shared" si="15"/>
        <v>1</v>
      </c>
      <c r="F230">
        <v>18900</v>
      </c>
      <c r="G230">
        <f t="shared" si="13"/>
        <v>1069</v>
      </c>
    </row>
    <row r="231" spans="1:7" x14ac:dyDescent="0.25">
      <c r="A231" s="1">
        <v>44156</v>
      </c>
      <c r="B231">
        <v>20483</v>
      </c>
      <c r="C231">
        <f t="shared" si="12"/>
        <v>26</v>
      </c>
      <c r="D231">
        <v>489</v>
      </c>
      <c r="E231">
        <f t="shared" si="15"/>
        <v>1</v>
      </c>
      <c r="F231">
        <v>18933</v>
      </c>
      <c r="G231">
        <f t="shared" si="13"/>
        <v>1061</v>
      </c>
    </row>
    <row r="232" spans="1:7" x14ac:dyDescent="0.25">
      <c r="A232" s="1">
        <v>44157</v>
      </c>
      <c r="B232">
        <f>SQRT(B233*B231)</f>
        <v>20553.877371435297</v>
      </c>
      <c r="C232">
        <f t="shared" si="12"/>
        <v>70.877371435297391</v>
      </c>
      <c r="D232">
        <v>490</v>
      </c>
      <c r="E232">
        <f t="shared" si="15"/>
        <v>1</v>
      </c>
      <c r="F232">
        <f>SQRT(F233*F231)</f>
        <v>18958.482850692457</v>
      </c>
      <c r="G232">
        <f t="shared" si="13"/>
        <v>1105.3945207428405</v>
      </c>
    </row>
    <row r="233" spans="1:7" x14ac:dyDescent="0.25">
      <c r="A233" s="1">
        <v>44158</v>
      </c>
      <c r="B233">
        <v>20625</v>
      </c>
      <c r="C233">
        <f t="shared" si="12"/>
        <v>71.122628564702609</v>
      </c>
      <c r="D233">
        <v>491</v>
      </c>
      <c r="E233">
        <f t="shared" si="15"/>
        <v>1</v>
      </c>
      <c r="F233">
        <v>18984</v>
      </c>
      <c r="G233">
        <f t="shared" si="13"/>
        <v>1150</v>
      </c>
    </row>
    <row r="234" spans="1:7" x14ac:dyDescent="0.25">
      <c r="A234" s="1">
        <v>44159</v>
      </c>
      <c r="B234">
        <v>20739</v>
      </c>
      <c r="C234">
        <f t="shared" si="12"/>
        <v>114</v>
      </c>
      <c r="D234">
        <v>491</v>
      </c>
      <c r="E234">
        <f t="shared" si="15"/>
        <v>0</v>
      </c>
      <c r="F234">
        <v>19062</v>
      </c>
      <c r="G234">
        <f t="shared" si="13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415F0-FF51-403D-833E-34158E89F2F1}">
  <dimension ref="A1:AA234"/>
  <sheetViews>
    <sheetView workbookViewId="0">
      <pane ySplit="1" topLeftCell="A219" activePane="bottomLeft" state="frozen"/>
      <selection pane="bottomLeft" activeCell="A234" sqref="A234:G234"/>
    </sheetView>
  </sheetViews>
  <sheetFormatPr defaultRowHeight="15" x14ac:dyDescent="0.25"/>
  <cols>
    <col min="2" max="2" width="15.5703125" bestFit="1" customWidth="1"/>
    <col min="3" max="3" width="15.5703125" customWidth="1"/>
    <col min="4" max="4" width="12" bestFit="1" customWidth="1"/>
    <col min="5" max="5" width="12.85546875" bestFit="1" customWidth="1"/>
    <col min="6" max="6" width="12.42578125" bestFit="1" customWidth="1"/>
    <col min="7" max="7" width="11.7109375" bestFit="1" customWidth="1"/>
    <col min="8" max="8" width="17.28515625" bestFit="1" customWidth="1"/>
    <col min="9" max="9" width="17.28515625" customWidth="1"/>
    <col min="23" max="23" width="12" bestFit="1" customWidth="1"/>
    <col min="27" max="27" width="10" bestFit="1" customWidth="1"/>
  </cols>
  <sheetData>
    <row r="1" spans="1:7" x14ac:dyDescent="0.25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25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25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25">
      <c r="A4" s="1">
        <v>43929</v>
      </c>
      <c r="B4">
        <v>78</v>
      </c>
      <c r="C4">
        <f t="shared" ref="C4:C67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25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25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25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25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25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25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25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25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25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25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25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25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25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25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25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25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25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25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25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25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25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25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25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25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25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25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25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25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25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25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25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25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25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25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25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25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25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25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25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25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25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25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25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25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25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25">
      <c r="A50" s="1">
        <v>43975</v>
      </c>
      <c r="B50">
        <f>(B$52/B$49)^(1/3)*B49</f>
        <v>638.81149217218649</v>
      </c>
      <c r="C50">
        <f t="shared" si="1"/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25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25">
      <c r="A52" s="1">
        <v>43977</v>
      </c>
      <c r="B52">
        <v>687</v>
      </c>
      <c r="C52">
        <f t="shared" si="1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25">
      <c r="A53" s="1">
        <v>43978</v>
      </c>
      <c r="B53">
        <v>727</v>
      </c>
      <c r="C53">
        <f t="shared" si="1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25">
      <c r="A54" s="1">
        <v>43979</v>
      </c>
      <c r="B54">
        <v>794</v>
      </c>
      <c r="C54">
        <f t="shared" si="1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25">
      <c r="A55" s="1">
        <v>43980</v>
      </c>
      <c r="B55">
        <v>842</v>
      </c>
      <c r="C55">
        <f t="shared" si="1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25">
      <c r="A56" s="1">
        <v>43981</v>
      </c>
      <c r="B56">
        <v>866</v>
      </c>
      <c r="C56">
        <f t="shared" si="1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25">
      <c r="A57" s="1">
        <v>43982</v>
      </c>
      <c r="B57">
        <f>SQRT(B56*B58)</f>
        <v>877.91799161425092</v>
      </c>
      <c r="C57">
        <f t="shared" si="1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25">
      <c r="A58" s="1">
        <v>43983</v>
      </c>
      <c r="B58">
        <v>890</v>
      </c>
      <c r="C58">
        <f t="shared" si="1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25">
      <c r="A59" s="1">
        <v>43984</v>
      </c>
      <c r="B59">
        <v>957</v>
      </c>
      <c r="C59">
        <f t="shared" si="1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25">
      <c r="A60" s="1">
        <v>43985</v>
      </c>
      <c r="B60">
        <v>1002</v>
      </c>
      <c r="C60">
        <f t="shared" si="1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25">
      <c r="A61" s="1">
        <v>43986</v>
      </c>
      <c r="B61">
        <v>1066</v>
      </c>
      <c r="C61">
        <f t="shared" si="1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25">
      <c r="A62" s="1">
        <v>43987</v>
      </c>
      <c r="B62">
        <v>1116</v>
      </c>
      <c r="C62">
        <f t="shared" si="1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25">
      <c r="A63" s="1">
        <v>43988</v>
      </c>
      <c r="B63">
        <v>1138</v>
      </c>
      <c r="C63">
        <f t="shared" si="1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25">
      <c r="A64" s="1">
        <v>43989</v>
      </c>
      <c r="B64">
        <f>SQRT(B63*B65)</f>
        <v>1170.534920453038</v>
      </c>
      <c r="C64">
        <f t="shared" si="1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25">
      <c r="A65" s="1">
        <v>43990</v>
      </c>
      <c r="B65">
        <v>1204</v>
      </c>
      <c r="C65">
        <f t="shared" si="1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25">
      <c r="A66" s="1">
        <v>43991</v>
      </c>
      <c r="B66">
        <v>1271</v>
      </c>
      <c r="C66">
        <f t="shared" si="1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25">
      <c r="A67" s="1">
        <v>43992</v>
      </c>
      <c r="B67">
        <v>1397</v>
      </c>
      <c r="C67">
        <f t="shared" si="1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25">
      <c r="A68" s="1">
        <v>43993</v>
      </c>
      <c r="B68">
        <f>SQRT(B67*B69)</f>
        <v>1428.6416625592296</v>
      </c>
      <c r="C68">
        <f t="shared" ref="C68:C131" si="3">B68-B67</f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25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25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25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25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25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25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25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25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25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25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25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25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25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25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25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25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25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25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25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25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25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25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25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25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25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25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25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25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10" x14ac:dyDescent="0.25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10" x14ac:dyDescent="0.25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10" x14ac:dyDescent="0.25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10" x14ac:dyDescent="0.25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10" x14ac:dyDescent="0.25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10" x14ac:dyDescent="0.25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10" x14ac:dyDescent="0.25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  <c r="H103">
        <f>F177/F103</f>
        <v>4.6180738786279685</v>
      </c>
      <c r="I103">
        <f>A177-A103</f>
        <v>74</v>
      </c>
      <c r="J103">
        <f>H103^(1/I103)</f>
        <v>1.0208905906633594</v>
      </c>
    </row>
    <row r="104" spans="1:10" x14ac:dyDescent="0.25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f>F103*$J$103</f>
        <v>3095.3402708913059</v>
      </c>
      <c r="G104">
        <f>B104-D104-F104</f>
        <v>1502.6597291086941</v>
      </c>
    </row>
    <row r="105" spans="1:10" x14ac:dyDescent="0.25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f t="shared" ref="F105:F168" si="7">F104*$J$103</f>
        <v>3160.003757454308</v>
      </c>
      <c r="G105">
        <f>B105-D105-F105</f>
        <v>1511.996242545692</v>
      </c>
    </row>
    <row r="106" spans="1:10" x14ac:dyDescent="0.25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 t="shared" si="7"/>
        <v>3226.0181024459635</v>
      </c>
      <c r="G106">
        <f t="shared" ref="G106:G126" si="8">B106-D106-F106</f>
        <v>1456.5566122393348</v>
      </c>
    </row>
    <row r="107" spans="1:10" x14ac:dyDescent="0.25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f t="shared" si="7"/>
        <v>3293.4115260967496</v>
      </c>
      <c r="G107">
        <f t="shared" si="8"/>
        <v>1399.5884739032504</v>
      </c>
    </row>
    <row r="108" spans="1:10" x14ac:dyDescent="0.25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f t="shared" si="7"/>
        <v>3362.2128381744265</v>
      </c>
      <c r="G108">
        <f t="shared" si="8"/>
        <v>1401.7871618255735</v>
      </c>
    </row>
    <row r="109" spans="1:10" x14ac:dyDescent="0.25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f t="shared" si="7"/>
        <v>3432.4514502998204</v>
      </c>
      <c r="G109">
        <f t="shared" si="8"/>
        <v>1745.5485497001796</v>
      </c>
    </row>
    <row r="110" spans="1:10" x14ac:dyDescent="0.25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f t="shared" si="7"/>
        <v>3504.1573885198882</v>
      </c>
      <c r="G110">
        <f t="shared" si="8"/>
        <v>1980.8426114801118</v>
      </c>
    </row>
    <row r="111" spans="1:10" x14ac:dyDescent="0.25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f t="shared" si="7"/>
        <v>3577.3613061434435</v>
      </c>
      <c r="G111">
        <f t="shared" si="8"/>
        <v>2216.6386938565565</v>
      </c>
    </row>
    <row r="112" spans="1:10" x14ac:dyDescent="0.25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f t="shared" si="7"/>
        <v>3652.0944968450267</v>
      </c>
      <c r="G112">
        <f t="shared" si="8"/>
        <v>2145.9055031549733</v>
      </c>
    </row>
    <row r="113" spans="1:7" x14ac:dyDescent="0.25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 t="shared" si="7"/>
        <v>3728.3889080425238</v>
      </c>
      <c r="G113">
        <f t="shared" si="8"/>
        <v>2210.8358534904605</v>
      </c>
    </row>
    <row r="114" spans="1:7" x14ac:dyDescent="0.25">
      <c r="A114" s="1">
        <v>44039</v>
      </c>
      <c r="B114">
        <f>(B115/B112)^(1/3)*B113</f>
        <v>6273.5017353422763</v>
      </c>
      <c r="C114">
        <f t="shared" si="3"/>
        <v>146.97246645333689</v>
      </c>
      <c r="D114">
        <f>(D115/D112)^(1/3)*D113</f>
        <v>189.63772149111949</v>
      </c>
      <c r="E114">
        <f t="shared" si="4"/>
        <v>2.3332141351642122</v>
      </c>
      <c r="F114">
        <f t="shared" si="7"/>
        <v>3806.2771545542496</v>
      </c>
      <c r="G114">
        <f t="shared" si="8"/>
        <v>2277.5868592969068</v>
      </c>
    </row>
    <row r="115" spans="1:7" x14ac:dyDescent="0.25">
      <c r="A115" s="1">
        <v>44040</v>
      </c>
      <c r="B115">
        <v>6424</v>
      </c>
      <c r="C115">
        <f t="shared" si="3"/>
        <v>150.49826465772367</v>
      </c>
      <c r="D115">
        <v>192</v>
      </c>
      <c r="E115">
        <f t="shared" si="4"/>
        <v>2.3622785088805074</v>
      </c>
      <c r="F115">
        <f t="shared" si="7"/>
        <v>3885.7925325413389</v>
      </c>
      <c r="G115">
        <f t="shared" si="8"/>
        <v>2346.2074674586611</v>
      </c>
    </row>
    <row r="116" spans="1:7" x14ac:dyDescent="0.25">
      <c r="A116" s="1">
        <v>44041</v>
      </c>
      <c r="B116">
        <v>6647</v>
      </c>
      <c r="C116">
        <f t="shared" si="3"/>
        <v>223</v>
      </c>
      <c r="D116">
        <v>194</v>
      </c>
      <c r="E116">
        <f t="shared" si="4"/>
        <v>2</v>
      </c>
      <c r="F116">
        <f t="shared" si="7"/>
        <v>3966.9690337413986</v>
      </c>
      <c r="G116">
        <f t="shared" si="8"/>
        <v>2486.0309662586014</v>
      </c>
    </row>
    <row r="117" spans="1:7" x14ac:dyDescent="0.25">
      <c r="A117" s="1">
        <v>44042</v>
      </c>
      <c r="B117">
        <v>6763</v>
      </c>
      <c r="C117">
        <f t="shared" si="3"/>
        <v>116</v>
      </c>
      <c r="D117">
        <v>200</v>
      </c>
      <c r="E117">
        <f t="shared" si="4"/>
        <v>6</v>
      </c>
      <c r="F117">
        <f t="shared" si="7"/>
        <v>4049.8413599995124</v>
      </c>
      <c r="G117">
        <f t="shared" si="8"/>
        <v>2513.1586400004876</v>
      </c>
    </row>
    <row r="118" spans="1:7" x14ac:dyDescent="0.25">
      <c r="A118" s="1">
        <v>44043</v>
      </c>
      <c r="B118">
        <v>7142</v>
      </c>
      <c r="C118">
        <f t="shared" si="3"/>
        <v>379</v>
      </c>
      <c r="D118">
        <v>204</v>
      </c>
      <c r="E118">
        <f t="shared" si="4"/>
        <v>4</v>
      </c>
      <c r="F118">
        <f t="shared" si="7"/>
        <v>4134.4449381028053</v>
      </c>
      <c r="G118">
        <f t="shared" si="8"/>
        <v>2803.5550618971947</v>
      </c>
    </row>
    <row r="119" spans="1:7" x14ac:dyDescent="0.25">
      <c r="A119" s="1">
        <v>44044</v>
      </c>
      <c r="B119">
        <v>7174</v>
      </c>
      <c r="C119">
        <f t="shared" si="3"/>
        <v>32</v>
      </c>
      <c r="D119">
        <v>205</v>
      </c>
      <c r="E119">
        <f t="shared" si="4"/>
        <v>1</v>
      </c>
      <c r="F119">
        <f t="shared" si="7"/>
        <v>4220.815934924909</v>
      </c>
      <c r="G119">
        <f t="shared" si="8"/>
        <v>2748.184065075091</v>
      </c>
    </row>
    <row r="120" spans="1:7" x14ac:dyDescent="0.25">
      <c r="A120" s="1">
        <v>44045</v>
      </c>
      <c r="B120">
        <f>SQRT(B119*B121)</f>
        <v>7297.4380435876265</v>
      </c>
      <c r="C120">
        <f t="shared" si="3"/>
        <v>123.43804358762645</v>
      </c>
      <c r="D120">
        <f>SQRT(D119*D121)</f>
        <v>208.96171898220976</v>
      </c>
      <c r="E120">
        <f t="shared" si="4"/>
        <v>3.96171898220976</v>
      </c>
      <c r="F120">
        <f t="shared" si="7"/>
        <v>4308.9912728868103</v>
      </c>
      <c r="G120">
        <f t="shared" si="8"/>
        <v>2779.485051718606</v>
      </c>
    </row>
    <row r="121" spans="1:7" x14ac:dyDescent="0.25">
      <c r="A121" s="1">
        <v>44046</v>
      </c>
      <c r="B121">
        <v>7423</v>
      </c>
      <c r="C121">
        <f t="shared" si="3"/>
        <v>125.56195641237355</v>
      </c>
      <c r="D121">
        <v>213</v>
      </c>
      <c r="E121">
        <f t="shared" si="4"/>
        <v>4.03828101779024</v>
      </c>
      <c r="F121">
        <f t="shared" si="7"/>
        <v>4399.0086457406769</v>
      </c>
      <c r="G121">
        <f t="shared" si="8"/>
        <v>2810.9913542593231</v>
      </c>
    </row>
    <row r="122" spans="1:7" x14ac:dyDescent="0.25">
      <c r="A122" s="1">
        <v>44047</v>
      </c>
      <c r="B122">
        <v>7684</v>
      </c>
      <c r="C122">
        <f t="shared" si="3"/>
        <v>261</v>
      </c>
      <c r="D122">
        <v>220</v>
      </c>
      <c r="E122">
        <f t="shared" si="4"/>
        <v>7</v>
      </c>
      <c r="F122">
        <f t="shared" si="7"/>
        <v>4490.9065346834241</v>
      </c>
      <c r="G122">
        <f t="shared" si="8"/>
        <v>2973.0934653165759</v>
      </c>
    </row>
    <row r="123" spans="1:7" x14ac:dyDescent="0.25">
      <c r="A123" s="1">
        <v>44048</v>
      </c>
      <c r="B123">
        <v>8000</v>
      </c>
      <c r="C123">
        <f t="shared" si="3"/>
        <v>316</v>
      </c>
      <c r="D123">
        <v>226</v>
      </c>
      <c r="E123">
        <f t="shared" si="4"/>
        <v>6</v>
      </c>
      <c r="F123">
        <f t="shared" si="7"/>
        <v>4584.7242248069015</v>
      </c>
      <c r="G123">
        <f t="shared" si="8"/>
        <v>3189.2757751930985</v>
      </c>
    </row>
    <row r="124" spans="1:7" x14ac:dyDescent="0.25">
      <c r="A124" s="1">
        <v>44049</v>
      </c>
      <c r="B124">
        <v>8224</v>
      </c>
      <c r="C124">
        <f t="shared" si="3"/>
        <v>224</v>
      </c>
      <c r="D124">
        <v>229</v>
      </c>
      <c r="E124">
        <f t="shared" si="4"/>
        <v>3</v>
      </c>
      <c r="F124">
        <f t="shared" si="7"/>
        <v>4680.5018218917303</v>
      </c>
      <c r="G124">
        <f t="shared" si="8"/>
        <v>3314.4981781082697</v>
      </c>
    </row>
    <row r="125" spans="1:7" x14ac:dyDescent="0.25">
      <c r="A125" s="1">
        <v>44050</v>
      </c>
      <c r="B125">
        <v>8587</v>
      </c>
      <c r="C125">
        <f t="shared" si="3"/>
        <v>363</v>
      </c>
      <c r="D125">
        <v>232</v>
      </c>
      <c r="E125">
        <f t="shared" si="4"/>
        <v>3</v>
      </c>
      <c r="F125">
        <f t="shared" si="7"/>
        <v>4778.2802695519786</v>
      </c>
      <c r="G125">
        <f t="shared" si="8"/>
        <v>3576.7197304480214</v>
      </c>
    </row>
    <row r="126" spans="1:7" x14ac:dyDescent="0.25">
      <c r="A126" s="1">
        <v>44051</v>
      </c>
      <c r="B126">
        <v>8799</v>
      </c>
      <c r="C126">
        <f t="shared" si="3"/>
        <v>212</v>
      </c>
      <c r="D126">
        <v>233</v>
      </c>
      <c r="E126">
        <f t="shared" si="4"/>
        <v>1</v>
      </c>
      <c r="F126">
        <f t="shared" si="7"/>
        <v>4878.1013667379957</v>
      </c>
      <c r="G126">
        <f t="shared" si="8"/>
        <v>3687.8986332620043</v>
      </c>
    </row>
    <row r="127" spans="1:7" x14ac:dyDescent="0.25">
      <c r="A127" s="1">
        <v>44052</v>
      </c>
      <c r="B127">
        <f>SQRT(B126*B128)</f>
        <v>8866.2430600564967</v>
      </c>
      <c r="C127">
        <f t="shared" si="3"/>
        <v>67.243060056496688</v>
      </c>
      <c r="D127">
        <f>SQRT(D126*D128)</f>
        <v>243.75192306933704</v>
      </c>
      <c r="E127">
        <f t="shared" si="4"/>
        <v>10.751923069337039</v>
      </c>
      <c r="F127">
        <f t="shared" si="7"/>
        <v>4980.0077856048929</v>
      </c>
      <c r="G127">
        <f>B127-D127-F127</f>
        <v>3642.4833513822659</v>
      </c>
    </row>
    <row r="128" spans="1:7" x14ac:dyDescent="0.25">
      <c r="A128" s="1">
        <v>44053</v>
      </c>
      <c r="B128">
        <v>8934</v>
      </c>
      <c r="C128">
        <f t="shared" si="3"/>
        <v>67.756939943503312</v>
      </c>
      <c r="D128">
        <v>255</v>
      </c>
      <c r="E128">
        <f t="shared" si="4"/>
        <v>11.248076930662961</v>
      </c>
      <c r="F128">
        <f t="shared" si="7"/>
        <v>5084.0430897543074</v>
      </c>
      <c r="G128">
        <f t="shared" ref="G128:G191" si="9">B128-D128-F128</f>
        <v>3594.9569102456926</v>
      </c>
    </row>
    <row r="129" spans="1:7" x14ac:dyDescent="0.25">
      <c r="A129" s="1">
        <v>44054</v>
      </c>
      <c r="B129">
        <v>9186</v>
      </c>
      <c r="C129">
        <f t="shared" si="3"/>
        <v>252</v>
      </c>
      <c r="D129">
        <v>262</v>
      </c>
      <c r="E129">
        <f t="shared" si="4"/>
        <v>7</v>
      </c>
      <c r="F129">
        <f t="shared" si="7"/>
        <v>5190.2517528572453</v>
      </c>
      <c r="G129">
        <f t="shared" si="9"/>
        <v>3733.7482471427547</v>
      </c>
    </row>
    <row r="130" spans="1:7" x14ac:dyDescent="0.25">
      <c r="A130" s="1">
        <v>44055</v>
      </c>
      <c r="B130">
        <v>9669</v>
      </c>
      <c r="C130">
        <f t="shared" si="3"/>
        <v>483</v>
      </c>
      <c r="D130">
        <v>271</v>
      </c>
      <c r="E130">
        <f t="shared" si="4"/>
        <v>9</v>
      </c>
      <c r="F130">
        <f t="shared" si="7"/>
        <v>5298.6791776659693</v>
      </c>
      <c r="G130">
        <f t="shared" si="9"/>
        <v>4099.3208223340307</v>
      </c>
    </row>
    <row r="131" spans="1:7" x14ac:dyDescent="0.25">
      <c r="A131" s="1">
        <v>44056</v>
      </c>
      <c r="B131">
        <v>9877</v>
      </c>
      <c r="C131">
        <f t="shared" si="3"/>
        <v>208</v>
      </c>
      <c r="D131">
        <v>274</v>
      </c>
      <c r="E131">
        <f t="shared" si="4"/>
        <v>3</v>
      </c>
      <c r="F131">
        <f t="shared" si="7"/>
        <v>5409.3717154230553</v>
      </c>
      <c r="G131">
        <f t="shared" si="9"/>
        <v>4193.6282845769447</v>
      </c>
    </row>
    <row r="132" spans="1:7" x14ac:dyDescent="0.25">
      <c r="A132" s="1">
        <v>44057</v>
      </c>
      <c r="B132">
        <v>10107</v>
      </c>
      <c r="C132">
        <f t="shared" ref="C132:C189" si="10">B132-B131</f>
        <v>230</v>
      </c>
      <c r="D132">
        <v>276</v>
      </c>
      <c r="E132">
        <f t="shared" si="4"/>
        <v>2</v>
      </c>
      <c r="F132">
        <f t="shared" si="7"/>
        <v>5522.376685675913</v>
      </c>
      <c r="G132">
        <f t="shared" si="9"/>
        <v>4308.623314324087</v>
      </c>
    </row>
    <row r="133" spans="1:7" x14ac:dyDescent="0.25">
      <c r="A133" s="1">
        <v>44058</v>
      </c>
      <c r="B133">
        <v>10135</v>
      </c>
      <c r="C133">
        <f t="shared" si="10"/>
        <v>28</v>
      </c>
      <c r="D133">
        <v>280</v>
      </c>
      <c r="E133">
        <f t="shared" ref="E133:E196" si="11">D133-D132</f>
        <v>4</v>
      </c>
      <c r="F133">
        <f t="shared" si="7"/>
        <v>5637.7423965052476</v>
      </c>
      <c r="G133">
        <f t="shared" si="9"/>
        <v>4217.2576034947524</v>
      </c>
    </row>
    <row r="134" spans="1:7" x14ac:dyDescent="0.25">
      <c r="A134" s="1">
        <v>44059</v>
      </c>
      <c r="B134">
        <f>SQRT(B133*B135)</f>
        <v>10291.294865078933</v>
      </c>
      <c r="C134">
        <f t="shared" si="10"/>
        <v>156.29486507893307</v>
      </c>
      <c r="D134">
        <f>SQRT(D133*D135)</f>
        <v>285.44701785094901</v>
      </c>
      <c r="E134">
        <f t="shared" si="11"/>
        <v>5.4470178509490097</v>
      </c>
      <c r="F134">
        <f t="shared" si="7"/>
        <v>5755.5181651761059</v>
      </c>
      <c r="G134">
        <f t="shared" si="9"/>
        <v>4250.3296820518781</v>
      </c>
    </row>
    <row r="135" spans="1:7" x14ac:dyDescent="0.25">
      <c r="A135" s="1">
        <v>44060</v>
      </c>
      <c r="B135">
        <v>10450</v>
      </c>
      <c r="C135">
        <f t="shared" si="10"/>
        <v>158.70513492106693</v>
      </c>
      <c r="D135">
        <v>291</v>
      </c>
      <c r="E135">
        <f t="shared" si="11"/>
        <v>5.5529821490509903</v>
      </c>
      <c r="F135">
        <f t="shared" si="7"/>
        <v>5875.7543392203297</v>
      </c>
      <c r="G135">
        <f t="shared" si="9"/>
        <v>4283.2456607796703</v>
      </c>
    </row>
    <row r="136" spans="1:7" x14ac:dyDescent="0.25">
      <c r="A136" s="1">
        <v>44061</v>
      </c>
      <c r="B136">
        <v>10694</v>
      </c>
      <c r="C136">
        <f t="shared" si="10"/>
        <v>244</v>
      </c>
      <c r="D136">
        <v>293</v>
      </c>
      <c r="E136">
        <f t="shared" si="11"/>
        <v>2</v>
      </c>
      <c r="F136">
        <f t="shared" si="7"/>
        <v>5998.5023179594391</v>
      </c>
      <c r="G136">
        <f t="shared" si="9"/>
        <v>4402.4976820405609</v>
      </c>
    </row>
    <row r="137" spans="1:7" x14ac:dyDescent="0.25">
      <c r="A137" s="1">
        <v>44062</v>
      </c>
      <c r="B137">
        <v>11039</v>
      </c>
      <c r="C137">
        <f t="shared" si="10"/>
        <v>345</v>
      </c>
      <c r="D137">
        <v>298</v>
      </c>
      <c r="E137">
        <f t="shared" si="11"/>
        <v>5</v>
      </c>
      <c r="F137">
        <f t="shared" si="7"/>
        <v>6123.8145744771427</v>
      </c>
      <c r="G137">
        <f t="shared" si="9"/>
        <v>4617.1854255228573</v>
      </c>
    </row>
    <row r="138" spans="1:7" x14ac:dyDescent="0.25">
      <c r="A138" s="1">
        <v>44063</v>
      </c>
      <c r="B138">
        <v>11289</v>
      </c>
      <c r="C138">
        <f t="shared" si="10"/>
        <v>250</v>
      </c>
      <c r="D138">
        <v>305</v>
      </c>
      <c r="E138">
        <f t="shared" si="11"/>
        <v>7</v>
      </c>
      <c r="F138">
        <f t="shared" si="7"/>
        <v>6251.744678050859</v>
      </c>
      <c r="G138">
        <f t="shared" si="9"/>
        <v>4732.255321949141</v>
      </c>
    </row>
    <row r="139" spans="1:7" x14ac:dyDescent="0.25">
      <c r="A139" s="1">
        <v>44064</v>
      </c>
      <c r="B139">
        <v>11505</v>
      </c>
      <c r="C139">
        <f t="shared" si="10"/>
        <v>216</v>
      </c>
      <c r="D139">
        <v>309</v>
      </c>
      <c r="E139">
        <f t="shared" si="11"/>
        <v>4</v>
      </c>
      <c r="F139">
        <f t="shared" si="7"/>
        <v>6382.3473170518555</v>
      </c>
      <c r="G139">
        <f t="shared" si="9"/>
        <v>4813.6526829481445</v>
      </c>
    </row>
    <row r="140" spans="1:7" x14ac:dyDescent="0.25">
      <c r="A140" s="1">
        <v>44065</v>
      </c>
      <c r="B140">
        <v>11577</v>
      </c>
      <c r="C140">
        <f t="shared" si="10"/>
        <v>72</v>
      </c>
      <c r="D140">
        <v>310</v>
      </c>
      <c r="E140">
        <f t="shared" si="11"/>
        <v>1</v>
      </c>
      <c r="F140">
        <f t="shared" si="7"/>
        <v>6515.6783223237762</v>
      </c>
      <c r="G140">
        <f t="shared" si="9"/>
        <v>4751.3216776762238</v>
      </c>
    </row>
    <row r="141" spans="1:7" x14ac:dyDescent="0.25">
      <c r="A141" s="1">
        <v>44066</v>
      </c>
      <c r="B141">
        <f>SQRT(B140*B142)</f>
        <v>11779.233633815062</v>
      </c>
      <c r="C141">
        <f t="shared" si="10"/>
        <v>202.23363381506169</v>
      </c>
      <c r="D141">
        <f>SQRT(D140*D142)</f>
        <v>314.96031496047243</v>
      </c>
      <c r="E141">
        <f t="shared" si="11"/>
        <v>4.9603149604724308</v>
      </c>
      <c r="F141">
        <f t="shared" si="7"/>
        <v>6651.7946910495666</v>
      </c>
      <c r="G141">
        <f t="shared" si="9"/>
        <v>4812.4786278050233</v>
      </c>
    </row>
    <row r="142" spans="1:7" x14ac:dyDescent="0.25">
      <c r="A142" s="1">
        <v>44067</v>
      </c>
      <c r="B142">
        <v>11985</v>
      </c>
      <c r="C142">
        <f t="shared" si="10"/>
        <v>205.76636618493831</v>
      </c>
      <c r="D142">
        <v>320</v>
      </c>
      <c r="E142">
        <f t="shared" si="11"/>
        <v>5.0396850395275692</v>
      </c>
      <c r="F142">
        <f t="shared" si="7"/>
        <v>6790.7546111169904</v>
      </c>
      <c r="G142">
        <f t="shared" si="9"/>
        <v>4874.2453888830096</v>
      </c>
    </row>
    <row r="143" spans="1:7" x14ac:dyDescent="0.25">
      <c r="A143" s="1">
        <v>44068</v>
      </c>
      <c r="B143">
        <v>12226</v>
      </c>
      <c r="C143">
        <f t="shared" si="10"/>
        <v>241</v>
      </c>
      <c r="D143">
        <v>324</v>
      </c>
      <c r="E143">
        <f t="shared" si="11"/>
        <v>4</v>
      </c>
      <c r="F143">
        <f t="shared" si="7"/>
        <v>6932.6174859931562</v>
      </c>
      <c r="G143">
        <f t="shared" si="9"/>
        <v>4969.3825140068438</v>
      </c>
    </row>
    <row r="144" spans="1:7" x14ac:dyDescent="0.25">
      <c r="A144" s="1">
        <v>44069</v>
      </c>
      <c r="B144">
        <v>12472</v>
      </c>
      <c r="C144">
        <f t="shared" si="10"/>
        <v>246</v>
      </c>
      <c r="D144">
        <v>330</v>
      </c>
      <c r="E144">
        <f t="shared" si="11"/>
        <v>6</v>
      </c>
      <c r="F144">
        <f t="shared" si="7"/>
        <v>7077.4439601186868</v>
      </c>
      <c r="G144">
        <f t="shared" si="9"/>
        <v>5064.5560398813132</v>
      </c>
    </row>
    <row r="145" spans="1:7" x14ac:dyDescent="0.25">
      <c r="A145" s="1">
        <v>44070</v>
      </c>
      <c r="B145">
        <v>12771</v>
      </c>
      <c r="C145">
        <f t="shared" si="10"/>
        <v>299</v>
      </c>
      <c r="D145">
        <v>333</v>
      </c>
      <c r="E145">
        <f t="shared" si="11"/>
        <v>3</v>
      </c>
      <c r="F145">
        <f t="shared" si="7"/>
        <v>7225.2959448323918</v>
      </c>
      <c r="G145">
        <f t="shared" si="9"/>
        <v>5212.7040551676082</v>
      </c>
    </row>
    <row r="146" spans="1:7" x14ac:dyDescent="0.25">
      <c r="A146" s="1">
        <v>44071</v>
      </c>
      <c r="B146">
        <v>12975</v>
      </c>
      <c r="C146">
        <f t="shared" si="10"/>
        <v>204</v>
      </c>
      <c r="D146">
        <v>340</v>
      </c>
      <c r="E146">
        <f t="shared" si="11"/>
        <v>7</v>
      </c>
      <c r="F146">
        <f t="shared" si="7"/>
        <v>7376.236644837516</v>
      </c>
      <c r="G146">
        <f t="shared" si="9"/>
        <v>5258.763355162484</v>
      </c>
    </row>
    <row r="147" spans="1:7" x14ac:dyDescent="0.25">
      <c r="A147" s="1">
        <v>44072</v>
      </c>
      <c r="B147">
        <v>13059</v>
      </c>
      <c r="C147">
        <f t="shared" si="10"/>
        <v>84</v>
      </c>
      <c r="D147">
        <v>341</v>
      </c>
      <c r="E147">
        <f t="shared" si="11"/>
        <v>1</v>
      </c>
      <c r="F147">
        <f t="shared" si="7"/>
        <v>7530.3305852208878</v>
      </c>
      <c r="G147">
        <f t="shared" si="9"/>
        <v>5187.6694147791122</v>
      </c>
    </row>
    <row r="148" spans="1:7" x14ac:dyDescent="0.25">
      <c r="A148" s="1">
        <v>44073</v>
      </c>
      <c r="B148">
        <f>SQRT(B147*B149)</f>
        <v>13154.64971027355</v>
      </c>
      <c r="C148">
        <f t="shared" si="10"/>
        <v>95.649710273550227</v>
      </c>
      <c r="D148">
        <f>SQRT(D147*D149)</f>
        <v>346.94812292329817</v>
      </c>
      <c r="E148">
        <f t="shared" si="11"/>
        <v>5.9481229232981718</v>
      </c>
      <c r="F148">
        <f t="shared" si="7"/>
        <v>7687.6436390365134</v>
      </c>
      <c r="G148">
        <f t="shared" si="9"/>
        <v>5120.0579483137381</v>
      </c>
    </row>
    <row r="149" spans="1:7" x14ac:dyDescent="0.25">
      <c r="A149" s="1">
        <v>44074</v>
      </c>
      <c r="B149">
        <v>13251</v>
      </c>
      <c r="C149">
        <f t="shared" si="10"/>
        <v>96.350289726449773</v>
      </c>
      <c r="D149">
        <v>353</v>
      </c>
      <c r="E149">
        <f t="shared" si="11"/>
        <v>6.0518770767018282</v>
      </c>
      <c r="F149">
        <f t="shared" si="7"/>
        <v>7848.2430554654038</v>
      </c>
      <c r="G149">
        <f t="shared" si="9"/>
        <v>5049.7569445345962</v>
      </c>
    </row>
    <row r="150" spans="1:7" x14ac:dyDescent="0.25">
      <c r="A150" s="1">
        <v>44075</v>
      </c>
      <c r="B150">
        <v>13504</v>
      </c>
      <c r="C150">
        <f t="shared" si="10"/>
        <v>253</v>
      </c>
      <c r="D150">
        <v>360</v>
      </c>
      <c r="E150">
        <f t="shared" si="11"/>
        <v>7</v>
      </c>
      <c r="F150">
        <f t="shared" si="7"/>
        <v>8012.1974885636846</v>
      </c>
      <c r="G150">
        <f t="shared" si="9"/>
        <v>5131.8025114363154</v>
      </c>
    </row>
    <row r="151" spans="1:7" x14ac:dyDescent="0.25">
      <c r="A151" s="1">
        <v>44076</v>
      </c>
      <c r="B151">
        <v>13719</v>
      </c>
      <c r="C151">
        <f t="shared" si="10"/>
        <v>215</v>
      </c>
      <c r="D151">
        <v>362</v>
      </c>
      <c r="E151">
        <f t="shared" si="11"/>
        <v>2</v>
      </c>
      <c r="F151">
        <f t="shared" si="7"/>
        <v>8179.577026611265</v>
      </c>
      <c r="G151">
        <f t="shared" si="9"/>
        <v>5177.422973388735</v>
      </c>
    </row>
    <row r="152" spans="1:7" x14ac:dyDescent="0.25">
      <c r="A152" s="1">
        <v>44077</v>
      </c>
      <c r="B152">
        <v>13929</v>
      </c>
      <c r="C152">
        <f t="shared" si="10"/>
        <v>210</v>
      </c>
      <c r="D152">
        <v>363</v>
      </c>
      <c r="E152">
        <f t="shared" si="11"/>
        <v>1</v>
      </c>
      <c r="F152">
        <f t="shared" si="7"/>
        <v>8350.4532220736201</v>
      </c>
      <c r="G152">
        <f t="shared" si="9"/>
        <v>5215.5467779263799</v>
      </c>
    </row>
    <row r="153" spans="1:7" x14ac:dyDescent="0.25">
      <c r="A153" s="1">
        <v>44078</v>
      </c>
      <c r="B153">
        <v>14139</v>
      </c>
      <c r="C153">
        <f t="shared" si="10"/>
        <v>210</v>
      </c>
      <c r="D153">
        <v>363</v>
      </c>
      <c r="E153">
        <f t="shared" si="11"/>
        <v>0</v>
      </c>
      <c r="F153">
        <f t="shared" si="7"/>
        <v>8524.8991221894903</v>
      </c>
      <c r="G153">
        <f t="shared" si="9"/>
        <v>5251.1008778105097</v>
      </c>
    </row>
    <row r="154" spans="1:7" x14ac:dyDescent="0.25">
      <c r="A154" s="1">
        <v>44079</v>
      </c>
      <c r="B154">
        <v>14225</v>
      </c>
      <c r="C154">
        <f t="shared" si="10"/>
        <v>86</v>
      </c>
      <c r="D154">
        <v>369</v>
      </c>
      <c r="E154">
        <f t="shared" si="11"/>
        <v>6</v>
      </c>
      <c r="F154">
        <f t="shared" si="7"/>
        <v>8702.9893001975834</v>
      </c>
      <c r="G154">
        <f t="shared" si="9"/>
        <v>5153.0106998024166</v>
      </c>
    </row>
    <row r="155" spans="1:7" x14ac:dyDescent="0.25">
      <c r="A155" s="1">
        <v>44080</v>
      </c>
      <c r="B155">
        <f>(B157/B154)^(1/3)*B154</f>
        <v>14327.591656674589</v>
      </c>
      <c r="C155">
        <f t="shared" si="10"/>
        <v>102.5916566745891</v>
      </c>
      <c r="D155">
        <f>(D157/D154)^(1/3)*D154</f>
        <v>370.98925676589107</v>
      </c>
      <c r="E155">
        <f t="shared" si="11"/>
        <v>1.9892567658910707</v>
      </c>
      <c r="F155">
        <f t="shared" si="7"/>
        <v>8884.7998872156077</v>
      </c>
      <c r="G155">
        <f t="shared" si="9"/>
        <v>5071.8025126930897</v>
      </c>
    </row>
    <row r="156" spans="1:7" x14ac:dyDescent="0.25">
      <c r="A156" s="1">
        <v>44081</v>
      </c>
      <c r="B156">
        <f>(B157/B154)^(1/3)*B155</f>
        <v>14430.923211276717</v>
      </c>
      <c r="C156">
        <f t="shared" si="10"/>
        <v>103.33155460212765</v>
      </c>
      <c r="D156">
        <f>(D157/D154)^(1/3)*D155</f>
        <v>372.98923749514432</v>
      </c>
      <c r="E156">
        <f t="shared" si="11"/>
        <v>1.9999807292532523</v>
      </c>
      <c r="F156">
        <f t="shared" si="7"/>
        <v>9070.4086047852907</v>
      </c>
      <c r="G156">
        <f t="shared" si="9"/>
        <v>4987.525368996281</v>
      </c>
    </row>
    <row r="157" spans="1:7" x14ac:dyDescent="0.25">
      <c r="A157" s="1">
        <v>44082</v>
      </c>
      <c r="B157">
        <v>14535</v>
      </c>
      <c r="C157">
        <f t="shared" si="10"/>
        <v>104.07678872328324</v>
      </c>
      <c r="D157">
        <v>375</v>
      </c>
      <c r="E157">
        <f t="shared" si="11"/>
        <v>2.010762504855677</v>
      </c>
      <c r="F157">
        <f t="shared" si="7"/>
        <v>9259.8947980972735</v>
      </c>
      <c r="G157">
        <f t="shared" si="9"/>
        <v>4900.1052019027265</v>
      </c>
    </row>
    <row r="158" spans="1:7" x14ac:dyDescent="0.25">
      <c r="A158" s="1">
        <v>44083</v>
      </c>
      <c r="B158">
        <v>14681</v>
      </c>
      <c r="C158">
        <f t="shared" si="10"/>
        <v>146</v>
      </c>
      <c r="D158">
        <v>376</v>
      </c>
      <c r="E158">
        <f t="shared" si="11"/>
        <v>1</v>
      </c>
      <c r="F158">
        <f t="shared" si="7"/>
        <v>9453.3394699100954</v>
      </c>
      <c r="G158">
        <f t="shared" si="9"/>
        <v>4851.6605300899046</v>
      </c>
    </row>
    <row r="159" spans="1:7" x14ac:dyDescent="0.25">
      <c r="A159" s="1">
        <v>44084</v>
      </c>
      <c r="B159">
        <v>14821</v>
      </c>
      <c r="C159">
        <f t="shared" si="10"/>
        <v>140</v>
      </c>
      <c r="D159">
        <v>379</v>
      </c>
      <c r="E159">
        <f t="shared" si="11"/>
        <v>3</v>
      </c>
      <c r="F159">
        <f t="shared" si="7"/>
        <v>9650.8253151777662</v>
      </c>
      <c r="G159">
        <f t="shared" si="9"/>
        <v>4791.1746848222338</v>
      </c>
    </row>
    <row r="160" spans="1:7" x14ac:dyDescent="0.25">
      <c r="A160" s="1">
        <v>44085</v>
      </c>
      <c r="B160">
        <v>15081</v>
      </c>
      <c r="C160">
        <f t="shared" si="10"/>
        <v>260</v>
      </c>
      <c r="D160">
        <v>380</v>
      </c>
      <c r="E160">
        <f t="shared" si="11"/>
        <v>1</v>
      </c>
      <c r="F160">
        <f t="shared" si="7"/>
        <v>9852.4367564007316</v>
      </c>
      <c r="G160">
        <f t="shared" si="9"/>
        <v>4848.5632435992684</v>
      </c>
    </row>
    <row r="161" spans="1:7" x14ac:dyDescent="0.25">
      <c r="A161" s="1">
        <v>44086</v>
      </c>
      <c r="B161">
        <v>15136</v>
      </c>
      <c r="C161">
        <f t="shared" si="10"/>
        <v>55</v>
      </c>
      <c r="D161">
        <v>382</v>
      </c>
      <c r="E161">
        <f t="shared" si="11"/>
        <v>2</v>
      </c>
      <c r="F161">
        <f t="shared" si="7"/>
        <v>10058.259979715336</v>
      </c>
      <c r="G161">
        <f t="shared" si="9"/>
        <v>4695.7400202846638</v>
      </c>
    </row>
    <row r="162" spans="1:7" x14ac:dyDescent="0.25">
      <c r="A162" s="1">
        <v>44087</v>
      </c>
      <c r="B162">
        <f>SQRT(B161*B163)</f>
        <v>15253.047433218058</v>
      </c>
      <c r="C162">
        <f t="shared" si="10"/>
        <v>117.04743321805836</v>
      </c>
      <c r="D162">
        <f>SQRT(D161*D163)</f>
        <v>384.98831151088211</v>
      </c>
      <c r="E162">
        <f t="shared" si="11"/>
        <v>2.988311510882113</v>
      </c>
      <c r="F162">
        <f t="shared" si="7"/>
        <v>10268.382971737219</v>
      </c>
      <c r="G162">
        <f t="shared" si="9"/>
        <v>4599.6761499699569</v>
      </c>
    </row>
    <row r="163" spans="1:7" x14ac:dyDescent="0.25">
      <c r="A163" s="1">
        <v>44088</v>
      </c>
      <c r="B163">
        <v>15371</v>
      </c>
      <c r="C163">
        <f t="shared" si="10"/>
        <v>117.95256678194164</v>
      </c>
      <c r="D163">
        <v>388</v>
      </c>
      <c r="E163">
        <f t="shared" si="11"/>
        <v>3.011688489117887</v>
      </c>
      <c r="F163">
        <f t="shared" si="7"/>
        <v>10482.895557174392</v>
      </c>
      <c r="G163">
        <f t="shared" si="9"/>
        <v>4500.1044428256082</v>
      </c>
    </row>
    <row r="164" spans="1:7" x14ac:dyDescent="0.25">
      <c r="A164" s="1">
        <v>44089</v>
      </c>
      <c r="B164">
        <v>15683</v>
      </c>
      <c r="C164">
        <f t="shared" si="10"/>
        <v>312</v>
      </c>
      <c r="D164">
        <v>391</v>
      </c>
      <c r="E164">
        <f t="shared" si="11"/>
        <v>3</v>
      </c>
      <c r="F164">
        <f t="shared" si="7"/>
        <v>10701.889437226071</v>
      </c>
      <c r="G164">
        <f t="shared" si="9"/>
        <v>4590.1105627739289</v>
      </c>
    </row>
    <row r="165" spans="1:7" x14ac:dyDescent="0.25">
      <c r="A165" s="1">
        <v>44090</v>
      </c>
      <c r="B165">
        <v>15964</v>
      </c>
      <c r="C165">
        <f t="shared" si="10"/>
        <v>281</v>
      </c>
      <c r="D165">
        <v>395</v>
      </c>
      <c r="E165">
        <f t="shared" si="11"/>
        <v>4</v>
      </c>
      <c r="F165">
        <f t="shared" si="7"/>
        <v>10925.458228783691</v>
      </c>
      <c r="G165">
        <f t="shared" si="9"/>
        <v>4643.5417712163089</v>
      </c>
    </row>
    <row r="166" spans="1:7" x14ac:dyDescent="0.25">
      <c r="A166" s="1">
        <v>44091</v>
      </c>
      <c r="B166">
        <v>16370</v>
      </c>
      <c r="C166">
        <f t="shared" si="10"/>
        <v>406</v>
      </c>
      <c r="D166">
        <v>398</v>
      </c>
      <c r="E166">
        <f t="shared" si="11"/>
        <v>3</v>
      </c>
      <c r="F166">
        <f t="shared" si="7"/>
        <v>11153.697504450844</v>
      </c>
      <c r="G166">
        <f t="shared" si="9"/>
        <v>4818.3024955491564</v>
      </c>
    </row>
    <row r="167" spans="1:7" x14ac:dyDescent="0.25">
      <c r="A167" s="1">
        <v>44092</v>
      </c>
      <c r="B167">
        <v>16547</v>
      </c>
      <c r="C167">
        <f t="shared" si="10"/>
        <v>177</v>
      </c>
      <c r="D167">
        <v>399</v>
      </c>
      <c r="E167">
        <f t="shared" si="11"/>
        <v>1</v>
      </c>
      <c r="F167">
        <f t="shared" si="7"/>
        <v>11386.704833399259</v>
      </c>
      <c r="G167">
        <f t="shared" si="9"/>
        <v>4761.2951666007411</v>
      </c>
    </row>
    <row r="168" spans="1:7" x14ac:dyDescent="0.25">
      <c r="A168" s="1">
        <v>44093</v>
      </c>
      <c r="B168">
        <v>16569</v>
      </c>
      <c r="C168">
        <f t="shared" si="10"/>
        <v>22</v>
      </c>
      <c r="D168">
        <v>403</v>
      </c>
      <c r="E168">
        <f t="shared" si="11"/>
        <v>4</v>
      </c>
      <c r="F168">
        <f t="shared" si="7"/>
        <v>11624.579823078298</v>
      </c>
      <c r="G168">
        <f t="shared" si="9"/>
        <v>4541.4201769217016</v>
      </c>
    </row>
    <row r="169" spans="1:7" x14ac:dyDescent="0.25">
      <c r="A169" s="1">
        <v>44094</v>
      </c>
      <c r="B169">
        <f>SQRT(B168*B170)</f>
        <v>16648.807795154582</v>
      </c>
      <c r="C169">
        <f t="shared" si="10"/>
        <v>79.807795154581981</v>
      </c>
      <c r="D169">
        <f>SQRT(D168*D170)</f>
        <v>408.46297261808201</v>
      </c>
      <c r="E169">
        <f t="shared" si="11"/>
        <v>5.4629726180820057</v>
      </c>
      <c r="F169">
        <f t="shared" ref="F169:F176" si="12">F168*$J$103</f>
        <v>11867.424161795774</v>
      </c>
      <c r="G169">
        <f t="shared" si="9"/>
        <v>4372.920660740725</v>
      </c>
    </row>
    <row r="170" spans="1:7" x14ac:dyDescent="0.25">
      <c r="A170" s="1">
        <v>44095</v>
      </c>
      <c r="B170">
        <v>16729</v>
      </c>
      <c r="C170">
        <f t="shared" si="10"/>
        <v>80.192204845418019</v>
      </c>
      <c r="D170">
        <v>414</v>
      </c>
      <c r="E170">
        <f t="shared" si="11"/>
        <v>5.5370273819179943</v>
      </c>
      <c r="F170">
        <f t="shared" si="12"/>
        <v>12115.341662188312</v>
      </c>
      <c r="G170">
        <f t="shared" si="9"/>
        <v>4199.6583378116884</v>
      </c>
    </row>
    <row r="171" spans="1:7" x14ac:dyDescent="0.25">
      <c r="A171" s="1">
        <v>44096</v>
      </c>
      <c r="B171">
        <v>16873</v>
      </c>
      <c r="C171">
        <f t="shared" si="10"/>
        <v>144</v>
      </c>
      <c r="D171">
        <v>419</v>
      </c>
      <c r="E171">
        <f t="shared" si="11"/>
        <v>5</v>
      </c>
      <c r="F171">
        <f t="shared" si="12"/>
        <v>12368.438305599831</v>
      </c>
      <c r="G171">
        <f t="shared" si="9"/>
        <v>4085.5616944001686</v>
      </c>
    </row>
    <row r="172" spans="1:7" x14ac:dyDescent="0.25">
      <c r="A172" s="1">
        <v>44097</v>
      </c>
      <c r="B172">
        <v>16984</v>
      </c>
      <c r="C172">
        <f t="shared" si="10"/>
        <v>111</v>
      </c>
      <c r="D172">
        <v>421</v>
      </c>
      <c r="E172">
        <f t="shared" si="11"/>
        <v>2</v>
      </c>
      <c r="F172">
        <f t="shared" si="12"/>
        <v>12626.822287387133</v>
      </c>
      <c r="G172">
        <f t="shared" si="9"/>
        <v>3936.1777126128673</v>
      </c>
    </row>
    <row r="173" spans="1:7" x14ac:dyDescent="0.25">
      <c r="A173" s="1">
        <v>44098</v>
      </c>
      <c r="B173">
        <v>17126</v>
      </c>
      <c r="C173">
        <f t="shared" si="10"/>
        <v>142</v>
      </c>
      <c r="D173">
        <v>427</v>
      </c>
      <c r="E173">
        <f t="shared" si="11"/>
        <v>6</v>
      </c>
      <c r="F173">
        <f t="shared" si="12"/>
        <v>12890.604063171921</v>
      </c>
      <c r="G173">
        <f t="shared" si="9"/>
        <v>3808.3959368280794</v>
      </c>
    </row>
    <row r="174" spans="1:7" x14ac:dyDescent="0.25">
      <c r="A174" s="1">
        <v>44099</v>
      </c>
      <c r="B174">
        <v>17334</v>
      </c>
      <c r="C174">
        <f t="shared" si="10"/>
        <v>208</v>
      </c>
      <c r="D174">
        <v>427</v>
      </c>
      <c r="E174">
        <f t="shared" si="11"/>
        <v>0</v>
      </c>
      <c r="F174">
        <f t="shared" si="12"/>
        <v>13159.896396059083</v>
      </c>
      <c r="G174">
        <f t="shared" si="9"/>
        <v>3747.1036039409173</v>
      </c>
    </row>
    <row r="175" spans="1:7" x14ac:dyDescent="0.25">
      <c r="A175" s="1">
        <v>44100</v>
      </c>
      <c r="B175">
        <v>17348</v>
      </c>
      <c r="C175">
        <f t="shared" si="10"/>
        <v>14</v>
      </c>
      <c r="D175">
        <v>428</v>
      </c>
      <c r="E175">
        <f t="shared" si="11"/>
        <v>1</v>
      </c>
      <c r="F175">
        <f t="shared" si="12"/>
        <v>13434.814404841372</v>
      </c>
      <c r="G175">
        <f t="shared" si="9"/>
        <v>3485.1855951586276</v>
      </c>
    </row>
    <row r="176" spans="1:7" x14ac:dyDescent="0.25">
      <c r="A176" s="1">
        <v>44101</v>
      </c>
      <c r="B176">
        <f>SQRT(B175*B177)</f>
        <v>17409.391373623606</v>
      </c>
      <c r="C176">
        <f t="shared" si="10"/>
        <v>61.391373623606341</v>
      </c>
      <c r="D176">
        <f>SQRT(D175*D177)</f>
        <v>429.49738066721665</v>
      </c>
      <c r="E176">
        <f t="shared" si="11"/>
        <v>1.4973806672166461</v>
      </c>
      <c r="F176">
        <f t="shared" si="12"/>
        <v>13715.475613211118</v>
      </c>
      <c r="G176">
        <f t="shared" si="9"/>
        <v>3264.4183797452715</v>
      </c>
    </row>
    <row r="177" spans="1:7" x14ac:dyDescent="0.25">
      <c r="A177" s="1">
        <v>44102</v>
      </c>
      <c r="B177">
        <v>17471</v>
      </c>
      <c r="C177">
        <f t="shared" si="10"/>
        <v>61.608626376393659</v>
      </c>
      <c r="D177">
        <v>431</v>
      </c>
      <c r="E177">
        <f t="shared" si="11"/>
        <v>1.5026193327833539</v>
      </c>
      <c r="F177">
        <v>14002</v>
      </c>
      <c r="G177">
        <f t="shared" si="9"/>
        <v>3038</v>
      </c>
    </row>
    <row r="178" spans="1:7" x14ac:dyDescent="0.25">
      <c r="A178" s="1">
        <v>44103</v>
      </c>
      <c r="B178">
        <v>17568</v>
      </c>
      <c r="C178">
        <f t="shared" si="10"/>
        <v>97</v>
      </c>
      <c r="D178">
        <v>433</v>
      </c>
      <c r="E178">
        <f t="shared" si="11"/>
        <v>2</v>
      </c>
      <c r="F178">
        <v>14523</v>
      </c>
      <c r="G178">
        <f t="shared" si="9"/>
        <v>2612</v>
      </c>
    </row>
    <row r="179" spans="1:7" x14ac:dyDescent="0.25">
      <c r="A179" s="1">
        <v>44104</v>
      </c>
      <c r="B179">
        <v>17642</v>
      </c>
      <c r="C179">
        <f t="shared" si="10"/>
        <v>74</v>
      </c>
      <c r="D179">
        <v>435</v>
      </c>
      <c r="E179">
        <f t="shared" si="11"/>
        <v>2</v>
      </c>
      <c r="F179">
        <v>14923</v>
      </c>
      <c r="G179">
        <f t="shared" si="9"/>
        <v>2284</v>
      </c>
    </row>
    <row r="180" spans="1:7" x14ac:dyDescent="0.25">
      <c r="A180" s="1">
        <v>44105</v>
      </c>
      <c r="B180">
        <v>17717</v>
      </c>
      <c r="C180">
        <f t="shared" si="10"/>
        <v>75</v>
      </c>
      <c r="D180">
        <v>437</v>
      </c>
      <c r="E180">
        <f t="shared" si="11"/>
        <v>2</v>
      </c>
      <c r="F180">
        <v>15106</v>
      </c>
      <c r="G180">
        <f t="shared" si="9"/>
        <v>2174</v>
      </c>
    </row>
    <row r="181" spans="1:7" x14ac:dyDescent="0.25">
      <c r="A181" s="1">
        <v>44106</v>
      </c>
      <c r="B181">
        <v>17820</v>
      </c>
      <c r="C181">
        <f t="shared" si="10"/>
        <v>103</v>
      </c>
      <c r="D181">
        <v>438</v>
      </c>
      <c r="E181">
        <f t="shared" si="11"/>
        <v>1</v>
      </c>
      <c r="F181">
        <v>15351</v>
      </c>
      <c r="G181">
        <f t="shared" si="9"/>
        <v>2031</v>
      </c>
    </row>
    <row r="182" spans="1:7" x14ac:dyDescent="0.25">
      <c r="A182" s="1">
        <v>44107</v>
      </c>
      <c r="B182">
        <v>17922</v>
      </c>
      <c r="C182">
        <f t="shared" si="10"/>
        <v>102</v>
      </c>
      <c r="D182">
        <v>440</v>
      </c>
      <c r="E182">
        <f t="shared" si="11"/>
        <v>2</v>
      </c>
      <c r="F182">
        <v>15432</v>
      </c>
      <c r="G182">
        <f t="shared" si="9"/>
        <v>2050</v>
      </c>
    </row>
    <row r="183" spans="1:7" x14ac:dyDescent="0.25">
      <c r="A183" s="1">
        <v>44108</v>
      </c>
      <c r="B183">
        <f>SQRT(B182*B184)</f>
        <v>17955.468749102598</v>
      </c>
      <c r="C183">
        <f t="shared" si="10"/>
        <v>33.46874910259794</v>
      </c>
      <c r="D183">
        <f>SQRT(D182*D184)</f>
        <v>441.99547508996062</v>
      </c>
      <c r="E183">
        <f t="shared" si="11"/>
        <v>1.9954750899606211</v>
      </c>
      <c r="F183">
        <f>SQRT(F182*F184)</f>
        <v>15528.697047724256</v>
      </c>
      <c r="G183">
        <f t="shared" si="9"/>
        <v>1984.7762262883825</v>
      </c>
    </row>
    <row r="184" spans="1:7" x14ac:dyDescent="0.25">
      <c r="A184" s="1">
        <v>44109</v>
      </c>
      <c r="B184">
        <v>17989</v>
      </c>
      <c r="C184">
        <f t="shared" si="10"/>
        <v>33.53125089740206</v>
      </c>
      <c r="D184">
        <v>444</v>
      </c>
      <c r="E184">
        <f t="shared" si="11"/>
        <v>2.0045249100393789</v>
      </c>
      <c r="F184">
        <v>15626</v>
      </c>
      <c r="G184">
        <f t="shared" si="9"/>
        <v>1919</v>
      </c>
    </row>
    <row r="185" spans="1:7" x14ac:dyDescent="0.25">
      <c r="A185" s="1">
        <v>44110</v>
      </c>
      <c r="B185">
        <v>18097</v>
      </c>
      <c r="C185">
        <f t="shared" si="10"/>
        <v>108</v>
      </c>
      <c r="D185">
        <v>447</v>
      </c>
      <c r="E185">
        <f t="shared" si="11"/>
        <v>3</v>
      </c>
      <c r="F185">
        <v>15785</v>
      </c>
      <c r="G185">
        <f t="shared" si="9"/>
        <v>1865</v>
      </c>
    </row>
    <row r="186" spans="1:7" x14ac:dyDescent="0.25">
      <c r="A186" s="1">
        <v>44111</v>
      </c>
      <c r="B186">
        <v>18178</v>
      </c>
      <c r="C186">
        <f t="shared" si="10"/>
        <v>81</v>
      </c>
      <c r="D186">
        <v>448</v>
      </c>
      <c r="E186">
        <f t="shared" si="11"/>
        <v>1</v>
      </c>
      <c r="F186">
        <v>15902</v>
      </c>
      <c r="G186">
        <f t="shared" si="9"/>
        <v>1828</v>
      </c>
    </row>
    <row r="187" spans="1:7" x14ac:dyDescent="0.25">
      <c r="A187" s="1">
        <v>44112</v>
      </c>
      <c r="B187">
        <v>18236</v>
      </c>
      <c r="C187">
        <f t="shared" si="10"/>
        <v>58</v>
      </c>
      <c r="D187">
        <v>449</v>
      </c>
      <c r="E187">
        <f t="shared" si="11"/>
        <v>1</v>
      </c>
      <c r="F187">
        <v>15979</v>
      </c>
      <c r="G187">
        <f t="shared" si="9"/>
        <v>1808</v>
      </c>
    </row>
    <row r="188" spans="1:7" x14ac:dyDescent="0.25">
      <c r="A188" s="1">
        <v>44113</v>
      </c>
      <c r="B188">
        <v>18371</v>
      </c>
      <c r="C188">
        <f t="shared" si="10"/>
        <v>135</v>
      </c>
      <c r="D188">
        <v>452</v>
      </c>
      <c r="E188">
        <f t="shared" si="11"/>
        <v>3</v>
      </c>
      <c r="F188">
        <v>16001</v>
      </c>
      <c r="G188">
        <f t="shared" si="9"/>
        <v>1918</v>
      </c>
    </row>
    <row r="189" spans="1:7" x14ac:dyDescent="0.25">
      <c r="A189" s="1">
        <v>44114</v>
      </c>
      <c r="B189">
        <v>18384</v>
      </c>
      <c r="C189">
        <f t="shared" si="10"/>
        <v>13</v>
      </c>
      <c r="D189">
        <v>453</v>
      </c>
      <c r="E189">
        <f t="shared" si="11"/>
        <v>1</v>
      </c>
      <c r="F189">
        <v>16016</v>
      </c>
      <c r="G189">
        <f t="shared" si="9"/>
        <v>1915</v>
      </c>
    </row>
    <row r="190" spans="1:7" x14ac:dyDescent="0.25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1"/>
        <v>0.66568795250213952</v>
      </c>
      <c r="F190">
        <f>(F192/F189)^(1/3)*F189</f>
        <v>16077.099944811787</v>
      </c>
      <c r="G190">
        <f t="shared" si="9"/>
        <v>1882.8532884915548</v>
      </c>
    </row>
    <row r="191" spans="1:7" x14ac:dyDescent="0.25">
      <c r="A191" s="1">
        <v>44116</v>
      </c>
      <c r="B191">
        <f>(B192/B189)^(1/3)*B190</f>
        <v>18443.285562295001</v>
      </c>
      <c r="C191">
        <f t="shared" ref="C191:C234" si="13">B191-B190</f>
        <v>29.666641039155365</v>
      </c>
      <c r="D191">
        <f>(D192/D189)^(1/3)*D190</f>
        <v>454.33235413999347</v>
      </c>
      <c r="E191">
        <f t="shared" si="11"/>
        <v>0.66666618749133022</v>
      </c>
      <c r="F191">
        <f>(F192/F189)^(1/3)*F190</f>
        <v>16138.432981734964</v>
      </c>
      <c r="G191">
        <f t="shared" si="9"/>
        <v>1850.5202264200416</v>
      </c>
    </row>
    <row r="192" spans="1:7" x14ac:dyDescent="0.25">
      <c r="A192" s="1">
        <v>44117</v>
      </c>
      <c r="B192">
        <v>18473</v>
      </c>
      <c r="C192">
        <f t="shared" si="13"/>
        <v>29.714437704999</v>
      </c>
      <c r="D192">
        <v>455</v>
      </c>
      <c r="E192">
        <f t="shared" si="11"/>
        <v>0.66764586000653026</v>
      </c>
      <c r="F192">
        <v>16200</v>
      </c>
      <c r="G192">
        <f t="shared" ref="G192:G234" si="14">B192-D192-F192</f>
        <v>1818</v>
      </c>
    </row>
    <row r="193" spans="1:7" x14ac:dyDescent="0.25">
      <c r="A193" s="1">
        <v>44118</v>
      </c>
      <c r="B193">
        <v>18564</v>
      </c>
      <c r="C193">
        <f t="shared" si="13"/>
        <v>91</v>
      </c>
      <c r="D193">
        <v>455</v>
      </c>
      <c r="E193">
        <f t="shared" si="11"/>
        <v>0</v>
      </c>
      <c r="F193">
        <v>16432</v>
      </c>
      <c r="G193">
        <f t="shared" si="14"/>
        <v>1677</v>
      </c>
    </row>
    <row r="194" spans="1:7" x14ac:dyDescent="0.25">
      <c r="A194" s="1">
        <v>44119</v>
      </c>
      <c r="B194">
        <v>18607</v>
      </c>
      <c r="C194">
        <f t="shared" si="13"/>
        <v>43</v>
      </c>
      <c r="D194">
        <v>456</v>
      </c>
      <c r="E194">
        <f t="shared" si="11"/>
        <v>1</v>
      </c>
      <c r="F194">
        <v>16510</v>
      </c>
      <c r="G194">
        <f t="shared" si="14"/>
        <v>1641</v>
      </c>
    </row>
    <row r="195" spans="1:7" x14ac:dyDescent="0.25">
      <c r="A195" s="1">
        <v>44120</v>
      </c>
      <c r="B195">
        <v>18650</v>
      </c>
      <c r="C195">
        <f t="shared" si="13"/>
        <v>43</v>
      </c>
      <c r="D195">
        <v>456</v>
      </c>
      <c r="E195">
        <f t="shared" si="11"/>
        <v>0</v>
      </c>
      <c r="F195">
        <v>16601</v>
      </c>
      <c r="G195">
        <f t="shared" si="14"/>
        <v>1593</v>
      </c>
    </row>
    <row r="196" spans="1:7" x14ac:dyDescent="0.25">
      <c r="A196" s="1">
        <v>44121</v>
      </c>
      <c r="B196">
        <v>18688</v>
      </c>
      <c r="C196">
        <f t="shared" si="13"/>
        <v>38</v>
      </c>
      <c r="D196">
        <v>456</v>
      </c>
      <c r="E196">
        <f t="shared" si="11"/>
        <v>0</v>
      </c>
      <c r="F196">
        <v>16610</v>
      </c>
      <c r="G196">
        <f t="shared" si="14"/>
        <v>1622</v>
      </c>
    </row>
    <row r="197" spans="1:7" x14ac:dyDescent="0.25">
      <c r="A197" s="1">
        <v>44122</v>
      </c>
      <c r="B197">
        <f>SQRT(B196*B198)</f>
        <v>18726.460423689256</v>
      </c>
      <c r="C197">
        <f t="shared" si="13"/>
        <v>38.460423689255549</v>
      </c>
      <c r="D197">
        <f>SQRT(D196*D198)</f>
        <v>457.49754097699804</v>
      </c>
      <c r="E197">
        <f t="shared" ref="E197:E221" si="15">D197-D196</f>
        <v>1.4975409769980388</v>
      </c>
      <c r="F197">
        <f>SQRT(F196*F198)</f>
        <v>16633.483399456651</v>
      </c>
      <c r="G197">
        <f t="shared" si="14"/>
        <v>1635.4794832556072</v>
      </c>
    </row>
    <row r="198" spans="1:7" x14ac:dyDescent="0.25">
      <c r="A198" s="1">
        <v>44123</v>
      </c>
      <c r="B198">
        <v>18765</v>
      </c>
      <c r="C198">
        <f t="shared" si="13"/>
        <v>38.539576310744451</v>
      </c>
      <c r="D198">
        <v>459</v>
      </c>
      <c r="E198">
        <f t="shared" si="15"/>
        <v>1.5024590230019612</v>
      </c>
      <c r="F198">
        <v>16657</v>
      </c>
      <c r="G198">
        <f t="shared" si="14"/>
        <v>1649</v>
      </c>
    </row>
    <row r="199" spans="1:7" x14ac:dyDescent="0.25">
      <c r="A199" s="1">
        <v>44124</v>
      </c>
      <c r="B199">
        <v>18823</v>
      </c>
      <c r="C199">
        <f t="shared" si="13"/>
        <v>58</v>
      </c>
      <c r="D199">
        <v>460</v>
      </c>
      <c r="E199">
        <f t="shared" si="15"/>
        <v>1</v>
      </c>
      <c r="F199">
        <v>16717</v>
      </c>
      <c r="G199">
        <f t="shared" si="14"/>
        <v>1646</v>
      </c>
    </row>
    <row r="200" spans="1:7" x14ac:dyDescent="0.25">
      <c r="A200" s="1">
        <v>44125</v>
      </c>
      <c r="B200">
        <v>18884</v>
      </c>
      <c r="C200">
        <f t="shared" si="13"/>
        <v>61</v>
      </c>
      <c r="D200">
        <v>460</v>
      </c>
      <c r="E200">
        <f t="shared" si="15"/>
        <v>0</v>
      </c>
      <c r="F200">
        <v>16745</v>
      </c>
      <c r="G200">
        <f t="shared" si="14"/>
        <v>1679</v>
      </c>
    </row>
    <row r="201" spans="1:7" x14ac:dyDescent="0.25">
      <c r="A201" s="1">
        <v>44126</v>
      </c>
      <c r="B201">
        <v>18924</v>
      </c>
      <c r="C201">
        <f t="shared" si="13"/>
        <v>40</v>
      </c>
      <c r="D201">
        <v>461</v>
      </c>
      <c r="E201">
        <f t="shared" si="15"/>
        <v>1</v>
      </c>
      <c r="F201">
        <v>16902</v>
      </c>
      <c r="G201">
        <f t="shared" si="14"/>
        <v>1561</v>
      </c>
    </row>
    <row r="202" spans="1:7" x14ac:dyDescent="0.25">
      <c r="A202" s="1">
        <v>44127</v>
      </c>
      <c r="B202">
        <v>18980</v>
      </c>
      <c r="C202">
        <f t="shared" si="13"/>
        <v>56</v>
      </c>
      <c r="D202">
        <v>461</v>
      </c>
      <c r="E202">
        <f t="shared" si="15"/>
        <v>0</v>
      </c>
      <c r="F202">
        <v>17003</v>
      </c>
      <c r="G202">
        <f t="shared" si="14"/>
        <v>1516</v>
      </c>
    </row>
    <row r="203" spans="1:7" x14ac:dyDescent="0.25">
      <c r="A203" s="1">
        <v>44128</v>
      </c>
      <c r="B203">
        <f>(B205/B202)^(1/3)*B202</f>
        <v>19008.29114226847</v>
      </c>
      <c r="C203">
        <f t="shared" si="13"/>
        <v>28.291142268470139</v>
      </c>
      <c r="D203">
        <v>461</v>
      </c>
      <c r="E203">
        <f t="shared" si="15"/>
        <v>0</v>
      </c>
      <c r="F203">
        <f>(F205/F202)^(1/3)*F202</f>
        <v>17049.207644889153</v>
      </c>
      <c r="G203">
        <f t="shared" si="14"/>
        <v>1498.0834973793171</v>
      </c>
    </row>
    <row r="204" spans="1:7" x14ac:dyDescent="0.25">
      <c r="A204" s="1">
        <v>44129</v>
      </c>
      <c r="B204">
        <f>(B205/B202)^(1/3)*B203</f>
        <v>19036.624454649209</v>
      </c>
      <c r="C204">
        <f t="shared" si="13"/>
        <v>28.333312380738789</v>
      </c>
      <c r="D204">
        <v>461</v>
      </c>
      <c r="E204">
        <f t="shared" si="15"/>
        <v>0</v>
      </c>
      <c r="F204">
        <f>(F205/F202)^(1/3)*F203</f>
        <v>17095.540864467843</v>
      </c>
      <c r="G204">
        <f t="shared" si="14"/>
        <v>1480.0835901813662</v>
      </c>
    </row>
    <row r="205" spans="1:7" x14ac:dyDescent="0.25">
      <c r="A205" s="1">
        <v>44130</v>
      </c>
      <c r="B205">
        <v>19065</v>
      </c>
      <c r="C205">
        <f t="shared" si="13"/>
        <v>28.375545350791072</v>
      </c>
      <c r="D205">
        <v>461</v>
      </c>
      <c r="E205">
        <f t="shared" si="15"/>
        <v>0</v>
      </c>
      <c r="F205">
        <v>17142</v>
      </c>
      <c r="G205">
        <f t="shared" si="14"/>
        <v>1462</v>
      </c>
    </row>
    <row r="206" spans="1:7" x14ac:dyDescent="0.25">
      <c r="A206" s="1">
        <v>44131</v>
      </c>
      <c r="B206">
        <v>19114</v>
      </c>
      <c r="C206">
        <f t="shared" si="13"/>
        <v>49</v>
      </c>
      <c r="D206">
        <v>462</v>
      </c>
      <c r="E206">
        <f t="shared" si="15"/>
        <v>1</v>
      </c>
      <c r="F206">
        <v>17234</v>
      </c>
      <c r="G206">
        <f t="shared" si="14"/>
        <v>1418</v>
      </c>
    </row>
    <row r="207" spans="1:7" x14ac:dyDescent="0.25">
      <c r="A207" s="1">
        <v>44132</v>
      </c>
      <c r="B207">
        <v>19165</v>
      </c>
      <c r="C207">
        <f t="shared" si="13"/>
        <v>51</v>
      </c>
      <c r="D207">
        <v>462</v>
      </c>
      <c r="E207">
        <f t="shared" si="15"/>
        <v>0</v>
      </c>
      <c r="F207">
        <v>17502</v>
      </c>
      <c r="G207">
        <f t="shared" si="14"/>
        <v>1201</v>
      </c>
    </row>
    <row r="208" spans="1:7" x14ac:dyDescent="0.25">
      <c r="A208" s="1">
        <v>44133</v>
      </c>
      <c r="B208">
        <v>19212</v>
      </c>
      <c r="C208">
        <f t="shared" si="13"/>
        <v>47</v>
      </c>
      <c r="D208">
        <v>464</v>
      </c>
      <c r="E208">
        <f t="shared" si="15"/>
        <v>2</v>
      </c>
      <c r="F208">
        <v>17756</v>
      </c>
      <c r="G208">
        <f t="shared" si="14"/>
        <v>992</v>
      </c>
    </row>
    <row r="209" spans="1:7" x14ac:dyDescent="0.25">
      <c r="A209" s="1">
        <v>44134</v>
      </c>
      <c r="B209">
        <v>19282</v>
      </c>
      <c r="C209">
        <f t="shared" si="13"/>
        <v>70</v>
      </c>
      <c r="D209">
        <v>465</v>
      </c>
      <c r="E209">
        <f t="shared" si="15"/>
        <v>1</v>
      </c>
      <c r="F209">
        <v>17913</v>
      </c>
      <c r="G209">
        <f t="shared" si="14"/>
        <v>904</v>
      </c>
    </row>
    <row r="210" spans="1:7" x14ac:dyDescent="0.25">
      <c r="A210" s="1">
        <v>44135</v>
      </c>
      <c r="B210">
        <v>19290</v>
      </c>
      <c r="C210">
        <f t="shared" si="13"/>
        <v>8</v>
      </c>
      <c r="D210">
        <v>465</v>
      </c>
      <c r="E210">
        <f t="shared" si="15"/>
        <v>0</v>
      </c>
      <c r="F210">
        <v>17913</v>
      </c>
      <c r="G210">
        <f t="shared" si="14"/>
        <v>912</v>
      </c>
    </row>
    <row r="211" spans="1:7" x14ac:dyDescent="0.25">
      <c r="A211" s="1">
        <v>44136</v>
      </c>
      <c r="B211">
        <f>(B210*2+B213)/3</f>
        <v>19310.333333333332</v>
      </c>
      <c r="C211">
        <f t="shared" si="13"/>
        <v>20.333333333332121</v>
      </c>
      <c r="D211">
        <f>(D210*2+D213)/3</f>
        <v>466.66666666666669</v>
      </c>
      <c r="E211">
        <f t="shared" si="15"/>
        <v>1.6666666666666856</v>
      </c>
      <c r="F211">
        <f>(F210*2+F213)/3</f>
        <v>17975.333333333332</v>
      </c>
      <c r="G211">
        <f t="shared" si="14"/>
        <v>868.33333333333212</v>
      </c>
    </row>
    <row r="212" spans="1:7" x14ac:dyDescent="0.25">
      <c r="A212" s="1">
        <v>44137</v>
      </c>
      <c r="B212">
        <f>(B210+B213*2)/3</f>
        <v>19330.666666666668</v>
      </c>
      <c r="C212">
        <f t="shared" si="13"/>
        <v>20.333333333335759</v>
      </c>
      <c r="D212">
        <f>(D210+D213*2)/3</f>
        <v>468.33333333333331</v>
      </c>
      <c r="E212">
        <f t="shared" si="15"/>
        <v>1.6666666666666288</v>
      </c>
      <c r="F212">
        <f>(F210+F213*2)/3</f>
        <v>18037.666666666668</v>
      </c>
      <c r="G212">
        <f t="shared" si="14"/>
        <v>824.66666666666788</v>
      </c>
    </row>
    <row r="213" spans="1:7" x14ac:dyDescent="0.25">
      <c r="A213" s="1">
        <v>44138</v>
      </c>
      <c r="B213">
        <v>19351</v>
      </c>
      <c r="C213">
        <f t="shared" si="13"/>
        <v>20.333333333332121</v>
      </c>
      <c r="D213">
        <v>470</v>
      </c>
      <c r="E213">
        <f t="shared" si="15"/>
        <v>1.6666666666666856</v>
      </c>
      <c r="F213">
        <v>18100</v>
      </c>
      <c r="G213">
        <f t="shared" si="14"/>
        <v>781</v>
      </c>
    </row>
    <row r="214" spans="1:7" x14ac:dyDescent="0.25">
      <c r="A214" s="1">
        <v>44139</v>
      </c>
      <c r="B214">
        <v>19369</v>
      </c>
      <c r="C214">
        <f t="shared" si="13"/>
        <v>18</v>
      </c>
      <c r="D214">
        <v>472</v>
      </c>
      <c r="E214">
        <f t="shared" si="15"/>
        <v>2</v>
      </c>
      <c r="F214">
        <v>18271</v>
      </c>
      <c r="G214">
        <f t="shared" si="14"/>
        <v>626</v>
      </c>
    </row>
    <row r="215" spans="1:7" x14ac:dyDescent="0.25">
      <c r="A215" s="1">
        <v>44140</v>
      </c>
      <c r="B215">
        <v>19439</v>
      </c>
      <c r="C215">
        <f t="shared" si="13"/>
        <v>70</v>
      </c>
      <c r="D215">
        <v>473</v>
      </c>
      <c r="E215">
        <f t="shared" si="15"/>
        <v>1</v>
      </c>
      <c r="F215">
        <v>18307</v>
      </c>
      <c r="G215">
        <f t="shared" si="14"/>
        <v>659</v>
      </c>
    </row>
    <row r="216" spans="1:7" x14ac:dyDescent="0.25">
      <c r="A216" s="1">
        <v>44141</v>
      </c>
      <c r="B216">
        <v>19498</v>
      </c>
      <c r="C216">
        <f t="shared" si="13"/>
        <v>59</v>
      </c>
      <c r="D216">
        <v>473</v>
      </c>
      <c r="E216">
        <f t="shared" si="15"/>
        <v>0</v>
      </c>
      <c r="F216">
        <v>18358</v>
      </c>
      <c r="G216">
        <f t="shared" si="14"/>
        <v>667</v>
      </c>
    </row>
    <row r="217" spans="1:7" x14ac:dyDescent="0.25">
      <c r="A217" s="1">
        <v>44142</v>
      </c>
      <c r="B217">
        <v>19503</v>
      </c>
      <c r="C217">
        <f t="shared" si="13"/>
        <v>5</v>
      </c>
      <c r="D217">
        <v>474</v>
      </c>
      <c r="E217">
        <f t="shared" si="15"/>
        <v>1</v>
      </c>
      <c r="F217">
        <v>18384</v>
      </c>
      <c r="G217">
        <f t="shared" si="14"/>
        <v>645</v>
      </c>
    </row>
    <row r="218" spans="1:7" x14ac:dyDescent="0.25">
      <c r="A218" s="1">
        <v>44143</v>
      </c>
      <c r="B218">
        <f>AVERAGE(B217,B219)</f>
        <v>19539.5</v>
      </c>
      <c r="C218">
        <f t="shared" si="13"/>
        <v>36.5</v>
      </c>
      <c r="D218">
        <f>AVERAGE(D217,D219)</f>
        <v>475</v>
      </c>
      <c r="E218">
        <f t="shared" si="15"/>
        <v>1</v>
      </c>
      <c r="F218">
        <f>AVERAGE(F217,F219)</f>
        <v>18418.5</v>
      </c>
      <c r="G218">
        <f t="shared" si="14"/>
        <v>646</v>
      </c>
    </row>
    <row r="219" spans="1:7" x14ac:dyDescent="0.25">
      <c r="A219" s="1">
        <v>44144</v>
      </c>
      <c r="B219">
        <v>19576</v>
      </c>
      <c r="C219">
        <f t="shared" si="13"/>
        <v>36.5</v>
      </c>
      <c r="D219">
        <v>476</v>
      </c>
      <c r="E219">
        <f t="shared" si="15"/>
        <v>1</v>
      </c>
      <c r="F219">
        <v>18453</v>
      </c>
      <c r="G219">
        <f t="shared" si="14"/>
        <v>647</v>
      </c>
    </row>
    <row r="220" spans="1:7" x14ac:dyDescent="0.25">
      <c r="A220" s="1">
        <v>44145</v>
      </c>
      <c r="B220">
        <v>19636</v>
      </c>
      <c r="C220">
        <f t="shared" si="13"/>
        <v>60</v>
      </c>
      <c r="D220">
        <v>477</v>
      </c>
      <c r="E220">
        <f t="shared" si="15"/>
        <v>1</v>
      </c>
      <c r="F220">
        <v>18497</v>
      </c>
      <c r="G220">
        <f t="shared" si="14"/>
        <v>662</v>
      </c>
    </row>
    <row r="221" spans="1:7" x14ac:dyDescent="0.25">
      <c r="A221" s="1">
        <v>44146</v>
      </c>
      <c r="B221">
        <v>19681</v>
      </c>
      <c r="C221">
        <f t="shared" si="13"/>
        <v>45</v>
      </c>
      <c r="D221">
        <v>478</v>
      </c>
      <c r="E221">
        <f t="shared" si="15"/>
        <v>1</v>
      </c>
      <c r="F221">
        <v>18530</v>
      </c>
      <c r="G221">
        <f t="shared" si="14"/>
        <v>673</v>
      </c>
    </row>
    <row r="222" spans="1:7" x14ac:dyDescent="0.25">
      <c r="A222" s="1">
        <v>44147</v>
      </c>
      <c r="B222">
        <v>19794</v>
      </c>
      <c r="C222">
        <f t="shared" si="13"/>
        <v>113</v>
      </c>
      <c r="D222">
        <v>480</v>
      </c>
      <c r="E222">
        <f t="shared" ref="E222:E234" si="16">D222-D221</f>
        <v>2</v>
      </c>
      <c r="F222">
        <v>18594</v>
      </c>
      <c r="G222">
        <f t="shared" si="14"/>
        <v>720</v>
      </c>
    </row>
    <row r="223" spans="1:7" x14ac:dyDescent="0.25">
      <c r="A223" s="1">
        <v>44148</v>
      </c>
      <c r="B223">
        <v>19872</v>
      </c>
      <c r="C223">
        <f t="shared" si="13"/>
        <v>78</v>
      </c>
      <c r="D223">
        <v>483</v>
      </c>
      <c r="E223">
        <f t="shared" si="16"/>
        <v>3</v>
      </c>
      <c r="F223">
        <v>18636</v>
      </c>
      <c r="G223">
        <f t="shared" si="14"/>
        <v>753</v>
      </c>
    </row>
    <row r="224" spans="1:7" x14ac:dyDescent="0.25">
      <c r="A224" s="1">
        <v>44149</v>
      </c>
      <c r="B224">
        <v>19889</v>
      </c>
      <c r="C224">
        <f t="shared" si="13"/>
        <v>17</v>
      </c>
      <c r="D224">
        <v>483</v>
      </c>
      <c r="E224">
        <f t="shared" si="16"/>
        <v>0</v>
      </c>
      <c r="F224">
        <v>18663</v>
      </c>
      <c r="G224">
        <f t="shared" si="14"/>
        <v>743</v>
      </c>
    </row>
    <row r="225" spans="1:7" x14ac:dyDescent="0.25">
      <c r="A225" s="1">
        <v>44150</v>
      </c>
      <c r="B225">
        <f>SQRT(B226*B224)</f>
        <v>19925.965647867608</v>
      </c>
      <c r="C225">
        <f t="shared" si="13"/>
        <v>36.965647867607913</v>
      </c>
      <c r="D225">
        <f>SQRT(D226*D224)</f>
        <v>483</v>
      </c>
      <c r="E225">
        <f t="shared" si="16"/>
        <v>0</v>
      </c>
      <c r="F225">
        <f>SQRT(F226*F224)</f>
        <v>18703.456151203714</v>
      </c>
      <c r="G225">
        <f t="shared" si="14"/>
        <v>739.50949666389351</v>
      </c>
    </row>
    <row r="226" spans="1:7" x14ac:dyDescent="0.25">
      <c r="A226" s="1">
        <v>44151</v>
      </c>
      <c r="B226">
        <v>19963</v>
      </c>
      <c r="C226">
        <f t="shared" si="13"/>
        <v>37.034352132392087</v>
      </c>
      <c r="D226">
        <v>483</v>
      </c>
      <c r="E226">
        <f t="shared" si="16"/>
        <v>0</v>
      </c>
      <c r="F226">
        <v>18744</v>
      </c>
      <c r="G226">
        <f t="shared" si="14"/>
        <v>736</v>
      </c>
    </row>
    <row r="227" spans="1:7" x14ac:dyDescent="0.25">
      <c r="A227" s="1">
        <v>44152</v>
      </c>
      <c r="B227">
        <v>20076</v>
      </c>
      <c r="C227">
        <f t="shared" si="13"/>
        <v>113</v>
      </c>
      <c r="D227">
        <v>486</v>
      </c>
      <c r="E227">
        <f t="shared" si="16"/>
        <v>3</v>
      </c>
      <c r="F227">
        <v>18759</v>
      </c>
      <c r="G227">
        <f t="shared" si="14"/>
        <v>831</v>
      </c>
    </row>
    <row r="228" spans="1:7" x14ac:dyDescent="0.25">
      <c r="A228" s="1">
        <v>44153</v>
      </c>
      <c r="B228">
        <v>20168</v>
      </c>
      <c r="C228">
        <f t="shared" si="13"/>
        <v>92</v>
      </c>
      <c r="D228">
        <v>487</v>
      </c>
      <c r="E228">
        <f t="shared" si="16"/>
        <v>1</v>
      </c>
      <c r="F228">
        <v>18804</v>
      </c>
      <c r="G228">
        <f t="shared" si="14"/>
        <v>877</v>
      </c>
    </row>
    <row r="229" spans="1:7" x14ac:dyDescent="0.25">
      <c r="A229" s="1">
        <v>44154</v>
      </c>
      <c r="B229">
        <v>20341</v>
      </c>
      <c r="C229">
        <f t="shared" si="13"/>
        <v>173</v>
      </c>
      <c r="D229">
        <v>487</v>
      </c>
      <c r="E229">
        <f t="shared" si="16"/>
        <v>0</v>
      </c>
      <c r="F229">
        <v>18862</v>
      </c>
      <c r="G229">
        <f t="shared" si="14"/>
        <v>992</v>
      </c>
    </row>
    <row r="230" spans="1:7" x14ac:dyDescent="0.25">
      <c r="A230" s="1">
        <v>44155</v>
      </c>
      <c r="B230">
        <v>20457</v>
      </c>
      <c r="C230">
        <f t="shared" si="13"/>
        <v>116</v>
      </c>
      <c r="D230">
        <v>488</v>
      </c>
      <c r="E230">
        <f t="shared" si="16"/>
        <v>1</v>
      </c>
      <c r="F230">
        <v>18900</v>
      </c>
      <c r="G230">
        <f t="shared" si="14"/>
        <v>1069</v>
      </c>
    </row>
    <row r="231" spans="1:7" x14ac:dyDescent="0.25">
      <c r="A231" s="1">
        <v>44156</v>
      </c>
      <c r="B231">
        <v>20483</v>
      </c>
      <c r="C231">
        <f t="shared" si="13"/>
        <v>26</v>
      </c>
      <c r="D231">
        <v>489</v>
      </c>
      <c r="E231">
        <f t="shared" si="16"/>
        <v>1</v>
      </c>
      <c r="F231">
        <v>18933</v>
      </c>
      <c r="G231">
        <f t="shared" si="14"/>
        <v>1061</v>
      </c>
    </row>
    <row r="232" spans="1:7" x14ac:dyDescent="0.25">
      <c r="A232" s="1">
        <v>44157</v>
      </c>
      <c r="B232">
        <f>SQRT(B233*B231)</f>
        <v>20553.877371435297</v>
      </c>
      <c r="C232">
        <f t="shared" si="13"/>
        <v>70.877371435297391</v>
      </c>
      <c r="D232">
        <v>490</v>
      </c>
      <c r="E232">
        <f t="shared" si="16"/>
        <v>1</v>
      </c>
      <c r="F232">
        <f>SQRT(F233*F231)</f>
        <v>18958.482850692457</v>
      </c>
      <c r="G232">
        <f t="shared" si="14"/>
        <v>1105.3945207428405</v>
      </c>
    </row>
    <row r="233" spans="1:7" x14ac:dyDescent="0.25">
      <c r="A233" s="1">
        <v>44158</v>
      </c>
      <c r="B233">
        <v>20625</v>
      </c>
      <c r="C233">
        <f t="shared" si="13"/>
        <v>71.122628564702609</v>
      </c>
      <c r="D233">
        <v>491</v>
      </c>
      <c r="E233">
        <f t="shared" si="16"/>
        <v>1</v>
      </c>
      <c r="F233">
        <v>18984</v>
      </c>
      <c r="G233">
        <f t="shared" si="14"/>
        <v>1150</v>
      </c>
    </row>
    <row r="234" spans="1:7" x14ac:dyDescent="0.25">
      <c r="A234" s="1">
        <v>44159</v>
      </c>
      <c r="B234">
        <v>20739</v>
      </c>
      <c r="C234">
        <f t="shared" si="13"/>
        <v>114</v>
      </c>
      <c r="D234">
        <v>491</v>
      </c>
      <c r="E234">
        <f t="shared" si="16"/>
        <v>0</v>
      </c>
      <c r="F234">
        <v>19062</v>
      </c>
      <c r="G234">
        <f t="shared" si="14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DEEDE-F3AD-4212-94C2-7E80D760815F}">
  <dimension ref="A1:AA234"/>
  <sheetViews>
    <sheetView workbookViewId="0">
      <pane ySplit="1" topLeftCell="A220" activePane="bottomLeft" state="frozen"/>
      <selection pane="bottomLeft" activeCell="A234" sqref="A234:G234"/>
    </sheetView>
  </sheetViews>
  <sheetFormatPr defaultRowHeight="15" x14ac:dyDescent="0.25"/>
  <cols>
    <col min="2" max="2" width="15.5703125" bestFit="1" customWidth="1"/>
    <col min="3" max="3" width="15.5703125" customWidth="1"/>
    <col min="4" max="4" width="12" bestFit="1" customWidth="1"/>
    <col min="5" max="5" width="12.85546875" bestFit="1" customWidth="1"/>
    <col min="6" max="6" width="12.42578125" bestFit="1" customWidth="1"/>
    <col min="7" max="7" width="11.7109375" bestFit="1" customWidth="1"/>
    <col min="8" max="8" width="17.28515625" bestFit="1" customWidth="1"/>
    <col min="9" max="9" width="17.28515625" customWidth="1"/>
    <col min="23" max="23" width="12" bestFit="1" customWidth="1"/>
    <col min="27" max="27" width="10" bestFit="1" customWidth="1"/>
  </cols>
  <sheetData>
    <row r="1" spans="1:7" x14ac:dyDescent="0.25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25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25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25">
      <c r="A4" s="1">
        <v>43929</v>
      </c>
      <c r="B4">
        <v>78</v>
      </c>
      <c r="C4">
        <f t="shared" ref="C4:C67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25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25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25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25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25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25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25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25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25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25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25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25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25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25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25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25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25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25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25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25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25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25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25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25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25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25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25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25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25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25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25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25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25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25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25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25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25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25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25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25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25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25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25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25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25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25">
      <c r="A50" s="1">
        <v>43975</v>
      </c>
      <c r="B50">
        <f>(B$52/B$49)^(1/3)*B49</f>
        <v>638.81149217218649</v>
      </c>
      <c r="C50">
        <f t="shared" si="1"/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25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25">
      <c r="A52" s="1">
        <v>43977</v>
      </c>
      <c r="B52">
        <v>687</v>
      </c>
      <c r="C52">
        <f t="shared" si="1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25">
      <c r="A53" s="1">
        <v>43978</v>
      </c>
      <c r="B53">
        <v>727</v>
      </c>
      <c r="C53">
        <f t="shared" si="1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25">
      <c r="A54" s="1">
        <v>43979</v>
      </c>
      <c r="B54">
        <v>794</v>
      </c>
      <c r="C54">
        <f t="shared" si="1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25">
      <c r="A55" s="1">
        <v>43980</v>
      </c>
      <c r="B55">
        <v>842</v>
      </c>
      <c r="C55">
        <f t="shared" si="1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25">
      <c r="A56" s="1">
        <v>43981</v>
      </c>
      <c r="B56">
        <v>866</v>
      </c>
      <c r="C56">
        <f t="shared" si="1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25">
      <c r="A57" s="1">
        <v>43982</v>
      </c>
      <c r="B57">
        <f>SQRT(B56*B58)</f>
        <v>877.91799161425092</v>
      </c>
      <c r="C57">
        <f t="shared" si="1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25">
      <c r="A58" s="1">
        <v>43983</v>
      </c>
      <c r="B58">
        <v>890</v>
      </c>
      <c r="C58">
        <f t="shared" si="1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25">
      <c r="A59" s="1">
        <v>43984</v>
      </c>
      <c r="B59">
        <v>957</v>
      </c>
      <c r="C59">
        <f t="shared" si="1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25">
      <c r="A60" s="1">
        <v>43985</v>
      </c>
      <c r="B60">
        <v>1002</v>
      </c>
      <c r="C60">
        <f t="shared" si="1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25">
      <c r="A61" s="1">
        <v>43986</v>
      </c>
      <c r="B61">
        <v>1066</v>
      </c>
      <c r="C61">
        <f t="shared" si="1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25">
      <c r="A62" s="1">
        <v>43987</v>
      </c>
      <c r="B62">
        <v>1116</v>
      </c>
      <c r="C62">
        <f t="shared" si="1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25">
      <c r="A63" s="1">
        <v>43988</v>
      </c>
      <c r="B63">
        <v>1138</v>
      </c>
      <c r="C63">
        <f t="shared" si="1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25">
      <c r="A64" s="1">
        <v>43989</v>
      </c>
      <c r="B64">
        <f>SQRT(B63*B65)</f>
        <v>1170.534920453038</v>
      </c>
      <c r="C64">
        <f t="shared" si="1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25">
      <c r="A65" s="1">
        <v>43990</v>
      </c>
      <c r="B65">
        <v>1204</v>
      </c>
      <c r="C65">
        <f t="shared" si="1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25">
      <c r="A66" s="1">
        <v>43991</v>
      </c>
      <c r="B66">
        <v>1271</v>
      </c>
      <c r="C66">
        <f t="shared" si="1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25">
      <c r="A67" s="1">
        <v>43992</v>
      </c>
      <c r="B67">
        <v>1397</v>
      </c>
      <c r="C67">
        <f t="shared" si="1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25">
      <c r="A68" s="1">
        <v>43993</v>
      </c>
      <c r="B68">
        <f>SQRT(B67*B69)</f>
        <v>1428.6416625592296</v>
      </c>
      <c r="C68">
        <f t="shared" ref="C68:C131" si="3">B68-B67</f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25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25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25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25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25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25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25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25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25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25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25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25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25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25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25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25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25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25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25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25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25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25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25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25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25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25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25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25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10" x14ac:dyDescent="0.25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10" x14ac:dyDescent="0.25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10" x14ac:dyDescent="0.25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10" x14ac:dyDescent="0.25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10" x14ac:dyDescent="0.25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10" x14ac:dyDescent="0.25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10" x14ac:dyDescent="0.25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  <c r="H103">
        <f>F177/F103</f>
        <v>4.6930678640107439</v>
      </c>
      <c r="I103">
        <f>A177-A103</f>
        <v>74</v>
      </c>
      <c r="J103">
        <f>H103^(1/I103)</f>
        <v>1.0211128487825487</v>
      </c>
    </row>
    <row r="104" spans="1:10" x14ac:dyDescent="0.25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f>('Dados sim recup log'!G104+'Dados sim recup exp'!$F104+'Dados Oficiais'!$F104)/3</f>
        <v>3120.2518096652311</v>
      </c>
      <c r="G104">
        <f>B104-D104-F104</f>
        <v>1477.7481903347689</v>
      </c>
    </row>
    <row r="105" spans="1:10" x14ac:dyDescent="0.25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f>('Dados sim recup log'!G105+'Dados sim recup exp'!$F105+'Dados Oficiais'!$F105)/3</f>
        <v>3174.7722864379725</v>
      </c>
      <c r="G105">
        <f>B105-D105-F105</f>
        <v>1497.2277135620275</v>
      </c>
    </row>
    <row r="106" spans="1:10" x14ac:dyDescent="0.25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>('Dados sim recup log'!G106+'Dados sim recup exp'!$F106+'Dados Oficiais'!$F106)/3</f>
        <v>3244.6515635855631</v>
      </c>
      <c r="G106">
        <f t="shared" ref="G106:G126" si="7">B106-D106-F106</f>
        <v>1437.9231510997352</v>
      </c>
    </row>
    <row r="107" spans="1:10" x14ac:dyDescent="0.25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f>('Dados sim recup log'!G107+'Dados sim recup exp'!$F107+'Dados Oficiais'!$F107)/3</f>
        <v>3316.0246639564698</v>
      </c>
      <c r="G107">
        <f t="shared" si="7"/>
        <v>1376.9753360435302</v>
      </c>
    </row>
    <row r="108" spans="1:10" x14ac:dyDescent="0.25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f>('Dados sim recup log'!G108+'Dados sim recup exp'!$F108+'Dados Oficiais'!$F108)/3</f>
        <v>3400.7912532876339</v>
      </c>
      <c r="G108">
        <f t="shared" si="7"/>
        <v>1363.2087467123661</v>
      </c>
    </row>
    <row r="109" spans="1:10" x14ac:dyDescent="0.25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f>('Dados sim recup log'!G109+'Dados sim recup exp'!$F109+'Dados Oficiais'!$F109)/3</f>
        <v>3460.562452459877</v>
      </c>
      <c r="G109">
        <f t="shared" si="7"/>
        <v>1717.437547540123</v>
      </c>
    </row>
    <row r="110" spans="1:10" x14ac:dyDescent="0.25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f>('Dados sim recup log'!G110+'Dados sim recup exp'!$F110+'Dados Oficiais'!$F110)/3</f>
        <v>3543.3540214920868</v>
      </c>
      <c r="G110">
        <f t="shared" si="7"/>
        <v>1941.6459785079132</v>
      </c>
    </row>
    <row r="111" spans="1:10" x14ac:dyDescent="0.25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f>('Dados sim recup log'!G111+'Dados sim recup exp'!$F111+'Dados Oficiais'!$F111)/3</f>
        <v>3615.1809946419485</v>
      </c>
      <c r="G111">
        <f t="shared" si="7"/>
        <v>2178.8190053580515</v>
      </c>
    </row>
    <row r="112" spans="1:10" x14ac:dyDescent="0.25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f>('Dados sim recup log'!G112+'Dados sim recup exp'!$F112+'Dados Oficiais'!$F112)/3</f>
        <v>3679.0576293887229</v>
      </c>
      <c r="G112">
        <f t="shared" si="7"/>
        <v>2118.9423706112771</v>
      </c>
    </row>
    <row r="113" spans="1:7" x14ac:dyDescent="0.25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>('Dados sim recup log'!G113+'Dados sim recup exp'!$F113+'Dados Oficiais'!$F113)/3</f>
        <v>3750.079208210987</v>
      </c>
      <c r="G113">
        <f t="shared" si="7"/>
        <v>2189.1455533219973</v>
      </c>
    </row>
    <row r="114" spans="1:7" x14ac:dyDescent="0.25">
      <c r="A114" s="1">
        <v>44039</v>
      </c>
      <c r="B114">
        <f>(B115/B112)^(1/3)*B113</f>
        <v>6273.5017353422763</v>
      </c>
      <c r="C114">
        <f t="shared" si="3"/>
        <v>146.97246645333689</v>
      </c>
      <c r="D114">
        <f>(D115/D112)^(1/3)*D113</f>
        <v>189.63772149111949</v>
      </c>
      <c r="E114">
        <f t="shared" si="4"/>
        <v>2.3332141351642122</v>
      </c>
      <c r="F114">
        <f>('Dados sim recup log'!G114+'Dados sim recup exp'!$F114+'Dados Oficiais'!$F114)/3</f>
        <v>3822.5389744839763</v>
      </c>
      <c r="G114">
        <f t="shared" si="7"/>
        <v>2261.3250393671801</v>
      </c>
    </row>
    <row r="115" spans="1:7" x14ac:dyDescent="0.25">
      <c r="A115" s="1">
        <v>44040</v>
      </c>
      <c r="B115">
        <v>6424</v>
      </c>
      <c r="C115">
        <f t="shared" si="3"/>
        <v>150.49826465772367</v>
      </c>
      <c r="D115">
        <v>192</v>
      </c>
      <c r="E115">
        <f t="shared" si="4"/>
        <v>2.3622785088805074</v>
      </c>
      <c r="F115">
        <f>('Dados sim recup log'!G115+'Dados sim recup exp'!$F115+'Dados Oficiais'!$F115)/3</f>
        <v>3896.448703886012</v>
      </c>
      <c r="G115">
        <f t="shared" si="7"/>
        <v>2335.551296113988</v>
      </c>
    </row>
    <row r="116" spans="1:7" x14ac:dyDescent="0.25">
      <c r="A116" s="1">
        <v>44041</v>
      </c>
      <c r="B116">
        <v>6647</v>
      </c>
      <c r="C116">
        <f t="shared" si="3"/>
        <v>223</v>
      </c>
      <c r="D116">
        <v>194</v>
      </c>
      <c r="E116">
        <f t="shared" si="4"/>
        <v>2</v>
      </c>
      <c r="F116">
        <f>('Dados sim recup log'!G116+'Dados sim recup exp'!$F116+'Dados Oficiais'!$F116)/3</f>
        <v>3980.9826068453258</v>
      </c>
      <c r="G116">
        <f t="shared" si="7"/>
        <v>2472.0173931546742</v>
      </c>
    </row>
    <row r="117" spans="1:7" x14ac:dyDescent="0.25">
      <c r="A117" s="1">
        <v>44042</v>
      </c>
      <c r="B117">
        <v>6763</v>
      </c>
      <c r="C117">
        <f t="shared" si="3"/>
        <v>116</v>
      </c>
      <c r="D117">
        <v>200</v>
      </c>
      <c r="E117">
        <f t="shared" si="4"/>
        <v>6</v>
      </c>
      <c r="F117">
        <f>('Dados sim recup log'!G117+'Dados sim recup exp'!$F117+'Dados Oficiais'!$F117)/3</f>
        <v>4077.6240716963953</v>
      </c>
      <c r="G117">
        <f t="shared" si="7"/>
        <v>2485.3759283036047</v>
      </c>
    </row>
    <row r="118" spans="1:7" x14ac:dyDescent="0.25">
      <c r="A118" s="1">
        <v>44043</v>
      </c>
      <c r="B118">
        <v>7142</v>
      </c>
      <c r="C118">
        <f t="shared" si="3"/>
        <v>379</v>
      </c>
      <c r="D118">
        <v>204</v>
      </c>
      <c r="E118">
        <f t="shared" si="4"/>
        <v>4</v>
      </c>
      <c r="F118">
        <f>('Dados sim recup log'!G118+'Dados sim recup exp'!$F118+'Dados Oficiais'!$F118)/3</f>
        <v>4193.3816721256308</v>
      </c>
      <c r="G118">
        <f t="shared" si="7"/>
        <v>2744.6183278743692</v>
      </c>
    </row>
    <row r="119" spans="1:7" x14ac:dyDescent="0.25">
      <c r="A119" s="1">
        <v>44044</v>
      </c>
      <c r="B119">
        <v>7174</v>
      </c>
      <c r="C119">
        <f t="shared" si="3"/>
        <v>32</v>
      </c>
      <c r="D119">
        <v>205</v>
      </c>
      <c r="E119">
        <f t="shared" si="4"/>
        <v>1</v>
      </c>
      <c r="F119">
        <f>('Dados sim recup log'!G119+'Dados sim recup exp'!$F119+'Dados Oficiais'!$F119)/3</f>
        <v>4267.2628789947594</v>
      </c>
      <c r="G119">
        <f t="shared" si="7"/>
        <v>2701.7371210052406</v>
      </c>
    </row>
    <row r="120" spans="1:7" x14ac:dyDescent="0.25">
      <c r="A120" s="1">
        <v>44045</v>
      </c>
      <c r="B120">
        <f>SQRT(B119*B121)</f>
        <v>7297.4380435876265</v>
      </c>
      <c r="C120">
        <f t="shared" si="3"/>
        <v>123.43804358762645</v>
      </c>
      <c r="D120">
        <f>SQRT(D119*D121)</f>
        <v>208.96171898220976</v>
      </c>
      <c r="E120">
        <f t="shared" si="4"/>
        <v>3.96171898220976</v>
      </c>
      <c r="F120">
        <f>('Dados sim recup log'!G120+'Dados sim recup exp'!$F120+'Dados Oficiais'!$F120)/3</f>
        <v>4356.0342292756923</v>
      </c>
      <c r="G120">
        <f t="shared" si="7"/>
        <v>2732.442095329724</v>
      </c>
    </row>
    <row r="121" spans="1:7" x14ac:dyDescent="0.25">
      <c r="A121" s="1">
        <v>44046</v>
      </c>
      <c r="B121">
        <v>7423</v>
      </c>
      <c r="C121">
        <f t="shared" si="3"/>
        <v>125.56195641237355</v>
      </c>
      <c r="D121">
        <v>213</v>
      </c>
      <c r="E121">
        <f t="shared" si="4"/>
        <v>4.03828101779024</v>
      </c>
      <c r="F121">
        <f>('Dados sim recup log'!G121+'Dados sim recup exp'!$F121+'Dados Oficiais'!$F121)/3</f>
        <v>4446.420256603592</v>
      </c>
      <c r="G121">
        <f t="shared" si="7"/>
        <v>2763.579743396408</v>
      </c>
    </row>
    <row r="122" spans="1:7" x14ac:dyDescent="0.25">
      <c r="A122" s="1">
        <v>44047</v>
      </c>
      <c r="B122">
        <v>7684</v>
      </c>
      <c r="C122">
        <f t="shared" si="3"/>
        <v>261</v>
      </c>
      <c r="D122">
        <v>220</v>
      </c>
      <c r="E122">
        <f t="shared" si="4"/>
        <v>7</v>
      </c>
      <c r="F122">
        <f>('Dados sim recup log'!G122+'Dados sim recup exp'!$F122+'Dados Oficiais'!$F122)/3</f>
        <v>4534.7055295751388</v>
      </c>
      <c r="G122">
        <f t="shared" si="7"/>
        <v>2929.2944704248612</v>
      </c>
    </row>
    <row r="123" spans="1:7" x14ac:dyDescent="0.25">
      <c r="A123" s="1">
        <v>44048</v>
      </c>
      <c r="B123">
        <v>8000</v>
      </c>
      <c r="C123">
        <f t="shared" si="3"/>
        <v>316</v>
      </c>
      <c r="D123">
        <v>226</v>
      </c>
      <c r="E123">
        <f t="shared" si="4"/>
        <v>6</v>
      </c>
      <c r="F123">
        <f>('Dados sim recup log'!G123+'Dados sim recup exp'!$F123+'Dados Oficiais'!$F123)/3</f>
        <v>4661.1325552736535</v>
      </c>
      <c r="G123">
        <f t="shared" si="7"/>
        <v>3112.8674447263465</v>
      </c>
    </row>
    <row r="124" spans="1:7" x14ac:dyDescent="0.25">
      <c r="A124" s="1">
        <v>44049</v>
      </c>
      <c r="B124">
        <v>8224</v>
      </c>
      <c r="C124">
        <f t="shared" si="3"/>
        <v>224</v>
      </c>
      <c r="D124">
        <v>229</v>
      </c>
      <c r="E124">
        <f t="shared" si="4"/>
        <v>3</v>
      </c>
      <c r="F124">
        <f>('Dados sim recup log'!G124+'Dados sim recup exp'!$F124+'Dados Oficiais'!$F124)/3</f>
        <v>4789.0361246362581</v>
      </c>
      <c r="G124">
        <f t="shared" si="7"/>
        <v>3205.9638753637419</v>
      </c>
    </row>
    <row r="125" spans="1:7" x14ac:dyDescent="0.25">
      <c r="A125" s="1">
        <v>44050</v>
      </c>
      <c r="B125">
        <v>8587</v>
      </c>
      <c r="C125">
        <f t="shared" si="3"/>
        <v>363</v>
      </c>
      <c r="D125">
        <v>232</v>
      </c>
      <c r="E125">
        <f t="shared" si="4"/>
        <v>3</v>
      </c>
      <c r="F125">
        <f>('Dados sim recup log'!G125+'Dados sim recup exp'!$F125+'Dados Oficiais'!$F125)/3</f>
        <v>4901.0830876255477</v>
      </c>
      <c r="G125">
        <f t="shared" si="7"/>
        <v>3453.9169123744523</v>
      </c>
    </row>
    <row r="126" spans="1:7" x14ac:dyDescent="0.25">
      <c r="A126" s="1">
        <v>44051</v>
      </c>
      <c r="B126">
        <v>8799</v>
      </c>
      <c r="C126">
        <f t="shared" si="3"/>
        <v>212</v>
      </c>
      <c r="D126">
        <v>233</v>
      </c>
      <c r="E126">
        <f t="shared" si="4"/>
        <v>1</v>
      </c>
      <c r="F126">
        <f>('Dados sim recup log'!G126+'Dados sim recup exp'!$F126+'Dados Oficiais'!$F126)/3</f>
        <v>4985.2723404776052</v>
      </c>
      <c r="G126">
        <f t="shared" si="7"/>
        <v>3580.7276595223948</v>
      </c>
    </row>
    <row r="127" spans="1:7" x14ac:dyDescent="0.25">
      <c r="A127" s="1">
        <v>44052</v>
      </c>
      <c r="B127">
        <f>SQRT(B126*B128)</f>
        <v>8866.2430600564967</v>
      </c>
      <c r="C127">
        <f t="shared" si="3"/>
        <v>67.243060056496688</v>
      </c>
      <c r="D127">
        <f>SQRT(D126*D128)</f>
        <v>243.75192306933704</v>
      </c>
      <c r="E127">
        <f t="shared" si="4"/>
        <v>10.751923069337039</v>
      </c>
      <c r="F127">
        <f>('Dados sim recup log'!G127+'Dados sim recup exp'!$F127+'Dados Oficiais'!$F127)/3</f>
        <v>5075.4275698703459</v>
      </c>
      <c r="G127">
        <f>B127-D127-F127</f>
        <v>3547.0635671168129</v>
      </c>
    </row>
    <row r="128" spans="1:7" x14ac:dyDescent="0.25">
      <c r="A128" s="1">
        <v>44053</v>
      </c>
      <c r="B128">
        <v>8934</v>
      </c>
      <c r="C128">
        <f t="shared" si="3"/>
        <v>67.756939943503312</v>
      </c>
      <c r="D128">
        <v>255</v>
      </c>
      <c r="E128">
        <f t="shared" si="4"/>
        <v>11.248076930662961</v>
      </c>
      <c r="F128">
        <f>('Dados sim recup log'!G128+'Dados sim recup exp'!$F128+'Dados Oficiais'!$F128)/3</f>
        <v>5167.0668275659418</v>
      </c>
      <c r="G128">
        <f t="shared" ref="G128:G191" si="8">B128-D128-F128</f>
        <v>3511.9331724340582</v>
      </c>
    </row>
    <row r="129" spans="1:7" x14ac:dyDescent="0.25">
      <c r="A129" s="1">
        <v>44054</v>
      </c>
      <c r="B129">
        <v>9186</v>
      </c>
      <c r="C129">
        <f t="shared" si="3"/>
        <v>252</v>
      </c>
      <c r="D129">
        <v>262</v>
      </c>
      <c r="E129">
        <f t="shared" si="4"/>
        <v>7</v>
      </c>
      <c r="F129">
        <f>('Dados sim recup log'!G129+'Dados sim recup exp'!$F129+'Dados Oficiais'!$F129)/3</f>
        <v>5263.6633827884989</v>
      </c>
      <c r="G129">
        <f t="shared" si="8"/>
        <v>3660.3366172115011</v>
      </c>
    </row>
    <row r="130" spans="1:7" x14ac:dyDescent="0.25">
      <c r="A130" s="1">
        <v>44055</v>
      </c>
      <c r="B130">
        <v>9669</v>
      </c>
      <c r="C130">
        <f t="shared" si="3"/>
        <v>483</v>
      </c>
      <c r="D130">
        <v>271</v>
      </c>
      <c r="E130">
        <f t="shared" si="4"/>
        <v>9</v>
      </c>
      <c r="F130">
        <f>('Dados sim recup log'!G130+'Dados sim recup exp'!$F130+'Dados Oficiais'!$F130)/3</f>
        <v>5388.0515521034613</v>
      </c>
      <c r="G130">
        <f t="shared" si="8"/>
        <v>4009.9484478965387</v>
      </c>
    </row>
    <row r="131" spans="1:7" x14ac:dyDescent="0.25">
      <c r="A131" s="1">
        <v>44056</v>
      </c>
      <c r="B131">
        <v>9877</v>
      </c>
      <c r="C131">
        <f t="shared" si="3"/>
        <v>208</v>
      </c>
      <c r="D131">
        <v>274</v>
      </c>
      <c r="E131">
        <f t="shared" si="4"/>
        <v>3</v>
      </c>
      <c r="F131">
        <f>('Dados sim recup log'!G131+'Dados sim recup exp'!$F131+'Dados Oficiais'!$F131)/3</f>
        <v>5498.2238075299065</v>
      </c>
      <c r="G131">
        <f t="shared" si="8"/>
        <v>4104.7761924700935</v>
      </c>
    </row>
    <row r="132" spans="1:7" x14ac:dyDescent="0.25">
      <c r="A132" s="1">
        <v>44057</v>
      </c>
      <c r="B132">
        <v>10107</v>
      </c>
      <c r="C132">
        <f t="shared" ref="C132:C189" si="9">B132-B131</f>
        <v>230</v>
      </c>
      <c r="D132">
        <v>276</v>
      </c>
      <c r="E132">
        <f t="shared" si="4"/>
        <v>2</v>
      </c>
      <c r="F132">
        <f>('Dados sim recup log'!G132+'Dados sim recup exp'!$F132+'Dados Oficiais'!$F132)/3</f>
        <v>5612.8380494474268</v>
      </c>
      <c r="G132">
        <f t="shared" si="8"/>
        <v>4218.1619505525732</v>
      </c>
    </row>
    <row r="133" spans="1:7" x14ac:dyDescent="0.25">
      <c r="A133" s="1">
        <v>44058</v>
      </c>
      <c r="B133">
        <v>10135</v>
      </c>
      <c r="C133">
        <f t="shared" si="9"/>
        <v>28</v>
      </c>
      <c r="D133">
        <v>280</v>
      </c>
      <c r="E133">
        <f t="shared" ref="E133:E196" si="10">D133-D132</f>
        <v>4</v>
      </c>
      <c r="F133">
        <f>('Dados sim recup log'!G133+'Dados sim recup exp'!$F133+'Dados Oficiais'!$F133)/3</f>
        <v>5707.2176378840149</v>
      </c>
      <c r="G133">
        <f t="shared" si="8"/>
        <v>4147.7823621159851</v>
      </c>
    </row>
    <row r="134" spans="1:7" x14ac:dyDescent="0.25">
      <c r="A134" s="1">
        <v>44059</v>
      </c>
      <c r="B134">
        <f>SQRT(B133*B135)</f>
        <v>10291.294865078933</v>
      </c>
      <c r="C134">
        <f t="shared" si="9"/>
        <v>156.29486507893307</v>
      </c>
      <c r="D134">
        <f>SQRT(D133*D135)</f>
        <v>285.44701785094901</v>
      </c>
      <c r="E134">
        <f t="shared" si="10"/>
        <v>5.4470178509490097</v>
      </c>
      <c r="F134">
        <f>('Dados sim recup log'!G134+'Dados sim recup exp'!$F134+'Dados Oficiais'!$F134)/3</f>
        <v>5811.6596039301994</v>
      </c>
      <c r="G134">
        <f t="shared" si="8"/>
        <v>4194.1882432977845</v>
      </c>
    </row>
    <row r="135" spans="1:7" x14ac:dyDescent="0.25">
      <c r="A135" s="1">
        <v>44060</v>
      </c>
      <c r="B135">
        <v>10450</v>
      </c>
      <c r="C135">
        <f t="shared" si="9"/>
        <v>158.70513492106693</v>
      </c>
      <c r="D135">
        <v>291</v>
      </c>
      <c r="E135">
        <f t="shared" si="10"/>
        <v>5.5529821490509903</v>
      </c>
      <c r="F135">
        <f>('Dados sim recup log'!G135+'Dados sim recup exp'!$F135+'Dados Oficiais'!$F135)/3</f>
        <v>5917.5604964496197</v>
      </c>
      <c r="G135">
        <f t="shared" si="8"/>
        <v>4241.4395035503803</v>
      </c>
    </row>
    <row r="136" spans="1:7" x14ac:dyDescent="0.25">
      <c r="A136" s="1">
        <v>44061</v>
      </c>
      <c r="B136">
        <v>10694</v>
      </c>
      <c r="C136">
        <f t="shared" si="9"/>
        <v>244</v>
      </c>
      <c r="D136">
        <v>293</v>
      </c>
      <c r="E136">
        <f t="shared" si="10"/>
        <v>2</v>
      </c>
      <c r="F136">
        <f>('Dados sim recup log'!G136+'Dados sim recup exp'!$F136+'Dados Oficiais'!$F136)/3</f>
        <v>6057.831498767795</v>
      </c>
      <c r="G136">
        <f t="shared" si="8"/>
        <v>4343.168501232205</v>
      </c>
    </row>
    <row r="137" spans="1:7" x14ac:dyDescent="0.25">
      <c r="A137" s="1">
        <v>44062</v>
      </c>
      <c r="B137">
        <v>11039</v>
      </c>
      <c r="C137">
        <f t="shared" si="9"/>
        <v>345</v>
      </c>
      <c r="D137">
        <v>298</v>
      </c>
      <c r="E137">
        <f t="shared" si="10"/>
        <v>5</v>
      </c>
      <c r="F137">
        <f>('Dados sim recup log'!G137+'Dados sim recup exp'!$F137+'Dados Oficiais'!$F137)/3</f>
        <v>6174.1500908440094</v>
      </c>
      <c r="G137">
        <f t="shared" si="8"/>
        <v>4566.8499091559906</v>
      </c>
    </row>
    <row r="138" spans="1:7" x14ac:dyDescent="0.25">
      <c r="A138" s="1">
        <v>44063</v>
      </c>
      <c r="B138">
        <v>11289</v>
      </c>
      <c r="C138">
        <f t="shared" si="9"/>
        <v>250</v>
      </c>
      <c r="D138">
        <v>305</v>
      </c>
      <c r="E138">
        <f t="shared" si="10"/>
        <v>7</v>
      </c>
      <c r="F138">
        <f>('Dados sim recup log'!G138+'Dados sim recup exp'!$F138+'Dados Oficiais'!$F138)/3</f>
        <v>6307.50098128218</v>
      </c>
      <c r="G138">
        <f t="shared" si="8"/>
        <v>4676.49901871782</v>
      </c>
    </row>
    <row r="139" spans="1:7" x14ac:dyDescent="0.25">
      <c r="A139" s="1">
        <v>44064</v>
      </c>
      <c r="B139">
        <v>11505</v>
      </c>
      <c r="C139">
        <f t="shared" si="9"/>
        <v>216</v>
      </c>
      <c r="D139">
        <v>309</v>
      </c>
      <c r="E139">
        <f t="shared" si="10"/>
        <v>4</v>
      </c>
      <c r="F139">
        <f>('Dados sim recup log'!G139+'Dados sim recup exp'!$F139+'Dados Oficiais'!$F139)/3</f>
        <v>6436.2013410237387</v>
      </c>
      <c r="G139">
        <f t="shared" si="8"/>
        <v>4759.7986589762613</v>
      </c>
    </row>
    <row r="140" spans="1:7" x14ac:dyDescent="0.25">
      <c r="A140" s="1">
        <v>44065</v>
      </c>
      <c r="B140">
        <v>11577</v>
      </c>
      <c r="C140">
        <f t="shared" si="9"/>
        <v>72</v>
      </c>
      <c r="D140">
        <v>310</v>
      </c>
      <c r="E140">
        <f t="shared" si="10"/>
        <v>1</v>
      </c>
      <c r="F140">
        <f>('Dados sim recup log'!G140+'Dados sim recup exp'!$F140+'Dados Oficiais'!$F140)/3</f>
        <v>6540.2342167386078</v>
      </c>
      <c r="G140">
        <f t="shared" si="8"/>
        <v>4726.7657832613922</v>
      </c>
    </row>
    <row r="141" spans="1:7" x14ac:dyDescent="0.25">
      <c r="A141" s="1">
        <v>44066</v>
      </c>
      <c r="B141">
        <f>SQRT(B140*B142)</f>
        <v>11779.233633815062</v>
      </c>
      <c r="C141">
        <f t="shared" si="9"/>
        <v>202.23363381506169</v>
      </c>
      <c r="D141">
        <f>SQRT(D140*D142)</f>
        <v>314.96031496047243</v>
      </c>
      <c r="E141">
        <f t="shared" si="10"/>
        <v>4.9603149604724308</v>
      </c>
      <c r="F141">
        <f>('Dados sim recup log'!G141+'Dados sim recup exp'!$F141+'Dados Oficiais'!$F141)/3</f>
        <v>6682.9828355745412</v>
      </c>
      <c r="G141">
        <f t="shared" si="8"/>
        <v>4781.2904832800486</v>
      </c>
    </row>
    <row r="142" spans="1:7" x14ac:dyDescent="0.25">
      <c r="A142" s="1">
        <v>44067</v>
      </c>
      <c r="B142">
        <v>11985</v>
      </c>
      <c r="C142">
        <f t="shared" si="9"/>
        <v>205.76636618493831</v>
      </c>
      <c r="D142">
        <v>320</v>
      </c>
      <c r="E142">
        <f t="shared" si="10"/>
        <v>5.0396850395275692</v>
      </c>
      <c r="F142">
        <f>('Dados sim recup log'!G142+'Dados sim recup exp'!$F142+'Dados Oficiais'!$F142)/3</f>
        <v>6827.8929392592081</v>
      </c>
      <c r="G142">
        <f t="shared" si="8"/>
        <v>4837.1070607407919</v>
      </c>
    </row>
    <row r="143" spans="1:7" x14ac:dyDescent="0.25">
      <c r="A143" s="1">
        <v>44068</v>
      </c>
      <c r="B143">
        <v>12226</v>
      </c>
      <c r="C143">
        <f t="shared" si="9"/>
        <v>241</v>
      </c>
      <c r="D143">
        <v>324</v>
      </c>
      <c r="E143">
        <f t="shared" si="10"/>
        <v>4</v>
      </c>
      <c r="F143">
        <f>('Dados sim recup log'!G143+'Dados sim recup exp'!$F143+'Dados Oficiais'!$F143)/3</f>
        <v>6944.4817322487606</v>
      </c>
      <c r="G143">
        <f t="shared" si="8"/>
        <v>4957.5182677512394</v>
      </c>
    </row>
    <row r="144" spans="1:7" x14ac:dyDescent="0.25">
      <c r="A144" s="1">
        <v>44069</v>
      </c>
      <c r="B144">
        <v>12472</v>
      </c>
      <c r="C144">
        <f t="shared" si="9"/>
        <v>246</v>
      </c>
      <c r="D144">
        <v>330</v>
      </c>
      <c r="E144">
        <f t="shared" si="10"/>
        <v>6</v>
      </c>
      <c r="F144">
        <f>('Dados sim recup log'!G144+'Dados sim recup exp'!$F144+'Dados Oficiais'!$F144)/3</f>
        <v>7065.6624683953933</v>
      </c>
      <c r="G144">
        <f t="shared" si="8"/>
        <v>5076.3375316046067</v>
      </c>
    </row>
    <row r="145" spans="1:7" x14ac:dyDescent="0.25">
      <c r="A145" s="1">
        <v>44070</v>
      </c>
      <c r="B145">
        <v>12771</v>
      </c>
      <c r="C145">
        <f t="shared" si="9"/>
        <v>299</v>
      </c>
      <c r="D145">
        <v>333</v>
      </c>
      <c r="E145">
        <f t="shared" si="10"/>
        <v>3</v>
      </c>
      <c r="F145">
        <f>('Dados sim recup log'!G145+'Dados sim recup exp'!$F145+'Dados Oficiais'!$F145)/3</f>
        <v>7195.7489841061652</v>
      </c>
      <c r="G145">
        <f t="shared" si="8"/>
        <v>5242.2510158938348</v>
      </c>
    </row>
    <row r="146" spans="1:7" x14ac:dyDescent="0.25">
      <c r="A146" s="1">
        <v>44071</v>
      </c>
      <c r="B146">
        <v>12975</v>
      </c>
      <c r="C146">
        <f t="shared" si="9"/>
        <v>204</v>
      </c>
      <c r="D146">
        <v>340</v>
      </c>
      <c r="E146">
        <f t="shared" si="10"/>
        <v>7</v>
      </c>
      <c r="F146">
        <f>('Dados sim recup log'!G146+'Dados sim recup exp'!$F146+'Dados Oficiais'!$F146)/3</f>
        <v>7322.0549257509092</v>
      </c>
      <c r="G146">
        <f t="shared" si="8"/>
        <v>5312.9450742490908</v>
      </c>
    </row>
    <row r="147" spans="1:7" x14ac:dyDescent="0.25">
      <c r="A147" s="1">
        <v>44072</v>
      </c>
      <c r="B147">
        <v>13059</v>
      </c>
      <c r="C147">
        <f t="shared" si="9"/>
        <v>84</v>
      </c>
      <c r="D147">
        <v>341</v>
      </c>
      <c r="E147">
        <f t="shared" si="10"/>
        <v>1</v>
      </c>
      <c r="F147">
        <f>('Dados sim recup log'!G147+'Dados sim recup exp'!$F147+'Dados Oficiais'!$F147)/3</f>
        <v>7434.8938657901099</v>
      </c>
      <c r="G147">
        <f t="shared" si="8"/>
        <v>5283.1061342098901</v>
      </c>
    </row>
    <row r="148" spans="1:7" x14ac:dyDescent="0.25">
      <c r="A148" s="1">
        <v>44073</v>
      </c>
      <c r="B148">
        <f>SQRT(B147*B149)</f>
        <v>13154.64971027355</v>
      </c>
      <c r="C148">
        <f t="shared" si="9"/>
        <v>95.649710273550227</v>
      </c>
      <c r="D148">
        <f>SQRT(D147*D149)</f>
        <v>346.94812292329817</v>
      </c>
      <c r="E148">
        <f t="shared" si="10"/>
        <v>5.9481229232981718</v>
      </c>
      <c r="F148">
        <f>('Dados sim recup log'!G148+'Dados sim recup exp'!$F148+'Dados Oficiais'!$F148)/3</f>
        <v>7570.7760269235323</v>
      </c>
      <c r="G148">
        <f t="shared" si="8"/>
        <v>5236.9255604267191</v>
      </c>
    </row>
    <row r="149" spans="1:7" x14ac:dyDescent="0.25">
      <c r="A149" s="1">
        <v>44074</v>
      </c>
      <c r="B149">
        <v>13251</v>
      </c>
      <c r="C149">
        <f t="shared" si="9"/>
        <v>96.350289726449773</v>
      </c>
      <c r="D149">
        <v>353</v>
      </c>
      <c r="E149">
        <f t="shared" si="10"/>
        <v>6.0518770767018282</v>
      </c>
      <c r="F149">
        <f>('Dados sim recup log'!G149+'Dados sim recup exp'!$F149+'Dados Oficiais'!$F149)/3</f>
        <v>7708.0920460933166</v>
      </c>
      <c r="G149">
        <f t="shared" si="8"/>
        <v>5189.9079539066834</v>
      </c>
    </row>
    <row r="150" spans="1:7" x14ac:dyDescent="0.25">
      <c r="A150" s="1">
        <v>44075</v>
      </c>
      <c r="B150">
        <v>13504</v>
      </c>
      <c r="C150">
        <f t="shared" si="9"/>
        <v>253</v>
      </c>
      <c r="D150">
        <v>360</v>
      </c>
      <c r="E150">
        <f t="shared" si="10"/>
        <v>7</v>
      </c>
      <c r="F150">
        <f>('Dados sim recup log'!G150+'Dados sim recup exp'!$F150+'Dados Oficiais'!$F150)/3</f>
        <v>7871.7458136973974</v>
      </c>
      <c r="G150">
        <f t="shared" si="8"/>
        <v>5272.2541863026026</v>
      </c>
    </row>
    <row r="151" spans="1:7" x14ac:dyDescent="0.25">
      <c r="A151" s="1">
        <v>44076</v>
      </c>
      <c r="B151">
        <v>13719</v>
      </c>
      <c r="C151">
        <f t="shared" si="9"/>
        <v>215</v>
      </c>
      <c r="D151">
        <v>362</v>
      </c>
      <c r="E151">
        <f t="shared" si="10"/>
        <v>2</v>
      </c>
      <c r="F151">
        <f>('Dados sim recup log'!G151+'Dados sim recup exp'!$F151+'Dados Oficiais'!$F151)/3</f>
        <v>7998.188549595784</v>
      </c>
      <c r="G151">
        <f t="shared" si="8"/>
        <v>5358.811450404216</v>
      </c>
    </row>
    <row r="152" spans="1:7" x14ac:dyDescent="0.25">
      <c r="A152" s="1">
        <v>44077</v>
      </c>
      <c r="B152">
        <v>13929</v>
      </c>
      <c r="C152">
        <f t="shared" si="9"/>
        <v>210</v>
      </c>
      <c r="D152">
        <v>363</v>
      </c>
      <c r="E152">
        <f t="shared" si="10"/>
        <v>1</v>
      </c>
      <c r="F152">
        <f>('Dados sim recup log'!G152+'Dados sim recup exp'!$F152+'Dados Oficiais'!$F152)/3</f>
        <v>8125.0686196780371</v>
      </c>
      <c r="G152">
        <f t="shared" si="8"/>
        <v>5440.9313803219629</v>
      </c>
    </row>
    <row r="153" spans="1:7" x14ac:dyDescent="0.25">
      <c r="A153" s="1">
        <v>44078</v>
      </c>
      <c r="B153">
        <v>14139</v>
      </c>
      <c r="C153">
        <f t="shared" si="9"/>
        <v>210</v>
      </c>
      <c r="D153">
        <v>363</v>
      </c>
      <c r="E153">
        <f t="shared" si="10"/>
        <v>0</v>
      </c>
      <c r="F153">
        <f>('Dados sim recup log'!G153+'Dados sim recup exp'!$F153+'Dados Oficiais'!$F153)/3</f>
        <v>8271.3683896665789</v>
      </c>
      <c r="G153">
        <f t="shared" si="8"/>
        <v>5504.6316103334211</v>
      </c>
    </row>
    <row r="154" spans="1:7" x14ac:dyDescent="0.25">
      <c r="A154" s="1">
        <v>44079</v>
      </c>
      <c r="B154">
        <v>14225</v>
      </c>
      <c r="C154">
        <f t="shared" si="9"/>
        <v>86</v>
      </c>
      <c r="D154">
        <v>369</v>
      </c>
      <c r="E154">
        <f t="shared" si="10"/>
        <v>6</v>
      </c>
      <c r="F154">
        <f>('Dados sim recup log'!G154+'Dados sim recup exp'!$F154+'Dados Oficiais'!$F154)/3</f>
        <v>8392.0710163788171</v>
      </c>
      <c r="G154">
        <f t="shared" si="8"/>
        <v>5463.9289836211829</v>
      </c>
    </row>
    <row r="155" spans="1:7" x14ac:dyDescent="0.25">
      <c r="A155" s="1">
        <v>44080</v>
      </c>
      <c r="B155">
        <f>(B157/B154)^(1/3)*B154</f>
        <v>14327.591656674589</v>
      </c>
      <c r="C155">
        <f t="shared" si="9"/>
        <v>102.5916566745891</v>
      </c>
      <c r="D155">
        <f>(D157/D154)^(1/3)*D154</f>
        <v>370.98925676589107</v>
      </c>
      <c r="E155">
        <f t="shared" si="10"/>
        <v>1.9892567658910707</v>
      </c>
      <c r="F155">
        <f>('Dados sim recup log'!G155+'Dados sim recup exp'!$F155+'Dados Oficiais'!$F155)/3</f>
        <v>8517.265401575436</v>
      </c>
      <c r="G155">
        <f t="shared" si="8"/>
        <v>5439.3369983332614</v>
      </c>
    </row>
    <row r="156" spans="1:7" x14ac:dyDescent="0.25">
      <c r="A156" s="1">
        <v>44081</v>
      </c>
      <c r="B156">
        <f>(B157/B154)^(1/3)*B155</f>
        <v>14430.923211276717</v>
      </c>
      <c r="C156">
        <f t="shared" si="9"/>
        <v>103.33155460212765</v>
      </c>
      <c r="D156">
        <f>(D157/D154)^(1/3)*D155</f>
        <v>372.98923749514432</v>
      </c>
      <c r="E156">
        <f t="shared" si="10"/>
        <v>1.9999807292532523</v>
      </c>
      <c r="F156">
        <f>('Dados sim recup log'!G156+'Dados sim recup exp'!$F156+'Dados Oficiais'!$F156)/3</f>
        <v>8643.504764365669</v>
      </c>
      <c r="G156">
        <f t="shared" si="8"/>
        <v>5414.4292094159027</v>
      </c>
    </row>
    <row r="157" spans="1:7" x14ac:dyDescent="0.25">
      <c r="A157" s="1">
        <v>44082</v>
      </c>
      <c r="B157">
        <v>14535</v>
      </c>
      <c r="C157">
        <f t="shared" si="9"/>
        <v>104.07678872328324</v>
      </c>
      <c r="D157">
        <v>375</v>
      </c>
      <c r="E157">
        <f t="shared" si="10"/>
        <v>2.010762504855677</v>
      </c>
      <c r="F157">
        <f>('Dados sim recup log'!G157+'Dados sim recup exp'!$F157+'Dados Oficiais'!$F157)/3</f>
        <v>8770.7753765528287</v>
      </c>
      <c r="G157">
        <f t="shared" si="8"/>
        <v>5389.2246234471713</v>
      </c>
    </row>
    <row r="158" spans="1:7" x14ac:dyDescent="0.25">
      <c r="A158" s="1">
        <v>44083</v>
      </c>
      <c r="B158">
        <v>14681</v>
      </c>
      <c r="C158">
        <f t="shared" si="9"/>
        <v>146</v>
      </c>
      <c r="D158">
        <v>376</v>
      </c>
      <c r="E158">
        <f t="shared" si="10"/>
        <v>1</v>
      </c>
      <c r="F158">
        <f>('Dados sim recup log'!G158+'Dados sim recup exp'!$F158+'Dados Oficiais'!$F158)/3</f>
        <v>8918.607750751913</v>
      </c>
      <c r="G158">
        <f t="shared" si="8"/>
        <v>5386.392249248087</v>
      </c>
    </row>
    <row r="159" spans="1:7" x14ac:dyDescent="0.25">
      <c r="A159" s="1">
        <v>44084</v>
      </c>
      <c r="B159">
        <v>14821</v>
      </c>
      <c r="C159">
        <f t="shared" si="9"/>
        <v>140</v>
      </c>
      <c r="D159">
        <v>379</v>
      </c>
      <c r="E159">
        <f t="shared" si="10"/>
        <v>3</v>
      </c>
      <c r="F159">
        <f>('Dados sim recup log'!G159+'Dados sim recup exp'!$F159+'Dados Oficiais'!$F159)/3</f>
        <v>9128.441525519811</v>
      </c>
      <c r="G159">
        <f t="shared" si="8"/>
        <v>5313.558474480189</v>
      </c>
    </row>
    <row r="160" spans="1:7" x14ac:dyDescent="0.25">
      <c r="A160" s="1">
        <v>44085</v>
      </c>
      <c r="B160">
        <v>15081</v>
      </c>
      <c r="C160">
        <f t="shared" si="9"/>
        <v>260</v>
      </c>
      <c r="D160">
        <v>380</v>
      </c>
      <c r="E160">
        <f t="shared" si="10"/>
        <v>1</v>
      </c>
      <c r="F160">
        <f>('Dados sim recup log'!G160+'Dados sim recup exp'!$F160+'Dados Oficiais'!$F160)/3</f>
        <v>9399.9337648978344</v>
      </c>
      <c r="G160">
        <f t="shared" si="8"/>
        <v>5301.0662351021656</v>
      </c>
    </row>
    <row r="161" spans="1:7" x14ac:dyDescent="0.25">
      <c r="A161" s="1">
        <v>44086</v>
      </c>
      <c r="B161">
        <v>15136</v>
      </c>
      <c r="C161">
        <f t="shared" si="9"/>
        <v>55</v>
      </c>
      <c r="D161">
        <v>382</v>
      </c>
      <c r="E161">
        <f t="shared" si="10"/>
        <v>2</v>
      </c>
      <c r="F161">
        <f>('Dados sim recup log'!G161+'Dados sim recup exp'!$F161+'Dados Oficiais'!$F161)/3</f>
        <v>9625.7431227327197</v>
      </c>
      <c r="G161">
        <f t="shared" si="8"/>
        <v>5128.2568772672803</v>
      </c>
    </row>
    <row r="162" spans="1:7" x14ac:dyDescent="0.25">
      <c r="A162" s="1">
        <v>44087</v>
      </c>
      <c r="B162">
        <f>SQRT(B161*B163)</f>
        <v>15253.047433218058</v>
      </c>
      <c r="C162">
        <f t="shared" si="9"/>
        <v>117.04743321805836</v>
      </c>
      <c r="D162">
        <f>SQRT(D161*D163)</f>
        <v>384.98831151088211</v>
      </c>
      <c r="E162">
        <f t="shared" si="10"/>
        <v>2.988311510882113</v>
      </c>
      <c r="F162">
        <f>('Dados sim recup log'!G162+'Dados sim recup exp'!$F162+'Dados Oficiais'!$F162)/3</f>
        <v>9799.5776450013018</v>
      </c>
      <c r="G162">
        <f t="shared" si="8"/>
        <v>5068.4814767058742</v>
      </c>
    </row>
    <row r="163" spans="1:7" x14ac:dyDescent="0.25">
      <c r="A163" s="1">
        <v>44088</v>
      </c>
      <c r="B163">
        <v>15371</v>
      </c>
      <c r="C163">
        <f t="shared" si="9"/>
        <v>117.95256678194164</v>
      </c>
      <c r="D163">
        <v>388</v>
      </c>
      <c r="E163">
        <f t="shared" si="10"/>
        <v>3.011688489117887</v>
      </c>
      <c r="F163">
        <f>('Dados sim recup log'!G163+'Dados sim recup exp'!$F163+'Dados Oficiais'!$F163)/3</f>
        <v>9975.2896683424333</v>
      </c>
      <c r="G163">
        <f t="shared" si="8"/>
        <v>5007.7103316575667</v>
      </c>
    </row>
    <row r="164" spans="1:7" x14ac:dyDescent="0.25">
      <c r="A164" s="1">
        <v>44089</v>
      </c>
      <c r="B164">
        <v>15683</v>
      </c>
      <c r="C164">
        <f t="shared" si="9"/>
        <v>312</v>
      </c>
      <c r="D164">
        <v>391</v>
      </c>
      <c r="E164">
        <f t="shared" si="10"/>
        <v>3</v>
      </c>
      <c r="F164">
        <f>('Dados sim recup log'!G164+'Dados sim recup exp'!$F164+'Dados Oficiais'!$F164)/3</f>
        <v>10380.352958197313</v>
      </c>
      <c r="G164">
        <f t="shared" si="8"/>
        <v>4911.6470418026875</v>
      </c>
    </row>
    <row r="165" spans="1:7" x14ac:dyDescent="0.25">
      <c r="A165" s="1">
        <v>44090</v>
      </c>
      <c r="B165">
        <v>15964</v>
      </c>
      <c r="C165">
        <f t="shared" si="9"/>
        <v>281</v>
      </c>
      <c r="D165">
        <v>395</v>
      </c>
      <c r="E165">
        <f t="shared" si="10"/>
        <v>4</v>
      </c>
      <c r="F165">
        <f>('Dados sim recup log'!G165+'Dados sim recup exp'!$F165+'Dados Oficiais'!$F165)/3</f>
        <v>10711.385735646347</v>
      </c>
      <c r="G165">
        <f t="shared" si="8"/>
        <v>4857.6142643536532</v>
      </c>
    </row>
    <row r="166" spans="1:7" x14ac:dyDescent="0.25">
      <c r="A166" s="1">
        <v>44091</v>
      </c>
      <c r="B166">
        <v>16370</v>
      </c>
      <c r="C166">
        <f t="shared" si="9"/>
        <v>406</v>
      </c>
      <c r="D166">
        <v>398</v>
      </c>
      <c r="E166">
        <f t="shared" si="10"/>
        <v>3</v>
      </c>
      <c r="F166">
        <f>('Dados sim recup log'!G166+'Dados sim recup exp'!$F166+'Dados Oficiais'!$F166)/3</f>
        <v>11038.38927671236</v>
      </c>
      <c r="G166">
        <f t="shared" si="8"/>
        <v>4933.6107232876402</v>
      </c>
    </row>
    <row r="167" spans="1:7" x14ac:dyDescent="0.25">
      <c r="A167" s="1">
        <v>44092</v>
      </c>
      <c r="B167">
        <v>16547</v>
      </c>
      <c r="C167">
        <f t="shared" si="9"/>
        <v>177</v>
      </c>
      <c r="D167">
        <v>399</v>
      </c>
      <c r="E167">
        <f t="shared" si="10"/>
        <v>1</v>
      </c>
      <c r="F167">
        <f>('Dados sim recup log'!G167+'Dados sim recup exp'!$F167+'Dados Oficiais'!$F167)/3</f>
        <v>11379.700273588207</v>
      </c>
      <c r="G167">
        <f t="shared" si="8"/>
        <v>4768.299726411793</v>
      </c>
    </row>
    <row r="168" spans="1:7" x14ac:dyDescent="0.25">
      <c r="A168" s="1">
        <v>44093</v>
      </c>
      <c r="B168">
        <v>16569</v>
      </c>
      <c r="C168">
        <f t="shared" si="9"/>
        <v>22</v>
      </c>
      <c r="D168">
        <v>403</v>
      </c>
      <c r="E168">
        <f t="shared" si="10"/>
        <v>4</v>
      </c>
      <c r="F168">
        <f>('Dados sim recup log'!G168+'Dados sim recup exp'!$F168+'Dados Oficiais'!$F168)/3</f>
        <v>11514.324227819621</v>
      </c>
      <c r="G168">
        <f t="shared" si="8"/>
        <v>4651.6757721803788</v>
      </c>
    </row>
    <row r="169" spans="1:7" x14ac:dyDescent="0.25">
      <c r="A169" s="1">
        <v>44094</v>
      </c>
      <c r="B169">
        <f>SQRT(B168*B170)</f>
        <v>16648.807795154582</v>
      </c>
      <c r="C169">
        <f t="shared" si="9"/>
        <v>79.807795154581981</v>
      </c>
      <c r="D169">
        <f>SQRT(D168*D170)</f>
        <v>408.46297261808201</v>
      </c>
      <c r="E169">
        <f t="shared" si="10"/>
        <v>5.4629726180820057</v>
      </c>
      <c r="F169">
        <f>('Dados sim recup log'!G169+'Dados sim recup exp'!$F169+'Dados Oficiais'!$F169)/3</f>
        <v>11843.908182567413</v>
      </c>
      <c r="G169">
        <f t="shared" si="8"/>
        <v>4396.4366399690862</v>
      </c>
    </row>
    <row r="170" spans="1:7" x14ac:dyDescent="0.25">
      <c r="A170" s="1">
        <v>44095</v>
      </c>
      <c r="B170">
        <v>16729</v>
      </c>
      <c r="C170">
        <f t="shared" si="9"/>
        <v>80.192204845418019</v>
      </c>
      <c r="D170">
        <v>414</v>
      </c>
      <c r="E170">
        <f t="shared" si="10"/>
        <v>5.5370273819179943</v>
      </c>
      <c r="F170">
        <f>('Dados sim recup log'!G170+'Dados sim recup exp'!$F170+'Dados Oficiais'!$F170)/3</f>
        <v>12186.210706985677</v>
      </c>
      <c r="G170">
        <f t="shared" si="8"/>
        <v>4128.7892930143225</v>
      </c>
    </row>
    <row r="171" spans="1:7" x14ac:dyDescent="0.25">
      <c r="A171" s="1">
        <v>44096</v>
      </c>
      <c r="B171">
        <v>16873</v>
      </c>
      <c r="C171">
        <f t="shared" si="9"/>
        <v>144</v>
      </c>
      <c r="D171">
        <v>419</v>
      </c>
      <c r="E171">
        <f t="shared" si="10"/>
        <v>5</v>
      </c>
      <c r="F171">
        <f>('Dados sim recup log'!G171+'Dados sim recup exp'!$F171+'Dados Oficiais'!$F171)/3</f>
        <v>12466.16206035992</v>
      </c>
      <c r="G171">
        <f t="shared" si="8"/>
        <v>3987.8379396400796</v>
      </c>
    </row>
    <row r="172" spans="1:7" x14ac:dyDescent="0.25">
      <c r="A172" s="1">
        <v>44097</v>
      </c>
      <c r="B172">
        <v>16984</v>
      </c>
      <c r="C172">
        <f t="shared" si="9"/>
        <v>111</v>
      </c>
      <c r="D172">
        <v>421</v>
      </c>
      <c r="E172">
        <f t="shared" si="10"/>
        <v>2</v>
      </c>
      <c r="F172">
        <f>('Dados sim recup log'!G172+'Dados sim recup exp'!$F172+'Dados Oficiais'!$F172)/3</f>
        <v>12826.137434584505</v>
      </c>
      <c r="G172">
        <f t="shared" si="8"/>
        <v>3736.8625654154948</v>
      </c>
    </row>
    <row r="173" spans="1:7" x14ac:dyDescent="0.25">
      <c r="A173" s="1">
        <v>44098</v>
      </c>
      <c r="B173">
        <v>17126</v>
      </c>
      <c r="C173">
        <f t="shared" si="9"/>
        <v>142</v>
      </c>
      <c r="D173">
        <v>427</v>
      </c>
      <c r="E173">
        <f t="shared" si="10"/>
        <v>6</v>
      </c>
      <c r="F173">
        <f>('Dados sim recup log'!G173+'Dados sim recup exp'!$F173+'Dados Oficiais'!$F173)/3</f>
        <v>13207.487043328241</v>
      </c>
      <c r="G173">
        <f t="shared" si="8"/>
        <v>3491.5129566717587</v>
      </c>
    </row>
    <row r="174" spans="1:7" x14ac:dyDescent="0.25">
      <c r="A174" s="1">
        <v>44099</v>
      </c>
      <c r="B174">
        <v>17334</v>
      </c>
      <c r="C174">
        <f t="shared" si="9"/>
        <v>208</v>
      </c>
      <c r="D174">
        <v>427</v>
      </c>
      <c r="E174">
        <f t="shared" si="10"/>
        <v>0</v>
      </c>
      <c r="F174">
        <f>('Dados sim recup log'!G174+'Dados sim recup exp'!$F174+'Dados Oficiais'!$F174)/3</f>
        <v>13543.563463832659</v>
      </c>
      <c r="G174">
        <f t="shared" si="8"/>
        <v>3363.4365361673408</v>
      </c>
    </row>
    <row r="175" spans="1:7" x14ac:dyDescent="0.25">
      <c r="A175" s="1">
        <v>44100</v>
      </c>
      <c r="B175">
        <v>17348</v>
      </c>
      <c r="C175">
        <f t="shared" si="9"/>
        <v>14</v>
      </c>
      <c r="D175">
        <v>428</v>
      </c>
      <c r="E175">
        <f t="shared" si="10"/>
        <v>1</v>
      </c>
      <c r="F175">
        <f>('Dados sim recup log'!G175+'Dados sim recup exp'!$F175+'Dados Oficiais'!$F175)/3</f>
        <v>13685.388318548561</v>
      </c>
      <c r="G175">
        <f t="shared" si="8"/>
        <v>3234.6116814514389</v>
      </c>
    </row>
    <row r="176" spans="1:7" x14ac:dyDescent="0.25">
      <c r="A176" s="1">
        <v>44101</v>
      </c>
      <c r="B176">
        <f>SQRT(B175*B177)</f>
        <v>17409.391373623606</v>
      </c>
      <c r="C176">
        <f t="shared" si="9"/>
        <v>61.391373623606341</v>
      </c>
      <c r="D176">
        <f>SQRT(D175*D177)</f>
        <v>429.49738066721665</v>
      </c>
      <c r="E176">
        <f t="shared" si="10"/>
        <v>1.4973806672166461</v>
      </c>
      <c r="F176">
        <f>('Dados sim recup log'!G176+'Dados sim recup exp'!$F176+'Dados Oficiais'!$F176)/3</f>
        <v>13954.999589307923</v>
      </c>
      <c r="G176">
        <f t="shared" si="8"/>
        <v>3024.8944036484663</v>
      </c>
    </row>
    <row r="177" spans="1:7" x14ac:dyDescent="0.25">
      <c r="A177" s="1">
        <v>44102</v>
      </c>
      <c r="B177">
        <v>17471</v>
      </c>
      <c r="C177">
        <f t="shared" si="9"/>
        <v>61.608626376393659</v>
      </c>
      <c r="D177">
        <v>431</v>
      </c>
      <c r="E177">
        <f t="shared" si="10"/>
        <v>1.5026193327833539</v>
      </c>
      <c r="F177">
        <f>('Dados sim recup log'!G177+'Dados sim recup exp'!$F177+'Dados Oficiais'!$F177)/3</f>
        <v>14229.381763680576</v>
      </c>
      <c r="G177">
        <f t="shared" si="8"/>
        <v>2810.6182363194239</v>
      </c>
    </row>
    <row r="178" spans="1:7" x14ac:dyDescent="0.25">
      <c r="A178" s="1">
        <v>44103</v>
      </c>
      <c r="B178">
        <v>17568</v>
      </c>
      <c r="C178">
        <f t="shared" si="9"/>
        <v>97</v>
      </c>
      <c r="D178">
        <v>433</v>
      </c>
      <c r="E178">
        <f t="shared" si="10"/>
        <v>2</v>
      </c>
      <c r="F178">
        <f>('Dados sim recup log'!G178+'Dados sim recup exp'!$F178+'Dados Oficiais'!$F178)/3</f>
        <v>14624.435532292531</v>
      </c>
      <c r="G178">
        <f t="shared" si="8"/>
        <v>2510.5644677074688</v>
      </c>
    </row>
    <row r="179" spans="1:7" x14ac:dyDescent="0.25">
      <c r="A179" s="1">
        <v>44104</v>
      </c>
      <c r="B179">
        <v>17642</v>
      </c>
      <c r="C179">
        <f t="shared" si="9"/>
        <v>74</v>
      </c>
      <c r="D179">
        <v>435</v>
      </c>
      <c r="E179">
        <f t="shared" si="10"/>
        <v>2</v>
      </c>
      <c r="F179">
        <f>('Dados sim recup log'!G179+'Dados sim recup exp'!$F179+'Dados Oficiais'!$F179)/3</f>
        <v>14937.97788241572</v>
      </c>
      <c r="G179">
        <f t="shared" si="8"/>
        <v>2269.0221175842798</v>
      </c>
    </row>
    <row r="180" spans="1:7" x14ac:dyDescent="0.25">
      <c r="A180" s="1">
        <v>44105</v>
      </c>
      <c r="B180">
        <v>17717</v>
      </c>
      <c r="C180">
        <f t="shared" si="9"/>
        <v>75</v>
      </c>
      <c r="D180">
        <v>437</v>
      </c>
      <c r="E180">
        <f t="shared" si="10"/>
        <v>2</v>
      </c>
      <c r="F180">
        <f>('Dados sim recup log'!G180+'Dados sim recup exp'!$F180+'Dados Oficiais'!$F180)/3</f>
        <v>15106</v>
      </c>
      <c r="G180">
        <f t="shared" si="8"/>
        <v>2174</v>
      </c>
    </row>
    <row r="181" spans="1:7" x14ac:dyDescent="0.25">
      <c r="A181" s="1">
        <v>44106</v>
      </c>
      <c r="B181">
        <v>17820</v>
      </c>
      <c r="C181">
        <f t="shared" si="9"/>
        <v>103</v>
      </c>
      <c r="D181">
        <v>438</v>
      </c>
      <c r="E181">
        <f t="shared" si="10"/>
        <v>1</v>
      </c>
      <c r="F181">
        <f>('Dados sim recup log'!G181+'Dados sim recup exp'!$F181+'Dados Oficiais'!$F181)/3</f>
        <v>15351</v>
      </c>
      <c r="G181">
        <f t="shared" si="8"/>
        <v>2031</v>
      </c>
    </row>
    <row r="182" spans="1:7" x14ac:dyDescent="0.25">
      <c r="A182" s="1">
        <v>44107</v>
      </c>
      <c r="B182">
        <v>17922</v>
      </c>
      <c r="C182">
        <f t="shared" si="9"/>
        <v>102</v>
      </c>
      <c r="D182">
        <v>440</v>
      </c>
      <c r="E182">
        <f t="shared" si="10"/>
        <v>2</v>
      </c>
      <c r="F182">
        <f>('Dados sim recup log'!G182+'Dados sim recup exp'!$F182+'Dados Oficiais'!$F182)/3</f>
        <v>15432</v>
      </c>
      <c r="G182">
        <f t="shared" si="8"/>
        <v>2050</v>
      </c>
    </row>
    <row r="183" spans="1:7" x14ac:dyDescent="0.25">
      <c r="A183" s="1">
        <v>44108</v>
      </c>
      <c r="B183">
        <f>SQRT(B182*B184)</f>
        <v>17955.468749102598</v>
      </c>
      <c r="C183">
        <f t="shared" si="9"/>
        <v>33.46874910259794</v>
      </c>
      <c r="D183">
        <f>SQRT(D182*D184)</f>
        <v>441.99547508996062</v>
      </c>
      <c r="E183">
        <f t="shared" si="10"/>
        <v>1.9954750899606211</v>
      </c>
      <c r="F183">
        <f>('Dados sim recup log'!G183+'Dados sim recup exp'!$F183+'Dados Oficiais'!$F183)/3</f>
        <v>15528.697047724256</v>
      </c>
      <c r="G183">
        <f t="shared" si="8"/>
        <v>1984.7762262883825</v>
      </c>
    </row>
    <row r="184" spans="1:7" x14ac:dyDescent="0.25">
      <c r="A184" s="1">
        <v>44109</v>
      </c>
      <c r="B184">
        <v>17989</v>
      </c>
      <c r="C184">
        <f t="shared" si="9"/>
        <v>33.53125089740206</v>
      </c>
      <c r="D184">
        <v>444</v>
      </c>
      <c r="E184">
        <f t="shared" si="10"/>
        <v>2.0045249100393789</v>
      </c>
      <c r="F184">
        <f>('Dados sim recup log'!G184+'Dados sim recup exp'!$F184+'Dados Oficiais'!$F184)/3</f>
        <v>15626</v>
      </c>
      <c r="G184">
        <f t="shared" si="8"/>
        <v>1919</v>
      </c>
    </row>
    <row r="185" spans="1:7" x14ac:dyDescent="0.25">
      <c r="A185" s="1">
        <v>44110</v>
      </c>
      <c r="B185">
        <v>18097</v>
      </c>
      <c r="C185">
        <f t="shared" si="9"/>
        <v>108</v>
      </c>
      <c r="D185">
        <v>447</v>
      </c>
      <c r="E185">
        <f t="shared" si="10"/>
        <v>3</v>
      </c>
      <c r="F185">
        <f>('Dados sim recup log'!G185+'Dados sim recup exp'!$F185+'Dados Oficiais'!$F185)/3</f>
        <v>15785</v>
      </c>
      <c r="G185">
        <f t="shared" si="8"/>
        <v>1865</v>
      </c>
    </row>
    <row r="186" spans="1:7" x14ac:dyDescent="0.25">
      <c r="A186" s="1">
        <v>44111</v>
      </c>
      <c r="B186">
        <v>18178</v>
      </c>
      <c r="C186">
        <f t="shared" si="9"/>
        <v>81</v>
      </c>
      <c r="D186">
        <v>448</v>
      </c>
      <c r="E186">
        <f t="shared" si="10"/>
        <v>1</v>
      </c>
      <c r="F186">
        <f>('Dados sim recup log'!G186+'Dados sim recup exp'!$F186+'Dados Oficiais'!$F186)/3</f>
        <v>15902</v>
      </c>
      <c r="G186">
        <f t="shared" si="8"/>
        <v>1828</v>
      </c>
    </row>
    <row r="187" spans="1:7" x14ac:dyDescent="0.25">
      <c r="A187" s="1">
        <v>44112</v>
      </c>
      <c r="B187">
        <v>18236</v>
      </c>
      <c r="C187">
        <f t="shared" si="9"/>
        <v>58</v>
      </c>
      <c r="D187">
        <v>449</v>
      </c>
      <c r="E187">
        <f t="shared" si="10"/>
        <v>1</v>
      </c>
      <c r="F187">
        <f>('Dados sim recup log'!G187+'Dados sim recup exp'!$F187+'Dados Oficiais'!$F187)/3</f>
        <v>15979</v>
      </c>
      <c r="G187">
        <f t="shared" si="8"/>
        <v>1808</v>
      </c>
    </row>
    <row r="188" spans="1:7" x14ac:dyDescent="0.25">
      <c r="A188" s="1">
        <v>44113</v>
      </c>
      <c r="B188">
        <v>18371</v>
      </c>
      <c r="C188">
        <f t="shared" si="9"/>
        <v>135</v>
      </c>
      <c r="D188">
        <v>452</v>
      </c>
      <c r="E188">
        <f t="shared" si="10"/>
        <v>3</v>
      </c>
      <c r="F188">
        <f>('Dados sim recup log'!G188+'Dados sim recup exp'!$F188+'Dados Oficiais'!$F188)/3</f>
        <v>16001</v>
      </c>
      <c r="G188">
        <f t="shared" si="8"/>
        <v>1918</v>
      </c>
    </row>
    <row r="189" spans="1:7" x14ac:dyDescent="0.25">
      <c r="A189" s="1">
        <v>44114</v>
      </c>
      <c r="B189">
        <v>18384</v>
      </c>
      <c r="C189">
        <f t="shared" si="9"/>
        <v>13</v>
      </c>
      <c r="D189">
        <v>453</v>
      </c>
      <c r="E189">
        <f t="shared" si="10"/>
        <v>1</v>
      </c>
      <c r="F189">
        <f>('Dados sim recup log'!G189+'Dados sim recup exp'!$F189+'Dados Oficiais'!$F189)/3</f>
        <v>16016</v>
      </c>
      <c r="G189">
        <f t="shared" si="8"/>
        <v>1915</v>
      </c>
    </row>
    <row r="190" spans="1:7" x14ac:dyDescent="0.25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0"/>
        <v>0.66568795250213952</v>
      </c>
      <c r="F190">
        <f>('Dados sim recup log'!G190+'Dados sim recup exp'!$F190+'Dados Oficiais'!$F190)/3</f>
        <v>16077.099944811787</v>
      </c>
      <c r="G190">
        <f t="shared" si="8"/>
        <v>1882.8532884915548</v>
      </c>
    </row>
    <row r="191" spans="1:7" x14ac:dyDescent="0.25">
      <c r="A191" s="1">
        <v>44116</v>
      </c>
      <c r="B191">
        <f>(B192/B189)^(1/3)*B190</f>
        <v>18443.285562295001</v>
      </c>
      <c r="C191">
        <f t="shared" ref="C191:C234" si="11">B191-B190</f>
        <v>29.666641039155365</v>
      </c>
      <c r="D191">
        <f>(D192/D189)^(1/3)*D190</f>
        <v>454.33235413999347</v>
      </c>
      <c r="E191">
        <f t="shared" si="10"/>
        <v>0.66666618749133022</v>
      </c>
      <c r="F191">
        <f>('Dados sim recup log'!G191+'Dados sim recup exp'!$F191+'Dados Oficiais'!$F191)/3</f>
        <v>16138.432981734964</v>
      </c>
      <c r="G191">
        <f t="shared" si="8"/>
        <v>1850.5202264200416</v>
      </c>
    </row>
    <row r="192" spans="1:7" x14ac:dyDescent="0.25">
      <c r="A192" s="1">
        <v>44117</v>
      </c>
      <c r="B192">
        <v>18473</v>
      </c>
      <c r="C192">
        <f t="shared" si="11"/>
        <v>29.714437704999</v>
      </c>
      <c r="D192">
        <v>455</v>
      </c>
      <c r="E192">
        <f t="shared" si="10"/>
        <v>0.66764586000653026</v>
      </c>
      <c r="F192">
        <f>('Dados sim recup log'!G192+'Dados sim recup exp'!$F192+'Dados Oficiais'!$F192)/3</f>
        <v>16200</v>
      </c>
      <c r="G192">
        <f t="shared" ref="G192:G234" si="12">B192-D192-F192</f>
        <v>1818</v>
      </c>
    </row>
    <row r="193" spans="1:7" x14ac:dyDescent="0.25">
      <c r="A193" s="1">
        <v>44118</v>
      </c>
      <c r="B193">
        <v>18564</v>
      </c>
      <c r="C193">
        <f t="shared" si="11"/>
        <v>91</v>
      </c>
      <c r="D193">
        <v>455</v>
      </c>
      <c r="E193">
        <f t="shared" si="10"/>
        <v>0</v>
      </c>
      <c r="F193">
        <f>('Dados sim recup log'!G193+'Dados sim recup exp'!$F193+'Dados Oficiais'!$F193)/3</f>
        <v>16432</v>
      </c>
      <c r="G193">
        <f t="shared" si="12"/>
        <v>1677</v>
      </c>
    </row>
    <row r="194" spans="1:7" x14ac:dyDescent="0.25">
      <c r="A194" s="1">
        <v>44119</v>
      </c>
      <c r="B194">
        <v>18607</v>
      </c>
      <c r="C194">
        <f t="shared" si="11"/>
        <v>43</v>
      </c>
      <c r="D194">
        <v>456</v>
      </c>
      <c r="E194">
        <f t="shared" si="10"/>
        <v>1</v>
      </c>
      <c r="F194">
        <f>('Dados sim recup log'!G194+'Dados sim recup exp'!$F194+'Dados Oficiais'!$F194)/3</f>
        <v>16510</v>
      </c>
      <c r="G194">
        <f t="shared" si="12"/>
        <v>1641</v>
      </c>
    </row>
    <row r="195" spans="1:7" x14ac:dyDescent="0.25">
      <c r="A195" s="1">
        <v>44120</v>
      </c>
      <c r="B195">
        <v>18650</v>
      </c>
      <c r="C195">
        <f t="shared" si="11"/>
        <v>43</v>
      </c>
      <c r="D195">
        <v>456</v>
      </c>
      <c r="E195">
        <f t="shared" si="10"/>
        <v>0</v>
      </c>
      <c r="F195">
        <f>('Dados sim recup log'!G195+'Dados sim recup exp'!$F195+'Dados Oficiais'!$F195)/3</f>
        <v>16601</v>
      </c>
      <c r="G195">
        <f t="shared" si="12"/>
        <v>1593</v>
      </c>
    </row>
    <row r="196" spans="1:7" x14ac:dyDescent="0.25">
      <c r="A196" s="1">
        <v>44121</v>
      </c>
      <c r="B196">
        <v>18688</v>
      </c>
      <c r="C196">
        <f t="shared" si="11"/>
        <v>38</v>
      </c>
      <c r="D196">
        <v>456</v>
      </c>
      <c r="E196">
        <f t="shared" si="10"/>
        <v>0</v>
      </c>
      <c r="F196">
        <f>('Dados sim recup log'!G196+'Dados sim recup exp'!$F196+'Dados Oficiais'!$F196)/3</f>
        <v>16610</v>
      </c>
      <c r="G196">
        <f t="shared" si="12"/>
        <v>1622</v>
      </c>
    </row>
    <row r="197" spans="1:7" x14ac:dyDescent="0.25">
      <c r="A197" s="1">
        <v>44122</v>
      </c>
      <c r="B197">
        <f>SQRT(B196*B198)</f>
        <v>18726.460423689256</v>
      </c>
      <c r="C197">
        <f t="shared" si="11"/>
        <v>38.460423689255549</v>
      </c>
      <c r="D197">
        <f>SQRT(D196*D198)</f>
        <v>457.49754097699804</v>
      </c>
      <c r="E197">
        <f t="shared" ref="E197:E221" si="13">D197-D196</f>
        <v>1.4975409769980388</v>
      </c>
      <c r="F197">
        <f>('Dados sim recup log'!G197+'Dados sim recup exp'!$F197+'Dados Oficiais'!$F197)/3</f>
        <v>16633.483399456651</v>
      </c>
      <c r="G197">
        <f t="shared" si="12"/>
        <v>1635.4794832556072</v>
      </c>
    </row>
    <row r="198" spans="1:7" x14ac:dyDescent="0.25">
      <c r="A198" s="1">
        <v>44123</v>
      </c>
      <c r="B198">
        <v>18765</v>
      </c>
      <c r="C198">
        <f t="shared" si="11"/>
        <v>38.539576310744451</v>
      </c>
      <c r="D198">
        <v>459</v>
      </c>
      <c r="E198">
        <f t="shared" si="13"/>
        <v>1.5024590230019612</v>
      </c>
      <c r="F198">
        <f>('Dados sim recup log'!G198+'Dados sim recup exp'!$F198+'Dados Oficiais'!$F198)/3</f>
        <v>16657</v>
      </c>
      <c r="G198">
        <f t="shared" si="12"/>
        <v>1649</v>
      </c>
    </row>
    <row r="199" spans="1:7" x14ac:dyDescent="0.25">
      <c r="A199" s="1">
        <v>44124</v>
      </c>
      <c r="B199">
        <v>18823</v>
      </c>
      <c r="C199">
        <f t="shared" si="11"/>
        <v>58</v>
      </c>
      <c r="D199">
        <v>460</v>
      </c>
      <c r="E199">
        <f t="shared" si="13"/>
        <v>1</v>
      </c>
      <c r="F199">
        <f>('Dados sim recup log'!G199+'Dados sim recup exp'!$F199+'Dados Oficiais'!$F199)/3</f>
        <v>16717</v>
      </c>
      <c r="G199">
        <f t="shared" si="12"/>
        <v>1646</v>
      </c>
    </row>
    <row r="200" spans="1:7" x14ac:dyDescent="0.25">
      <c r="A200" s="1">
        <v>44125</v>
      </c>
      <c r="B200">
        <v>18884</v>
      </c>
      <c r="C200">
        <f t="shared" si="11"/>
        <v>61</v>
      </c>
      <c r="D200">
        <v>460</v>
      </c>
      <c r="E200">
        <f t="shared" si="13"/>
        <v>0</v>
      </c>
      <c r="F200">
        <f>('Dados sim recup log'!G200+'Dados sim recup exp'!$F200+'Dados Oficiais'!$F200)/3</f>
        <v>16745</v>
      </c>
      <c r="G200">
        <f t="shared" si="12"/>
        <v>1679</v>
      </c>
    </row>
    <row r="201" spans="1:7" x14ac:dyDescent="0.25">
      <c r="A201" s="1">
        <v>44126</v>
      </c>
      <c r="B201">
        <v>18924</v>
      </c>
      <c r="C201">
        <f t="shared" si="11"/>
        <v>40</v>
      </c>
      <c r="D201">
        <v>461</v>
      </c>
      <c r="E201">
        <f t="shared" si="13"/>
        <v>1</v>
      </c>
      <c r="F201">
        <f>('Dados sim recup log'!G201+'Dados sim recup exp'!$F201+'Dados Oficiais'!$F201)/3</f>
        <v>16902</v>
      </c>
      <c r="G201">
        <f t="shared" si="12"/>
        <v>1561</v>
      </c>
    </row>
    <row r="202" spans="1:7" x14ac:dyDescent="0.25">
      <c r="A202" s="1">
        <v>44127</v>
      </c>
      <c r="B202">
        <v>18980</v>
      </c>
      <c r="C202">
        <f t="shared" si="11"/>
        <v>56</v>
      </c>
      <c r="D202">
        <v>461</v>
      </c>
      <c r="E202">
        <f t="shared" si="13"/>
        <v>0</v>
      </c>
      <c r="F202">
        <f>('Dados sim recup log'!G202+'Dados sim recup exp'!$F202+'Dados Oficiais'!$F202)/3</f>
        <v>17003</v>
      </c>
      <c r="G202">
        <f t="shared" si="12"/>
        <v>1516</v>
      </c>
    </row>
    <row r="203" spans="1:7" x14ac:dyDescent="0.25">
      <c r="A203" s="1">
        <v>44128</v>
      </c>
      <c r="B203">
        <f>(B205/B202)^(1/3)*B202</f>
        <v>19008.29114226847</v>
      </c>
      <c r="C203">
        <f t="shared" si="11"/>
        <v>28.291142268470139</v>
      </c>
      <c r="D203">
        <v>461</v>
      </c>
      <c r="E203">
        <f t="shared" si="13"/>
        <v>0</v>
      </c>
      <c r="F203">
        <f>('Dados sim recup log'!G203+'Dados sim recup exp'!$F203+'Dados Oficiais'!$F203)/3</f>
        <v>17049.207644889153</v>
      </c>
      <c r="G203">
        <f t="shared" si="12"/>
        <v>1498.0834973793171</v>
      </c>
    </row>
    <row r="204" spans="1:7" x14ac:dyDescent="0.25">
      <c r="A204" s="1">
        <v>44129</v>
      </c>
      <c r="B204">
        <f>(B205/B202)^(1/3)*B203</f>
        <v>19036.624454649209</v>
      </c>
      <c r="C204">
        <f t="shared" si="11"/>
        <v>28.333312380738789</v>
      </c>
      <c r="D204">
        <v>461</v>
      </c>
      <c r="E204">
        <f t="shared" si="13"/>
        <v>0</v>
      </c>
      <c r="F204">
        <f>('Dados sim recup log'!G204+'Dados sim recup exp'!$F204+'Dados Oficiais'!$F204)/3</f>
        <v>17095.540864467843</v>
      </c>
      <c r="G204">
        <f t="shared" si="12"/>
        <v>1480.0835901813662</v>
      </c>
    </row>
    <row r="205" spans="1:7" x14ac:dyDescent="0.25">
      <c r="A205" s="1">
        <v>44130</v>
      </c>
      <c r="B205">
        <v>19065</v>
      </c>
      <c r="C205">
        <f t="shared" si="11"/>
        <v>28.375545350791072</v>
      </c>
      <c r="D205">
        <v>461</v>
      </c>
      <c r="E205">
        <f t="shared" si="13"/>
        <v>0</v>
      </c>
      <c r="F205">
        <f>('Dados sim recup log'!G205+'Dados sim recup exp'!$F205+'Dados Oficiais'!$F205)/3</f>
        <v>17142</v>
      </c>
      <c r="G205">
        <f t="shared" si="12"/>
        <v>1462</v>
      </c>
    </row>
    <row r="206" spans="1:7" x14ac:dyDescent="0.25">
      <c r="A206" s="1">
        <v>44131</v>
      </c>
      <c r="B206">
        <v>19114</v>
      </c>
      <c r="C206">
        <f t="shared" si="11"/>
        <v>49</v>
      </c>
      <c r="D206">
        <v>462</v>
      </c>
      <c r="E206">
        <f t="shared" si="13"/>
        <v>1</v>
      </c>
      <c r="F206">
        <f>('Dados sim recup log'!G206+'Dados sim recup exp'!$F206+'Dados Oficiais'!$F206)/3</f>
        <v>17234</v>
      </c>
      <c r="G206">
        <f t="shared" si="12"/>
        <v>1418</v>
      </c>
    </row>
    <row r="207" spans="1:7" x14ac:dyDescent="0.25">
      <c r="A207" s="1">
        <v>44132</v>
      </c>
      <c r="B207">
        <v>19165</v>
      </c>
      <c r="C207">
        <f t="shared" si="11"/>
        <v>51</v>
      </c>
      <c r="D207">
        <v>462</v>
      </c>
      <c r="E207">
        <f t="shared" si="13"/>
        <v>0</v>
      </c>
      <c r="F207">
        <f>('Dados sim recup log'!G207+'Dados sim recup exp'!$F207+'Dados Oficiais'!$F207)/3</f>
        <v>17502</v>
      </c>
      <c r="G207">
        <f t="shared" si="12"/>
        <v>1201</v>
      </c>
    </row>
    <row r="208" spans="1:7" x14ac:dyDescent="0.25">
      <c r="A208" s="1">
        <v>44133</v>
      </c>
      <c r="B208">
        <v>19212</v>
      </c>
      <c r="C208">
        <f t="shared" si="11"/>
        <v>47</v>
      </c>
      <c r="D208">
        <v>464</v>
      </c>
      <c r="E208">
        <f t="shared" si="13"/>
        <v>2</v>
      </c>
      <c r="F208">
        <v>17756</v>
      </c>
      <c r="G208">
        <f t="shared" si="12"/>
        <v>992</v>
      </c>
    </row>
    <row r="209" spans="1:7" x14ac:dyDescent="0.25">
      <c r="A209" s="1">
        <v>44134</v>
      </c>
      <c r="B209">
        <v>19282</v>
      </c>
      <c r="C209">
        <f t="shared" si="11"/>
        <v>70</v>
      </c>
      <c r="D209">
        <v>465</v>
      </c>
      <c r="E209">
        <f t="shared" si="13"/>
        <v>1</v>
      </c>
      <c r="F209">
        <v>17913</v>
      </c>
      <c r="G209">
        <f t="shared" si="12"/>
        <v>904</v>
      </c>
    </row>
    <row r="210" spans="1:7" x14ac:dyDescent="0.25">
      <c r="A210" s="1">
        <v>44135</v>
      </c>
      <c r="B210">
        <v>19290</v>
      </c>
      <c r="C210">
        <f t="shared" si="11"/>
        <v>8</v>
      </c>
      <c r="D210">
        <v>465</v>
      </c>
      <c r="E210">
        <f t="shared" si="13"/>
        <v>0</v>
      </c>
      <c r="F210">
        <v>17913</v>
      </c>
      <c r="G210">
        <f t="shared" si="12"/>
        <v>912</v>
      </c>
    </row>
    <row r="211" spans="1:7" x14ac:dyDescent="0.25">
      <c r="A211" s="1">
        <v>44136</v>
      </c>
      <c r="B211">
        <f>(B210*2+B213)/3</f>
        <v>19310.333333333332</v>
      </c>
      <c r="C211">
        <f t="shared" si="11"/>
        <v>20.333333333332121</v>
      </c>
      <c r="D211">
        <f>(D210*2+D213)/3</f>
        <v>466.66666666666669</v>
      </c>
      <c r="E211">
        <f t="shared" si="13"/>
        <v>1.6666666666666856</v>
      </c>
      <c r="F211">
        <f>(F210*2+F213)/3</f>
        <v>17975.333333333332</v>
      </c>
      <c r="G211">
        <f t="shared" si="12"/>
        <v>868.33333333333212</v>
      </c>
    </row>
    <row r="212" spans="1:7" x14ac:dyDescent="0.25">
      <c r="A212" s="1">
        <v>44137</v>
      </c>
      <c r="B212">
        <f>(B210+B213*2)/3</f>
        <v>19330.666666666668</v>
      </c>
      <c r="C212">
        <f t="shared" si="11"/>
        <v>20.333333333335759</v>
      </c>
      <c r="D212">
        <f>(D210+D213*2)/3</f>
        <v>468.33333333333331</v>
      </c>
      <c r="E212">
        <f t="shared" si="13"/>
        <v>1.6666666666666288</v>
      </c>
      <c r="F212">
        <f>(F210+F213*2)/3</f>
        <v>18037.666666666668</v>
      </c>
      <c r="G212">
        <f t="shared" si="12"/>
        <v>824.66666666666788</v>
      </c>
    </row>
    <row r="213" spans="1:7" x14ac:dyDescent="0.25">
      <c r="A213" s="1">
        <v>44138</v>
      </c>
      <c r="B213">
        <v>19351</v>
      </c>
      <c r="C213">
        <f t="shared" si="11"/>
        <v>20.333333333332121</v>
      </c>
      <c r="D213">
        <v>470</v>
      </c>
      <c r="E213">
        <f t="shared" si="13"/>
        <v>1.6666666666666856</v>
      </c>
      <c r="F213">
        <v>18100</v>
      </c>
      <c r="G213">
        <f t="shared" si="12"/>
        <v>781</v>
      </c>
    </row>
    <row r="214" spans="1:7" x14ac:dyDescent="0.25">
      <c r="A214" s="1">
        <v>44139</v>
      </c>
      <c r="B214">
        <v>19369</v>
      </c>
      <c r="C214">
        <f t="shared" si="11"/>
        <v>18</v>
      </c>
      <c r="D214">
        <v>472</v>
      </c>
      <c r="E214">
        <f t="shared" si="13"/>
        <v>2</v>
      </c>
      <c r="F214">
        <v>18271</v>
      </c>
      <c r="G214">
        <f t="shared" si="12"/>
        <v>626</v>
      </c>
    </row>
    <row r="215" spans="1:7" x14ac:dyDescent="0.25">
      <c r="A215" s="1">
        <v>44140</v>
      </c>
      <c r="B215">
        <v>19439</v>
      </c>
      <c r="C215">
        <f t="shared" si="11"/>
        <v>70</v>
      </c>
      <c r="D215">
        <v>473</v>
      </c>
      <c r="E215">
        <f t="shared" si="13"/>
        <v>1</v>
      </c>
      <c r="F215">
        <v>18307</v>
      </c>
      <c r="G215">
        <f t="shared" si="12"/>
        <v>659</v>
      </c>
    </row>
    <row r="216" spans="1:7" x14ac:dyDescent="0.25">
      <c r="A216" s="1">
        <v>44141</v>
      </c>
      <c r="B216">
        <v>19498</v>
      </c>
      <c r="C216">
        <f t="shared" si="11"/>
        <v>59</v>
      </c>
      <c r="D216">
        <v>473</v>
      </c>
      <c r="E216">
        <f t="shared" si="13"/>
        <v>0</v>
      </c>
      <c r="F216">
        <v>18358</v>
      </c>
      <c r="G216">
        <f t="shared" si="12"/>
        <v>667</v>
      </c>
    </row>
    <row r="217" spans="1:7" x14ac:dyDescent="0.25">
      <c r="A217" s="1">
        <v>44142</v>
      </c>
      <c r="B217">
        <v>19503</v>
      </c>
      <c r="C217">
        <f t="shared" si="11"/>
        <v>5</v>
      </c>
      <c r="D217">
        <v>474</v>
      </c>
      <c r="E217">
        <f t="shared" si="13"/>
        <v>1</v>
      </c>
      <c r="F217">
        <v>18384</v>
      </c>
      <c r="G217">
        <f t="shared" si="12"/>
        <v>645</v>
      </c>
    </row>
    <row r="218" spans="1:7" x14ac:dyDescent="0.25">
      <c r="A218" s="1">
        <v>44143</v>
      </c>
      <c r="B218">
        <f>AVERAGE(B217,B219)</f>
        <v>19539.5</v>
      </c>
      <c r="C218">
        <f t="shared" si="11"/>
        <v>36.5</v>
      </c>
      <c r="D218">
        <f>AVERAGE(D217,D219)</f>
        <v>475</v>
      </c>
      <c r="E218">
        <f t="shared" si="13"/>
        <v>1</v>
      </c>
      <c r="F218">
        <f>AVERAGE(F217,F219)</f>
        <v>18418.5</v>
      </c>
      <c r="G218">
        <f t="shared" si="12"/>
        <v>646</v>
      </c>
    </row>
    <row r="219" spans="1:7" x14ac:dyDescent="0.25">
      <c r="A219" s="1">
        <v>44144</v>
      </c>
      <c r="B219">
        <v>19576</v>
      </c>
      <c r="C219">
        <f t="shared" si="11"/>
        <v>36.5</v>
      </c>
      <c r="D219">
        <v>476</v>
      </c>
      <c r="E219">
        <f t="shared" si="13"/>
        <v>1</v>
      </c>
      <c r="F219">
        <v>18453</v>
      </c>
      <c r="G219">
        <f t="shared" si="12"/>
        <v>647</v>
      </c>
    </row>
    <row r="220" spans="1:7" x14ac:dyDescent="0.25">
      <c r="A220" s="1">
        <v>44145</v>
      </c>
      <c r="B220">
        <v>19636</v>
      </c>
      <c r="C220">
        <f t="shared" si="11"/>
        <v>60</v>
      </c>
      <c r="D220">
        <v>477</v>
      </c>
      <c r="E220">
        <f t="shared" si="13"/>
        <v>1</v>
      </c>
      <c r="F220">
        <v>18497</v>
      </c>
      <c r="G220">
        <f t="shared" si="12"/>
        <v>662</v>
      </c>
    </row>
    <row r="221" spans="1:7" x14ac:dyDescent="0.25">
      <c r="A221" s="1">
        <v>44146</v>
      </c>
      <c r="B221">
        <v>19681</v>
      </c>
      <c r="C221">
        <f t="shared" si="11"/>
        <v>45</v>
      </c>
      <c r="D221">
        <v>478</v>
      </c>
      <c r="E221">
        <f t="shared" si="13"/>
        <v>1</v>
      </c>
      <c r="F221">
        <v>18530</v>
      </c>
      <c r="G221">
        <f t="shared" si="12"/>
        <v>673</v>
      </c>
    </row>
    <row r="222" spans="1:7" x14ac:dyDescent="0.25">
      <c r="A222" s="1">
        <v>44147</v>
      </c>
      <c r="B222">
        <v>19794</v>
      </c>
      <c r="C222">
        <f t="shared" si="11"/>
        <v>113</v>
      </c>
      <c r="D222">
        <v>480</v>
      </c>
      <c r="E222">
        <f t="shared" ref="E222:E234" si="14">D222-D221</f>
        <v>2</v>
      </c>
      <c r="F222">
        <v>18594</v>
      </c>
      <c r="G222">
        <f t="shared" si="12"/>
        <v>720</v>
      </c>
    </row>
    <row r="223" spans="1:7" x14ac:dyDescent="0.25">
      <c r="A223" s="1">
        <v>44148</v>
      </c>
      <c r="B223">
        <v>19872</v>
      </c>
      <c r="C223">
        <f t="shared" si="11"/>
        <v>78</v>
      </c>
      <c r="D223">
        <v>483</v>
      </c>
      <c r="E223">
        <f t="shared" si="14"/>
        <v>3</v>
      </c>
      <c r="F223">
        <v>18636</v>
      </c>
      <c r="G223">
        <f t="shared" si="12"/>
        <v>753</v>
      </c>
    </row>
    <row r="224" spans="1:7" x14ac:dyDescent="0.25">
      <c r="A224" s="1">
        <v>44149</v>
      </c>
      <c r="B224">
        <v>19889</v>
      </c>
      <c r="C224">
        <f t="shared" si="11"/>
        <v>17</v>
      </c>
      <c r="D224">
        <v>483</v>
      </c>
      <c r="E224">
        <f t="shared" si="14"/>
        <v>0</v>
      </c>
      <c r="F224">
        <v>18663</v>
      </c>
      <c r="G224">
        <f t="shared" si="12"/>
        <v>743</v>
      </c>
    </row>
    <row r="225" spans="1:7" x14ac:dyDescent="0.25">
      <c r="A225" s="1">
        <v>44150</v>
      </c>
      <c r="B225">
        <f>SQRT(B226*B224)</f>
        <v>19925.965647867608</v>
      </c>
      <c r="C225">
        <f t="shared" si="11"/>
        <v>36.965647867607913</v>
      </c>
      <c r="D225">
        <f>SQRT(D226*D224)</f>
        <v>483</v>
      </c>
      <c r="E225">
        <f t="shared" si="14"/>
        <v>0</v>
      </c>
      <c r="F225">
        <f>SQRT(F226*F224)</f>
        <v>18703.456151203714</v>
      </c>
      <c r="G225">
        <f t="shared" si="12"/>
        <v>739.50949666389351</v>
      </c>
    </row>
    <row r="226" spans="1:7" x14ac:dyDescent="0.25">
      <c r="A226" s="1">
        <v>44151</v>
      </c>
      <c r="B226">
        <v>19963</v>
      </c>
      <c r="C226">
        <f t="shared" si="11"/>
        <v>37.034352132392087</v>
      </c>
      <c r="D226">
        <v>483</v>
      </c>
      <c r="E226">
        <f t="shared" si="14"/>
        <v>0</v>
      </c>
      <c r="F226">
        <v>18744</v>
      </c>
      <c r="G226">
        <f t="shared" si="12"/>
        <v>736</v>
      </c>
    </row>
    <row r="227" spans="1:7" x14ac:dyDescent="0.25">
      <c r="A227" s="1">
        <v>44152</v>
      </c>
      <c r="B227">
        <v>20076</v>
      </c>
      <c r="C227">
        <f t="shared" si="11"/>
        <v>113</v>
      </c>
      <c r="D227">
        <v>486</v>
      </c>
      <c r="E227">
        <f t="shared" si="14"/>
        <v>3</v>
      </c>
      <c r="F227">
        <v>18759</v>
      </c>
      <c r="G227">
        <f t="shared" si="12"/>
        <v>831</v>
      </c>
    </row>
    <row r="228" spans="1:7" x14ac:dyDescent="0.25">
      <c r="A228" s="1">
        <v>44153</v>
      </c>
      <c r="B228">
        <v>20168</v>
      </c>
      <c r="C228">
        <f t="shared" si="11"/>
        <v>92</v>
      </c>
      <c r="D228">
        <v>487</v>
      </c>
      <c r="E228">
        <f t="shared" si="14"/>
        <v>1</v>
      </c>
      <c r="F228">
        <v>18804</v>
      </c>
      <c r="G228">
        <f t="shared" si="12"/>
        <v>877</v>
      </c>
    </row>
    <row r="229" spans="1:7" x14ac:dyDescent="0.25">
      <c r="A229" s="1">
        <v>44154</v>
      </c>
      <c r="B229">
        <v>20341</v>
      </c>
      <c r="C229">
        <f t="shared" si="11"/>
        <v>173</v>
      </c>
      <c r="D229">
        <v>487</v>
      </c>
      <c r="E229">
        <f t="shared" si="14"/>
        <v>0</v>
      </c>
      <c r="F229">
        <v>18862</v>
      </c>
      <c r="G229">
        <f t="shared" si="12"/>
        <v>992</v>
      </c>
    </row>
    <row r="230" spans="1:7" x14ac:dyDescent="0.25">
      <c r="A230" s="1">
        <v>44155</v>
      </c>
      <c r="B230">
        <v>20457</v>
      </c>
      <c r="C230">
        <f t="shared" si="11"/>
        <v>116</v>
      </c>
      <c r="D230">
        <v>488</v>
      </c>
      <c r="E230">
        <f t="shared" si="14"/>
        <v>1</v>
      </c>
      <c r="F230">
        <v>18900</v>
      </c>
      <c r="G230">
        <f t="shared" si="12"/>
        <v>1069</v>
      </c>
    </row>
    <row r="231" spans="1:7" x14ac:dyDescent="0.25">
      <c r="A231" s="1">
        <v>44156</v>
      </c>
      <c r="B231">
        <v>20483</v>
      </c>
      <c r="C231">
        <f t="shared" si="11"/>
        <v>26</v>
      </c>
      <c r="D231">
        <v>489</v>
      </c>
      <c r="E231">
        <f t="shared" si="14"/>
        <v>1</v>
      </c>
      <c r="F231">
        <v>18933</v>
      </c>
      <c r="G231">
        <f t="shared" si="12"/>
        <v>1061</v>
      </c>
    </row>
    <row r="232" spans="1:7" x14ac:dyDescent="0.25">
      <c r="A232" s="1">
        <v>44157</v>
      </c>
      <c r="B232">
        <f>SQRT(B233*B231)</f>
        <v>20553.877371435297</v>
      </c>
      <c r="C232">
        <f t="shared" si="11"/>
        <v>70.877371435297391</v>
      </c>
      <c r="D232">
        <v>490</v>
      </c>
      <c r="E232">
        <f t="shared" si="14"/>
        <v>1</v>
      </c>
      <c r="F232">
        <f>SQRT(F233*F231)</f>
        <v>18958.482850692457</v>
      </c>
      <c r="G232">
        <f t="shared" si="12"/>
        <v>1105.3945207428405</v>
      </c>
    </row>
    <row r="233" spans="1:7" x14ac:dyDescent="0.25">
      <c r="A233" s="1">
        <v>44158</v>
      </c>
      <c r="B233">
        <v>20625</v>
      </c>
      <c r="C233">
        <f t="shared" si="11"/>
        <v>71.122628564702609</v>
      </c>
      <c r="D233">
        <v>491</v>
      </c>
      <c r="E233">
        <f t="shared" si="14"/>
        <v>1</v>
      </c>
      <c r="F233">
        <v>18984</v>
      </c>
      <c r="G233">
        <f t="shared" si="12"/>
        <v>1150</v>
      </c>
    </row>
    <row r="234" spans="1:7" x14ac:dyDescent="0.25">
      <c r="A234" s="1">
        <v>44159</v>
      </c>
      <c r="B234">
        <v>20739</v>
      </c>
      <c r="C234">
        <f t="shared" si="11"/>
        <v>114</v>
      </c>
      <c r="D234">
        <v>491</v>
      </c>
      <c r="E234">
        <f t="shared" si="14"/>
        <v>0</v>
      </c>
      <c r="F234">
        <v>19062</v>
      </c>
      <c r="G234">
        <f t="shared" si="12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C953D-2D4C-4258-B087-6848365B8E78}">
  <dimension ref="A1:AK328"/>
  <sheetViews>
    <sheetView tabSelected="1" topLeftCell="O1" zoomScale="115" zoomScaleNormal="115" workbookViewId="0">
      <pane ySplit="1" topLeftCell="A74" activePane="bottomLeft" state="frozen"/>
      <selection pane="bottomLeft" activeCell="M327" sqref="M327:M328"/>
    </sheetView>
  </sheetViews>
  <sheetFormatPr defaultRowHeight="15" x14ac:dyDescent="0.25"/>
  <cols>
    <col min="2" max="2" width="15.5703125" bestFit="1" customWidth="1"/>
    <col min="3" max="3" width="15.5703125" customWidth="1"/>
    <col min="4" max="4" width="21.42578125" bestFit="1" customWidth="1"/>
    <col min="5" max="5" width="12" bestFit="1" customWidth="1"/>
    <col min="6" max="6" width="12.85546875" bestFit="1" customWidth="1"/>
    <col min="7" max="7" width="12.42578125" bestFit="1" customWidth="1"/>
    <col min="8" max="8" width="11.7109375" bestFit="1" customWidth="1"/>
    <col min="9" max="9" width="24.140625" bestFit="1" customWidth="1"/>
    <col min="10" max="10" width="17.28515625" bestFit="1" customWidth="1"/>
    <col min="11" max="11" width="17.28515625" customWidth="1"/>
    <col min="12" max="12" width="16.140625" bestFit="1" customWidth="1"/>
    <col min="13" max="13" width="12" bestFit="1" customWidth="1"/>
    <col min="18" max="18" width="9.140625" customWidth="1"/>
    <col min="22" max="23" width="11.140625" bestFit="1" customWidth="1"/>
    <col min="24" max="24" width="12" bestFit="1" customWidth="1"/>
    <col min="25" max="25" width="18.140625" customWidth="1"/>
    <col min="27" max="27" width="13.28515625" customWidth="1"/>
    <col min="28" max="28" width="12.28515625" bestFit="1" customWidth="1"/>
    <col min="29" max="29" width="13.42578125" bestFit="1" customWidth="1"/>
    <col min="36" max="36" width="10.7109375" customWidth="1"/>
    <col min="37" max="37" width="11.140625" bestFit="1" customWidth="1"/>
    <col min="41" max="41" width="11.140625" bestFit="1" customWidth="1"/>
    <col min="42" max="42" width="13.140625" bestFit="1" customWidth="1"/>
  </cols>
  <sheetData>
    <row r="1" spans="1:13" x14ac:dyDescent="0.25">
      <c r="A1" t="s">
        <v>0</v>
      </c>
      <c r="B1" t="s">
        <v>9</v>
      </c>
      <c r="C1" t="s">
        <v>12</v>
      </c>
      <c r="D1" t="s">
        <v>25</v>
      </c>
      <c r="E1" t="s">
        <v>10</v>
      </c>
      <c r="F1" t="s">
        <v>26</v>
      </c>
      <c r="G1" t="s">
        <v>7</v>
      </c>
      <c r="H1" t="s">
        <v>8</v>
      </c>
      <c r="I1" t="s">
        <v>24</v>
      </c>
      <c r="J1" t="s">
        <v>27</v>
      </c>
      <c r="K1" t="s">
        <v>28</v>
      </c>
      <c r="L1" t="s">
        <v>21</v>
      </c>
      <c r="M1" t="s">
        <v>20</v>
      </c>
    </row>
    <row r="2" spans="1:13" x14ac:dyDescent="0.25">
      <c r="A2" s="1">
        <v>43927</v>
      </c>
      <c r="B2">
        <v>66</v>
      </c>
      <c r="E2">
        <v>1</v>
      </c>
      <c r="F2">
        <v>1</v>
      </c>
      <c r="G2">
        <v>15</v>
      </c>
      <c r="H2" s="2">
        <f>B2-E2-G2</f>
        <v>50</v>
      </c>
      <c r="I2">
        <f>H2</f>
        <v>50</v>
      </c>
    </row>
    <row r="3" spans="1:13" x14ac:dyDescent="0.25">
      <c r="A3" s="1">
        <v>43928</v>
      </c>
      <c r="B3">
        <v>78</v>
      </c>
      <c r="C3">
        <f>B3-B2</f>
        <v>12</v>
      </c>
      <c r="D3">
        <f>C3</f>
        <v>12</v>
      </c>
      <c r="E3">
        <v>2</v>
      </c>
      <c r="F3">
        <f>E3-E2</f>
        <v>1</v>
      </c>
      <c r="G3">
        <v>15</v>
      </c>
      <c r="H3" s="2">
        <f t="shared" ref="H3:H78" si="0">B3-E3-G3</f>
        <v>61</v>
      </c>
      <c r="I3">
        <f>GEOMEAN(H2:H4)</f>
        <v>56.774113708454323</v>
      </c>
      <c r="J3">
        <f>H3/H2</f>
        <v>1.22</v>
      </c>
      <c r="K3">
        <f>I3/I2</f>
        <v>1.1354822741690864</v>
      </c>
    </row>
    <row r="4" spans="1:13" x14ac:dyDescent="0.25">
      <c r="A4" s="1">
        <v>43929</v>
      </c>
      <c r="B4">
        <v>78</v>
      </c>
      <c r="C4">
        <f t="shared" ref="C4:C67" si="1">B4-B3</f>
        <v>0</v>
      </c>
      <c r="D4">
        <f>AVERAGE(C3:C5)</f>
        <v>5.324638651631953</v>
      </c>
      <c r="E4">
        <v>2</v>
      </c>
      <c r="F4">
        <f t="shared" ref="F4:F68" si="2">E4-E3</f>
        <v>0</v>
      </c>
      <c r="G4">
        <v>16</v>
      </c>
      <c r="H4" s="2">
        <f t="shared" si="0"/>
        <v>60</v>
      </c>
      <c r="I4">
        <f>GEOMEAN(H2:H6)</f>
        <v>58.7876258197021</v>
      </c>
      <c r="J4">
        <f t="shared" ref="J4:J67" si="3">H4/H3</f>
        <v>0.98360655737704916</v>
      </c>
      <c r="K4">
        <f t="shared" ref="K4:K67" si="4">I4/I3</f>
        <v>1.0354653200151664</v>
      </c>
    </row>
    <row r="5" spans="1:13" x14ac:dyDescent="0.25">
      <c r="A5" s="1">
        <v>43930</v>
      </c>
      <c r="B5">
        <f>(B4^4*B9)^(1/5)</f>
        <v>81.973915954895858</v>
      </c>
      <c r="C5">
        <f t="shared" si="1"/>
        <v>3.9739159548958582</v>
      </c>
      <c r="D5">
        <f>AVERAGE(C3:C7)</f>
        <v>4.9078895462608729</v>
      </c>
      <c r="E5">
        <v>2</v>
      </c>
      <c r="F5">
        <f t="shared" si="2"/>
        <v>0</v>
      </c>
      <c r="G5">
        <f>(G4^4*G9)^(1/5)</f>
        <v>18.603376243511974</v>
      </c>
      <c r="H5" s="2">
        <f t="shared" si="0"/>
        <v>61.370539711383884</v>
      </c>
      <c r="I5">
        <f>GEOMEAN(H2:H8)</f>
        <v>59.866025499614686</v>
      </c>
      <c r="J5">
        <f t="shared" si="3"/>
        <v>1.0228423285230648</v>
      </c>
      <c r="K5">
        <f t="shared" si="4"/>
        <v>1.0183439910164083</v>
      </c>
    </row>
    <row r="6" spans="1:13" x14ac:dyDescent="0.25">
      <c r="A6" s="1">
        <v>43931</v>
      </c>
      <c r="B6">
        <f>(B4^3*B9^2)^(1/5)</f>
        <v>86.150293551030018</v>
      </c>
      <c r="C6">
        <f t="shared" si="1"/>
        <v>4.1763775961341594</v>
      </c>
      <c r="D6">
        <f t="shared" ref="D6:D69" si="5">AVERAGE(C3:C9)</f>
        <v>4.8571428571428568</v>
      </c>
      <c r="E6">
        <v>2</v>
      </c>
      <c r="F6">
        <f t="shared" si="2"/>
        <v>0</v>
      </c>
      <c r="G6">
        <f>(G4^3*G9^2)^(1/5)</f>
        <v>21.6303504786041</v>
      </c>
      <c r="H6" s="2">
        <f t="shared" si="0"/>
        <v>62.519943072425917</v>
      </c>
      <c r="I6">
        <f t="shared" ref="I6:I69" si="6">GEOMEAN(H3:H9)</f>
        <v>61.875550471781146</v>
      </c>
      <c r="J6">
        <f t="shared" si="3"/>
        <v>1.018728910751763</v>
      </c>
      <c r="K6">
        <f t="shared" si="4"/>
        <v>1.0335670349817927</v>
      </c>
    </row>
    <row r="7" spans="1:13" x14ac:dyDescent="0.25">
      <c r="A7" s="1">
        <v>43932</v>
      </c>
      <c r="B7">
        <f>(B4^2*B9^3)^(1/5)</f>
        <v>90.539447731304364</v>
      </c>
      <c r="C7">
        <f t="shared" si="1"/>
        <v>4.3891541802743461</v>
      </c>
      <c r="D7">
        <f t="shared" si="5"/>
        <v>3.8571428571428572</v>
      </c>
      <c r="E7">
        <v>3</v>
      </c>
      <c r="F7">
        <f t="shared" si="2"/>
        <v>1</v>
      </c>
      <c r="G7">
        <f>(G4^2*G9^3)^(1/5)</f>
        <v>25.14984676453134</v>
      </c>
      <c r="H7" s="2">
        <f t="shared" si="0"/>
        <v>62.389600966773024</v>
      </c>
      <c r="I7">
        <f t="shared" si="6"/>
        <v>62.843294417975059</v>
      </c>
      <c r="J7">
        <f t="shared" si="3"/>
        <v>0.99791519154932851</v>
      </c>
      <c r="K7">
        <f t="shared" si="4"/>
        <v>1.0156401670581543</v>
      </c>
    </row>
    <row r="8" spans="1:13" x14ac:dyDescent="0.25">
      <c r="A8" s="1">
        <v>43933</v>
      </c>
      <c r="B8">
        <f>(B4*B9^4)^(1/5)</f>
        <v>95.152218960623472</v>
      </c>
      <c r="C8">
        <f t="shared" si="1"/>
        <v>4.6127712293191081</v>
      </c>
      <c r="D8">
        <f t="shared" si="5"/>
        <v>4.2857142857142856</v>
      </c>
      <c r="E8">
        <v>3</v>
      </c>
      <c r="F8">
        <f t="shared" si="2"/>
        <v>0</v>
      </c>
      <c r="G8">
        <f>(G4*G9^4)^(1/5)</f>
        <v>29.242003864203042</v>
      </c>
      <c r="H8" s="2">
        <f t="shared" si="0"/>
        <v>62.91021509642043</v>
      </c>
      <c r="I8">
        <f t="shared" si="6"/>
        <v>64.372861539174437</v>
      </c>
      <c r="J8">
        <f t="shared" si="3"/>
        <v>1.0083445657862866</v>
      </c>
      <c r="K8">
        <f t="shared" si="4"/>
        <v>1.0243393847404962</v>
      </c>
    </row>
    <row r="9" spans="1:13" x14ac:dyDescent="0.25">
      <c r="A9" s="1">
        <v>43934</v>
      </c>
      <c r="B9">
        <v>100</v>
      </c>
      <c r="C9">
        <f t="shared" si="1"/>
        <v>4.8477810393765282</v>
      </c>
      <c r="D9">
        <f t="shared" si="5"/>
        <v>7.0037262921577348</v>
      </c>
      <c r="E9">
        <v>3</v>
      </c>
      <c r="F9">
        <f t="shared" si="2"/>
        <v>0</v>
      </c>
      <c r="G9">
        <v>34</v>
      </c>
      <c r="H9" s="3">
        <f t="shared" si="0"/>
        <v>63</v>
      </c>
      <c r="I9">
        <f t="shared" si="6"/>
        <v>67.551794074870443</v>
      </c>
      <c r="J9">
        <f t="shared" si="3"/>
        <v>1.001427191171449</v>
      </c>
      <c r="K9">
        <f t="shared" si="4"/>
        <v>1.049383116730976</v>
      </c>
      <c r="L9">
        <f>I9/I2</f>
        <v>1.3510358814974088</v>
      </c>
      <c r="M9">
        <f>H9/H2</f>
        <v>1.26</v>
      </c>
    </row>
    <row r="10" spans="1:13" x14ac:dyDescent="0.25">
      <c r="A10" s="1">
        <v>43935</v>
      </c>
      <c r="B10">
        <v>105</v>
      </c>
      <c r="C10">
        <f t="shared" si="1"/>
        <v>5</v>
      </c>
      <c r="D10">
        <f t="shared" si="5"/>
        <v>7.1213866355671405</v>
      </c>
      <c r="E10">
        <v>3</v>
      </c>
      <c r="F10">
        <f t="shared" si="2"/>
        <v>0</v>
      </c>
      <c r="G10">
        <v>34</v>
      </c>
      <c r="H10" s="3">
        <f t="shared" si="0"/>
        <v>68</v>
      </c>
      <c r="I10">
        <f t="shared" si="6"/>
        <v>69.198377009199504</v>
      </c>
      <c r="J10">
        <f t="shared" si="3"/>
        <v>1.0793650793650793</v>
      </c>
      <c r="K10">
        <f t="shared" si="4"/>
        <v>1.0243751177430473</v>
      </c>
      <c r="L10">
        <f t="shared" ref="L10:L73" si="7">I10/I3</f>
        <v>1.2188367636093114</v>
      </c>
      <c r="M10">
        <f t="shared" ref="M10:M73" si="8">H10/H3</f>
        <v>1.1147540983606556</v>
      </c>
    </row>
    <row r="11" spans="1:13" x14ac:dyDescent="0.25">
      <c r="A11" s="1">
        <v>43936</v>
      </c>
      <c r="B11">
        <v>108</v>
      </c>
      <c r="C11">
        <f t="shared" si="1"/>
        <v>3</v>
      </c>
      <c r="D11">
        <f t="shared" si="5"/>
        <v>7.4943646098136627</v>
      </c>
      <c r="E11">
        <v>3</v>
      </c>
      <c r="F11">
        <f t="shared" si="2"/>
        <v>0</v>
      </c>
      <c r="G11">
        <v>34</v>
      </c>
      <c r="H11" s="3">
        <f t="shared" si="0"/>
        <v>71</v>
      </c>
      <c r="I11">
        <f t="shared" si="6"/>
        <v>71.8277106381084</v>
      </c>
      <c r="J11">
        <f t="shared" si="3"/>
        <v>1.0441176470588236</v>
      </c>
      <c r="K11">
        <f t="shared" si="4"/>
        <v>1.0379970418751201</v>
      </c>
      <c r="L11">
        <f t="shared" si="7"/>
        <v>1.2218168302696797</v>
      </c>
      <c r="M11">
        <f t="shared" si="8"/>
        <v>1.1833333333333333</v>
      </c>
    </row>
    <row r="12" spans="1:13" x14ac:dyDescent="0.25">
      <c r="A12" s="1">
        <v>43937</v>
      </c>
      <c r="B12">
        <v>131</v>
      </c>
      <c r="C12">
        <f t="shared" si="1"/>
        <v>23</v>
      </c>
      <c r="D12">
        <f t="shared" si="5"/>
        <v>6.835397291339504</v>
      </c>
      <c r="E12">
        <v>3</v>
      </c>
      <c r="F12">
        <f t="shared" si="2"/>
        <v>0</v>
      </c>
      <c r="G12">
        <v>42</v>
      </c>
      <c r="H12" s="3">
        <f t="shared" si="0"/>
        <v>86</v>
      </c>
      <c r="I12">
        <f t="shared" si="6"/>
        <v>74.468494544097751</v>
      </c>
      <c r="J12">
        <f t="shared" si="3"/>
        <v>1.2112676056338028</v>
      </c>
      <c r="K12">
        <f t="shared" si="4"/>
        <v>1.0367655307753645</v>
      </c>
      <c r="L12">
        <f t="shared" si="7"/>
        <v>1.2439191331413348</v>
      </c>
      <c r="M12">
        <f t="shared" si="8"/>
        <v>1.4013238339510234</v>
      </c>
    </row>
    <row r="13" spans="1:13" x14ac:dyDescent="0.25">
      <c r="A13" s="1">
        <v>43938</v>
      </c>
      <c r="B13">
        <v>136</v>
      </c>
      <c r="C13">
        <f t="shared" si="1"/>
        <v>5</v>
      </c>
      <c r="D13">
        <f t="shared" si="5"/>
        <v>6.2857142857142856</v>
      </c>
      <c r="E13">
        <v>3</v>
      </c>
      <c r="F13">
        <f t="shared" si="2"/>
        <v>0</v>
      </c>
      <c r="G13">
        <v>59</v>
      </c>
      <c r="H13" s="3">
        <f t="shared" si="0"/>
        <v>74</v>
      </c>
      <c r="I13">
        <f t="shared" si="6"/>
        <v>77.190639918339429</v>
      </c>
      <c r="J13">
        <f t="shared" si="3"/>
        <v>0.86046511627906974</v>
      </c>
      <c r="K13">
        <f t="shared" si="4"/>
        <v>1.0365543226153138</v>
      </c>
      <c r="L13">
        <f t="shared" si="7"/>
        <v>1.2475143951009027</v>
      </c>
      <c r="M13">
        <f t="shared" si="8"/>
        <v>1.183622318949892</v>
      </c>
    </row>
    <row r="14" spans="1:13" x14ac:dyDescent="0.25">
      <c r="A14" s="1">
        <v>43939</v>
      </c>
      <c r="B14">
        <v>143</v>
      </c>
      <c r="C14">
        <f t="shared" si="1"/>
        <v>7</v>
      </c>
      <c r="D14">
        <f t="shared" si="5"/>
        <v>5.9255239126863488</v>
      </c>
      <c r="E14">
        <v>3</v>
      </c>
      <c r="F14">
        <f t="shared" si="2"/>
        <v>0</v>
      </c>
      <c r="G14">
        <v>59</v>
      </c>
      <c r="H14" s="3">
        <f t="shared" si="0"/>
        <v>81</v>
      </c>
      <c r="I14">
        <f t="shared" si="6"/>
        <v>78.471389759745719</v>
      </c>
      <c r="J14">
        <f t="shared" si="3"/>
        <v>1.0945945945945945</v>
      </c>
      <c r="K14">
        <f t="shared" si="4"/>
        <v>1.0165920355468125</v>
      </c>
      <c r="L14">
        <f t="shared" si="7"/>
        <v>1.2486835785187698</v>
      </c>
      <c r="M14">
        <f t="shared" si="8"/>
        <v>1.2982932851764568</v>
      </c>
    </row>
    <row r="15" spans="1:13" x14ac:dyDescent="0.25">
      <c r="A15" s="1">
        <v>43940</v>
      </c>
      <c r="B15">
        <v>143</v>
      </c>
      <c r="C15">
        <f t="shared" si="1"/>
        <v>0</v>
      </c>
      <c r="D15">
        <f t="shared" si="5"/>
        <v>5.8571428571428568</v>
      </c>
      <c r="E15">
        <v>3</v>
      </c>
      <c r="F15">
        <f t="shared" si="2"/>
        <v>0</v>
      </c>
      <c r="G15">
        <v>59</v>
      </c>
      <c r="H15" s="3">
        <f t="shared" si="0"/>
        <v>81</v>
      </c>
      <c r="I15">
        <f t="shared" si="6"/>
        <v>78.471389759745719</v>
      </c>
      <c r="J15">
        <f t="shared" si="3"/>
        <v>1</v>
      </c>
      <c r="K15">
        <f t="shared" si="4"/>
        <v>1</v>
      </c>
      <c r="L15">
        <f t="shared" si="7"/>
        <v>1.2190135389894319</v>
      </c>
      <c r="M15">
        <f t="shared" si="8"/>
        <v>1.2875492457918629</v>
      </c>
    </row>
    <row r="16" spans="1:13" x14ac:dyDescent="0.25">
      <c r="A16" s="1">
        <v>43941</v>
      </c>
      <c r="B16">
        <v>144</v>
      </c>
      <c r="C16">
        <f t="shared" si="1"/>
        <v>1</v>
      </c>
      <c r="D16">
        <f t="shared" si="5"/>
        <v>4.2857142857142856</v>
      </c>
      <c r="E16">
        <v>4</v>
      </c>
      <c r="F16">
        <f t="shared" si="2"/>
        <v>1</v>
      </c>
      <c r="G16">
        <v>59</v>
      </c>
      <c r="H16">
        <f t="shared" si="0"/>
        <v>81</v>
      </c>
      <c r="I16">
        <f t="shared" si="6"/>
        <v>76.197348110070962</v>
      </c>
      <c r="J16">
        <f t="shared" si="3"/>
        <v>1</v>
      </c>
      <c r="K16">
        <f t="shared" si="4"/>
        <v>0.9710207547408406</v>
      </c>
      <c r="L16">
        <f t="shared" si="7"/>
        <v>1.1279840773084175</v>
      </c>
      <c r="M16">
        <f t="shared" si="8"/>
        <v>1.2857142857142858</v>
      </c>
    </row>
    <row r="17" spans="1:13" x14ac:dyDescent="0.25">
      <c r="A17" s="1">
        <v>43942</v>
      </c>
      <c r="B17">
        <f>SQRT(B16*B18)</f>
        <v>146.47866738880444</v>
      </c>
      <c r="C17">
        <f t="shared" si="1"/>
        <v>2.478667388804439</v>
      </c>
      <c r="D17">
        <f t="shared" si="5"/>
        <v>5.4285714285714288</v>
      </c>
      <c r="E17">
        <v>5</v>
      </c>
      <c r="F17">
        <f t="shared" si="2"/>
        <v>1</v>
      </c>
      <c r="G17">
        <f>SQRT(G16*G18)</f>
        <v>65.1766829472013</v>
      </c>
      <c r="H17">
        <f t="shared" si="0"/>
        <v>76.301984441603139</v>
      </c>
      <c r="I17">
        <f t="shared" si="6"/>
        <v>77.457016947350709</v>
      </c>
      <c r="J17">
        <f t="shared" si="3"/>
        <v>0.94199980792102644</v>
      </c>
      <c r="K17">
        <f t="shared" si="4"/>
        <v>1.0165316624334497</v>
      </c>
      <c r="L17">
        <f t="shared" si="7"/>
        <v>1.119347306903647</v>
      </c>
      <c r="M17">
        <f t="shared" si="8"/>
        <v>1.1220880064941638</v>
      </c>
    </row>
    <row r="18" spans="1:13" x14ac:dyDescent="0.25">
      <c r="A18" s="1">
        <v>43943</v>
      </c>
      <c r="B18">
        <v>149</v>
      </c>
      <c r="C18">
        <f t="shared" si="1"/>
        <v>2.521332611195561</v>
      </c>
      <c r="D18">
        <f t="shared" si="5"/>
        <v>4.7142857142857144</v>
      </c>
      <c r="E18">
        <v>6</v>
      </c>
      <c r="F18">
        <f t="shared" si="2"/>
        <v>1</v>
      </c>
      <c r="G18">
        <v>72</v>
      </c>
      <c r="H18">
        <f t="shared" si="0"/>
        <v>71</v>
      </c>
      <c r="I18">
        <f t="shared" si="6"/>
        <v>77.860482579560156</v>
      </c>
      <c r="J18">
        <f t="shared" si="3"/>
        <v>0.93051315138912338</v>
      </c>
      <c r="K18">
        <f t="shared" si="4"/>
        <v>1.0052088971162378</v>
      </c>
      <c r="L18">
        <f t="shared" si="7"/>
        <v>1.0839894782648278</v>
      </c>
      <c r="M18">
        <f t="shared" si="8"/>
        <v>1</v>
      </c>
    </row>
    <row r="19" spans="1:13" x14ac:dyDescent="0.25">
      <c r="A19" s="1">
        <v>43944</v>
      </c>
      <c r="B19">
        <v>161</v>
      </c>
      <c r="C19">
        <f t="shared" si="1"/>
        <v>12</v>
      </c>
      <c r="D19">
        <f t="shared" si="5"/>
        <v>5.4880925038824397</v>
      </c>
      <c r="E19">
        <v>6</v>
      </c>
      <c r="F19">
        <f t="shared" si="2"/>
        <v>0</v>
      </c>
      <c r="G19">
        <v>85</v>
      </c>
      <c r="H19">
        <f t="shared" si="0"/>
        <v>70</v>
      </c>
      <c r="I19">
        <f t="shared" si="6"/>
        <v>77.777105272694783</v>
      </c>
      <c r="J19">
        <f t="shared" si="3"/>
        <v>0.9859154929577465</v>
      </c>
      <c r="K19">
        <f t="shared" si="4"/>
        <v>0.99892914474579353</v>
      </c>
      <c r="L19">
        <f t="shared" si="7"/>
        <v>1.044429671216702</v>
      </c>
      <c r="M19">
        <f t="shared" si="8"/>
        <v>0.81395348837209303</v>
      </c>
    </row>
    <row r="20" spans="1:13" x14ac:dyDescent="0.25">
      <c r="A20" s="1">
        <v>43945</v>
      </c>
      <c r="B20">
        <v>174</v>
      </c>
      <c r="C20">
        <f t="shared" si="1"/>
        <v>13</v>
      </c>
      <c r="D20">
        <f t="shared" si="5"/>
        <v>6.1428571428571432</v>
      </c>
      <c r="E20">
        <v>6</v>
      </c>
      <c r="F20">
        <f t="shared" si="2"/>
        <v>0</v>
      </c>
      <c r="G20">
        <v>85</v>
      </c>
      <c r="H20">
        <f t="shared" si="0"/>
        <v>83</v>
      </c>
      <c r="I20">
        <f t="shared" si="6"/>
        <v>77.072370107569085</v>
      </c>
      <c r="J20">
        <f t="shared" si="3"/>
        <v>1.1857142857142857</v>
      </c>
      <c r="K20">
        <f t="shared" si="4"/>
        <v>0.99093904095999941</v>
      </c>
      <c r="L20">
        <f t="shared" si="7"/>
        <v>0.99846782186421223</v>
      </c>
      <c r="M20">
        <f t="shared" si="8"/>
        <v>1.1216216216216217</v>
      </c>
    </row>
    <row r="21" spans="1:13" x14ac:dyDescent="0.25">
      <c r="A21" s="1">
        <v>43946</v>
      </c>
      <c r="B21">
        <v>176</v>
      </c>
      <c r="C21">
        <f t="shared" si="1"/>
        <v>2</v>
      </c>
      <c r="D21">
        <f t="shared" si="5"/>
        <v>7.9316189444565088</v>
      </c>
      <c r="E21">
        <v>7</v>
      </c>
      <c r="F21">
        <f t="shared" si="2"/>
        <v>1</v>
      </c>
      <c r="G21">
        <v>85</v>
      </c>
      <c r="H21">
        <f t="shared" si="0"/>
        <v>84</v>
      </c>
      <c r="I21">
        <f t="shared" si="6"/>
        <v>79.036569173026109</v>
      </c>
      <c r="J21">
        <f t="shared" si="3"/>
        <v>1.0120481927710843</v>
      </c>
      <c r="K21">
        <f t="shared" si="4"/>
        <v>1.0254851260278568</v>
      </c>
      <c r="L21">
        <f t="shared" si="7"/>
        <v>1.0072023627338675</v>
      </c>
      <c r="M21">
        <f t="shared" si="8"/>
        <v>1.037037037037037</v>
      </c>
    </row>
    <row r="22" spans="1:13" x14ac:dyDescent="0.25">
      <c r="A22" s="1">
        <v>43947</v>
      </c>
      <c r="B22">
        <f>SQRT(B21*B23)</f>
        <v>181.41664752717708</v>
      </c>
      <c r="C22">
        <f t="shared" si="1"/>
        <v>5.4166475271770764</v>
      </c>
      <c r="D22">
        <f t="shared" si="5"/>
        <v>9.4285714285714288</v>
      </c>
      <c r="E22">
        <f>GEOMEAN(E21,E23)</f>
        <v>8.3666002653407556</v>
      </c>
      <c r="F22">
        <f t="shared" si="2"/>
        <v>1.3666002653407556</v>
      </c>
      <c r="G22">
        <f>SQRT(G21*G23)</f>
        <v>92.655275079188016</v>
      </c>
      <c r="H22">
        <f t="shared" si="0"/>
        <v>80.394772182648296</v>
      </c>
      <c r="I22">
        <f t="shared" si="6"/>
        <v>83.466119272550742</v>
      </c>
      <c r="J22">
        <f t="shared" si="3"/>
        <v>0.95708062122200355</v>
      </c>
      <c r="K22">
        <f t="shared" si="4"/>
        <v>1.0560443114607809</v>
      </c>
      <c r="L22">
        <f t="shared" si="7"/>
        <v>1.063650325654959</v>
      </c>
      <c r="M22">
        <f t="shared" si="8"/>
        <v>0.99252805163763325</v>
      </c>
    </row>
    <row r="23" spans="1:13" x14ac:dyDescent="0.25">
      <c r="A23" s="1">
        <v>43948</v>
      </c>
      <c r="B23">
        <v>187</v>
      </c>
      <c r="C23">
        <f t="shared" si="1"/>
        <v>5.5833524728229236</v>
      </c>
      <c r="D23">
        <f t="shared" si="5"/>
        <v>10</v>
      </c>
      <c r="E23">
        <v>10</v>
      </c>
      <c r="F23">
        <f t="shared" si="2"/>
        <v>1.6333997346592444</v>
      </c>
      <c r="G23">
        <v>101</v>
      </c>
      <c r="H23">
        <f t="shared" si="0"/>
        <v>76</v>
      </c>
      <c r="I23">
        <f t="shared" si="6"/>
        <v>90.039172727770278</v>
      </c>
      <c r="J23">
        <f t="shared" si="3"/>
        <v>0.94533509999053367</v>
      </c>
      <c r="K23">
        <f t="shared" si="4"/>
        <v>1.0787511569066228</v>
      </c>
      <c r="L23">
        <f t="shared" si="7"/>
        <v>1.1816575636950526</v>
      </c>
      <c r="M23">
        <f t="shared" si="8"/>
        <v>0.93827160493827155</v>
      </c>
    </row>
    <row r="24" spans="1:13" x14ac:dyDescent="0.25">
      <c r="A24" s="1">
        <v>43949</v>
      </c>
      <c r="B24">
        <v>202</v>
      </c>
      <c r="C24">
        <f t="shared" si="1"/>
        <v>15</v>
      </c>
      <c r="D24">
        <f t="shared" si="5"/>
        <v>8.7094221401023297</v>
      </c>
      <c r="E24">
        <v>10</v>
      </c>
      <c r="F24">
        <f t="shared" si="2"/>
        <v>0</v>
      </c>
      <c r="G24">
        <v>101</v>
      </c>
      <c r="H24">
        <f t="shared" si="0"/>
        <v>91</v>
      </c>
      <c r="I24">
        <f t="shared" si="6"/>
        <v>95.239735591275092</v>
      </c>
      <c r="J24">
        <f t="shared" si="3"/>
        <v>1.1973684210526316</v>
      </c>
      <c r="K24">
        <f t="shared" si="4"/>
        <v>1.057758892112753</v>
      </c>
      <c r="L24">
        <f t="shared" si="7"/>
        <v>1.2295817647613734</v>
      </c>
      <c r="M24">
        <f t="shared" si="8"/>
        <v>1.1926295320621159</v>
      </c>
    </row>
    <row r="25" spans="1:13" x14ac:dyDescent="0.25">
      <c r="A25" s="1">
        <v>43950</v>
      </c>
      <c r="B25">
        <v>215</v>
      </c>
      <c r="C25">
        <f t="shared" si="1"/>
        <v>13</v>
      </c>
      <c r="D25">
        <f t="shared" si="5"/>
        <v>9</v>
      </c>
      <c r="E25">
        <v>10</v>
      </c>
      <c r="F25">
        <f t="shared" si="2"/>
        <v>0</v>
      </c>
      <c r="G25">
        <v>101</v>
      </c>
      <c r="H25">
        <f t="shared" si="0"/>
        <v>104</v>
      </c>
      <c r="I25">
        <f t="shared" si="6"/>
        <v>101.03329779120998</v>
      </c>
      <c r="J25">
        <f t="shared" si="3"/>
        <v>1.1428571428571428</v>
      </c>
      <c r="K25">
        <f t="shared" si="4"/>
        <v>1.0608313553577906</v>
      </c>
      <c r="L25">
        <f t="shared" si="7"/>
        <v>1.297619722405023</v>
      </c>
      <c r="M25">
        <f t="shared" si="8"/>
        <v>1.4647887323943662</v>
      </c>
    </row>
    <row r="26" spans="1:13" x14ac:dyDescent="0.25">
      <c r="A26" s="1">
        <v>43951</v>
      </c>
      <c r="B26">
        <v>231</v>
      </c>
      <c r="C26">
        <f t="shared" si="1"/>
        <v>16</v>
      </c>
      <c r="D26">
        <f t="shared" si="5"/>
        <v>10.906687132780121</v>
      </c>
      <c r="E26">
        <v>11</v>
      </c>
      <c r="F26">
        <f t="shared" si="2"/>
        <v>1</v>
      </c>
      <c r="G26">
        <v>101</v>
      </c>
      <c r="H26">
        <f>B26-E26-G26</f>
        <v>119</v>
      </c>
      <c r="I26">
        <f t="shared" si="6"/>
        <v>107.42403590258181</v>
      </c>
      <c r="J26">
        <f t="shared" si="3"/>
        <v>1.1442307692307692</v>
      </c>
      <c r="K26">
        <f t="shared" si="4"/>
        <v>1.0632537811898271</v>
      </c>
      <c r="L26">
        <f t="shared" si="7"/>
        <v>1.3811781182385452</v>
      </c>
      <c r="M26">
        <f t="shared" si="8"/>
        <v>1.7</v>
      </c>
    </row>
    <row r="27" spans="1:13" x14ac:dyDescent="0.25">
      <c r="A27" s="1">
        <v>43952</v>
      </c>
      <c r="B27">
        <f>SQRT(B26*B28)</f>
        <v>234.9659549807163</v>
      </c>
      <c r="C27">
        <f t="shared" si="1"/>
        <v>3.9659549807163046</v>
      </c>
      <c r="D27">
        <f t="shared" si="5"/>
        <v>13</v>
      </c>
      <c r="E27">
        <v>11</v>
      </c>
      <c r="F27">
        <f t="shared" si="2"/>
        <v>0</v>
      </c>
      <c r="G27">
        <v>101</v>
      </c>
      <c r="H27">
        <f t="shared" si="0"/>
        <v>122.9659549807163</v>
      </c>
      <c r="I27">
        <f t="shared" si="6"/>
        <v>114.25334710349279</v>
      </c>
      <c r="J27">
        <f t="shared" si="3"/>
        <v>1.0333273527791287</v>
      </c>
      <c r="K27">
        <f t="shared" si="4"/>
        <v>1.0635733999707866</v>
      </c>
      <c r="L27">
        <f t="shared" si="7"/>
        <v>1.4824164216570817</v>
      </c>
      <c r="M27">
        <f t="shared" si="8"/>
        <v>1.4815175298881482</v>
      </c>
    </row>
    <row r="28" spans="1:13" x14ac:dyDescent="0.25">
      <c r="A28" s="1">
        <v>43953</v>
      </c>
      <c r="B28">
        <v>239</v>
      </c>
      <c r="C28">
        <f t="shared" si="1"/>
        <v>4.0340450192836954</v>
      </c>
      <c r="D28">
        <f t="shared" si="5"/>
        <v>14</v>
      </c>
      <c r="E28">
        <v>11</v>
      </c>
      <c r="F28">
        <f t="shared" si="2"/>
        <v>0</v>
      </c>
      <c r="G28">
        <v>101</v>
      </c>
      <c r="H28">
        <f t="shared" si="0"/>
        <v>127</v>
      </c>
      <c r="I28">
        <f t="shared" si="6"/>
        <v>121.38103803494126</v>
      </c>
      <c r="J28">
        <f t="shared" si="3"/>
        <v>1.0328061943642557</v>
      </c>
      <c r="K28">
        <f t="shared" si="4"/>
        <v>1.0623849638732428</v>
      </c>
      <c r="L28">
        <f t="shared" si="7"/>
        <v>1.5357579321189287</v>
      </c>
      <c r="M28">
        <f t="shared" si="8"/>
        <v>1.5119047619047619</v>
      </c>
    </row>
    <row r="29" spans="1:13" x14ac:dyDescent="0.25">
      <c r="A29" s="1">
        <v>43954</v>
      </c>
      <c r="B29">
        <f>SQRT(B28*B30)</f>
        <v>257.76345745663792</v>
      </c>
      <c r="C29">
        <f t="shared" si="1"/>
        <v>18.763457456637923</v>
      </c>
      <c r="D29">
        <f t="shared" si="5"/>
        <v>13.571428571428571</v>
      </c>
      <c r="E29">
        <f>GEOMEAN(E28,E30)</f>
        <v>12.409673645990857</v>
      </c>
      <c r="F29">
        <f t="shared" si="2"/>
        <v>1.409673645990857</v>
      </c>
      <c r="G29">
        <f>SQRT(G28*G30)</f>
        <v>121.84826629870447</v>
      </c>
      <c r="H29">
        <f t="shared" si="0"/>
        <v>123.50551751194259</v>
      </c>
      <c r="I29">
        <f t="shared" si="6"/>
        <v>126.64642842155389</v>
      </c>
      <c r="J29">
        <f t="shared" si="3"/>
        <v>0.9724843898578156</v>
      </c>
      <c r="K29">
        <f t="shared" si="4"/>
        <v>1.0433790192591443</v>
      </c>
      <c r="L29">
        <f t="shared" si="7"/>
        <v>1.5173393650662244</v>
      </c>
      <c r="M29">
        <f t="shared" si="8"/>
        <v>1.5362381677175638</v>
      </c>
    </row>
    <row r="30" spans="1:13" x14ac:dyDescent="0.25">
      <c r="A30" s="1">
        <v>43955</v>
      </c>
      <c r="B30">
        <v>278</v>
      </c>
      <c r="C30">
        <f t="shared" si="1"/>
        <v>20.236542543362077</v>
      </c>
      <c r="D30">
        <f t="shared" si="5"/>
        <v>14.285714285714286</v>
      </c>
      <c r="E30">
        <v>14</v>
      </c>
      <c r="F30">
        <f t="shared" si="2"/>
        <v>1.590326354009143</v>
      </c>
      <c r="G30">
        <v>147</v>
      </c>
      <c r="H30">
        <f t="shared" si="0"/>
        <v>117</v>
      </c>
      <c r="I30">
        <f t="shared" si="6"/>
        <v>131.99927363761799</v>
      </c>
      <c r="J30">
        <f t="shared" si="3"/>
        <v>0.9473260981128756</v>
      </c>
      <c r="K30">
        <f t="shared" si="4"/>
        <v>1.0422660574228486</v>
      </c>
      <c r="L30">
        <f t="shared" si="7"/>
        <v>1.4660205068377554</v>
      </c>
      <c r="M30">
        <f t="shared" si="8"/>
        <v>1.5394736842105263</v>
      </c>
    </row>
    <row r="31" spans="1:13" x14ac:dyDescent="0.25">
      <c r="A31" s="1">
        <v>43956</v>
      </c>
      <c r="B31">
        <v>300</v>
      </c>
      <c r="C31">
        <f t="shared" si="1"/>
        <v>22</v>
      </c>
      <c r="D31">
        <f t="shared" si="5"/>
        <v>16.576292145611955</v>
      </c>
      <c r="E31">
        <v>14</v>
      </c>
      <c r="F31">
        <f t="shared" si="2"/>
        <v>0</v>
      </c>
      <c r="G31">
        <v>147</v>
      </c>
      <c r="H31">
        <f t="shared" si="0"/>
        <v>139</v>
      </c>
      <c r="I31">
        <f t="shared" si="6"/>
        <v>137.54256123633525</v>
      </c>
      <c r="J31">
        <f t="shared" si="3"/>
        <v>1.188034188034188</v>
      </c>
      <c r="K31">
        <f t="shared" si="4"/>
        <v>1.0419948341074621</v>
      </c>
      <c r="L31">
        <f t="shared" si="7"/>
        <v>1.4441720189838023</v>
      </c>
      <c r="M31">
        <f t="shared" si="8"/>
        <v>1.5274725274725274</v>
      </c>
    </row>
    <row r="32" spans="1:13" x14ac:dyDescent="0.25">
      <c r="A32" s="1">
        <v>43957</v>
      </c>
      <c r="B32">
        <v>310</v>
      </c>
      <c r="C32">
        <f t="shared" si="1"/>
        <v>10</v>
      </c>
      <c r="D32">
        <f t="shared" si="5"/>
        <v>17.714285714285715</v>
      </c>
      <c r="E32">
        <v>14</v>
      </c>
      <c r="F32">
        <f t="shared" si="2"/>
        <v>0</v>
      </c>
      <c r="G32">
        <v>156</v>
      </c>
      <c r="H32">
        <f t="shared" si="0"/>
        <v>140</v>
      </c>
      <c r="I32">
        <f t="shared" si="6"/>
        <v>147.88838602370728</v>
      </c>
      <c r="J32">
        <f t="shared" si="3"/>
        <v>1.0071942446043165</v>
      </c>
      <c r="K32">
        <f t="shared" si="4"/>
        <v>1.0752190790572462</v>
      </c>
      <c r="L32">
        <f t="shared" si="7"/>
        <v>1.4637588721425834</v>
      </c>
      <c r="M32">
        <f t="shared" si="8"/>
        <v>1.3461538461538463</v>
      </c>
    </row>
    <row r="33" spans="1:13" x14ac:dyDescent="0.25">
      <c r="A33" s="1">
        <v>43958</v>
      </c>
      <c r="B33">
        <v>331</v>
      </c>
      <c r="C33">
        <f t="shared" si="1"/>
        <v>21</v>
      </c>
      <c r="D33">
        <f t="shared" si="5"/>
        <v>15.318723292882478</v>
      </c>
      <c r="E33">
        <v>15</v>
      </c>
      <c r="F33">
        <f t="shared" si="2"/>
        <v>1</v>
      </c>
      <c r="G33">
        <v>157</v>
      </c>
      <c r="H33">
        <f t="shared" si="0"/>
        <v>159</v>
      </c>
      <c r="I33">
        <f t="shared" si="6"/>
        <v>153.88691670394223</v>
      </c>
      <c r="J33">
        <f t="shared" si="3"/>
        <v>1.1357142857142857</v>
      </c>
      <c r="K33">
        <f t="shared" si="4"/>
        <v>1.0405612018733732</v>
      </c>
      <c r="L33">
        <f t="shared" si="7"/>
        <v>1.4325184807196742</v>
      </c>
      <c r="M33">
        <f t="shared" si="8"/>
        <v>1.3361344537815125</v>
      </c>
    </row>
    <row r="34" spans="1:13" x14ac:dyDescent="0.25">
      <c r="A34" s="1">
        <v>43959</v>
      </c>
      <c r="B34">
        <v>351</v>
      </c>
      <c r="C34">
        <f t="shared" si="1"/>
        <v>20</v>
      </c>
      <c r="D34">
        <f t="shared" si="5"/>
        <v>12.714285714285714</v>
      </c>
      <c r="E34">
        <v>16</v>
      </c>
      <c r="F34">
        <f t="shared" si="2"/>
        <v>1</v>
      </c>
      <c r="G34">
        <v>171</v>
      </c>
      <c r="H34">
        <f t="shared" si="0"/>
        <v>164</v>
      </c>
      <c r="I34">
        <f t="shared" si="6"/>
        <v>159.14168899012239</v>
      </c>
      <c r="J34">
        <f t="shared" si="3"/>
        <v>1.0314465408805031</v>
      </c>
      <c r="K34">
        <f t="shared" si="4"/>
        <v>1.0341469723270214</v>
      </c>
      <c r="L34">
        <f t="shared" si="7"/>
        <v>1.3928842613772086</v>
      </c>
      <c r="M34">
        <f t="shared" si="8"/>
        <v>1.333702487210535</v>
      </c>
    </row>
    <row r="35" spans="1:13" x14ac:dyDescent="0.25">
      <c r="A35" s="1">
        <v>43960</v>
      </c>
      <c r="B35">
        <v>363</v>
      </c>
      <c r="C35">
        <f t="shared" si="1"/>
        <v>12</v>
      </c>
      <c r="D35">
        <f t="shared" si="5"/>
        <v>13</v>
      </c>
      <c r="E35">
        <v>16</v>
      </c>
      <c r="F35">
        <f t="shared" si="2"/>
        <v>0</v>
      </c>
      <c r="G35">
        <v>171</v>
      </c>
      <c r="H35">
        <f>B35-E35-H47</f>
        <v>211</v>
      </c>
      <c r="I35">
        <f t="shared" si="6"/>
        <v>163.36909978498915</v>
      </c>
      <c r="J35">
        <f t="shared" si="3"/>
        <v>1.2865853658536586</v>
      </c>
      <c r="K35">
        <f t="shared" si="4"/>
        <v>1.026563817574722</v>
      </c>
      <c r="L35">
        <f t="shared" si="7"/>
        <v>1.3459194486206407</v>
      </c>
      <c r="M35">
        <f t="shared" si="8"/>
        <v>1.6614173228346456</v>
      </c>
    </row>
    <row r="36" spans="1:13" x14ac:dyDescent="0.25">
      <c r="A36" s="1">
        <v>43961</v>
      </c>
      <c r="B36">
        <f>SQRT(B35*B37)</f>
        <v>364.99452050681526</v>
      </c>
      <c r="C36">
        <f t="shared" si="1"/>
        <v>1.9945205068152632</v>
      </c>
      <c r="D36">
        <f t="shared" si="5"/>
        <v>12.842676740328882</v>
      </c>
      <c r="E36">
        <v>16</v>
      </c>
      <c r="F36">
        <f t="shared" si="2"/>
        <v>0</v>
      </c>
      <c r="G36">
        <f>SQRT(G35*G37)</f>
        <v>185.85478202080247</v>
      </c>
      <c r="H36">
        <f t="shared" si="0"/>
        <v>163.13973848601279</v>
      </c>
      <c r="I36">
        <f t="shared" si="6"/>
        <v>166.1711750386221</v>
      </c>
      <c r="J36">
        <f t="shared" si="3"/>
        <v>0.77317411604745401</v>
      </c>
      <c r="K36">
        <f t="shared" si="4"/>
        <v>1.017151806904248</v>
      </c>
      <c r="L36">
        <f t="shared" si="7"/>
        <v>1.3120873372402304</v>
      </c>
      <c r="M36">
        <f t="shared" si="8"/>
        <v>1.3209105291205934</v>
      </c>
    </row>
    <row r="37" spans="1:13" x14ac:dyDescent="0.25">
      <c r="A37" s="1">
        <v>43962</v>
      </c>
      <c r="B37">
        <v>367</v>
      </c>
      <c r="C37">
        <f t="shared" si="1"/>
        <v>2.0054794931847368</v>
      </c>
      <c r="D37">
        <f t="shared" si="5"/>
        <v>11.142857142857142</v>
      </c>
      <c r="E37">
        <v>17</v>
      </c>
      <c r="F37">
        <f t="shared" si="2"/>
        <v>1</v>
      </c>
      <c r="G37">
        <v>202</v>
      </c>
      <c r="H37">
        <f t="shared" si="0"/>
        <v>148</v>
      </c>
      <c r="I37">
        <f t="shared" si="6"/>
        <v>164.15860487006893</v>
      </c>
      <c r="J37">
        <f t="shared" si="3"/>
        <v>0.90719772738074589</v>
      </c>
      <c r="K37">
        <f t="shared" si="4"/>
        <v>0.98788857232257399</v>
      </c>
      <c r="L37">
        <f t="shared" si="7"/>
        <v>1.2436326378638949</v>
      </c>
      <c r="M37">
        <f t="shared" si="8"/>
        <v>1.2649572649572649</v>
      </c>
    </row>
    <row r="38" spans="1:13" x14ac:dyDescent="0.25">
      <c r="A38" s="1">
        <v>43963</v>
      </c>
      <c r="B38">
        <v>391</v>
      </c>
      <c r="C38">
        <f t="shared" si="1"/>
        <v>24</v>
      </c>
      <c r="D38">
        <f t="shared" si="5"/>
        <v>10</v>
      </c>
      <c r="E38">
        <v>17</v>
      </c>
      <c r="F38">
        <f t="shared" si="2"/>
        <v>0</v>
      </c>
      <c r="G38">
        <v>207</v>
      </c>
      <c r="H38">
        <f t="shared" si="0"/>
        <v>167</v>
      </c>
      <c r="I38">
        <f t="shared" si="6"/>
        <v>163.13882832926782</v>
      </c>
      <c r="J38">
        <f t="shared" si="3"/>
        <v>1.1283783783783783</v>
      </c>
      <c r="K38">
        <f t="shared" si="4"/>
        <v>0.99378785814116621</v>
      </c>
      <c r="L38">
        <f t="shared" si="7"/>
        <v>1.1860970659761911</v>
      </c>
      <c r="M38">
        <f t="shared" si="8"/>
        <v>1.2014388489208634</v>
      </c>
    </row>
    <row r="39" spans="1:13" x14ac:dyDescent="0.25">
      <c r="A39" s="1">
        <v>43964</v>
      </c>
      <c r="B39">
        <f>SQRT(B38*B40)</f>
        <v>399.89873718230217</v>
      </c>
      <c r="C39">
        <f t="shared" si="1"/>
        <v>8.8987371823021704</v>
      </c>
      <c r="D39">
        <f t="shared" si="5"/>
        <v>8.5714285714285712</v>
      </c>
      <c r="E39">
        <v>17</v>
      </c>
      <c r="F39">
        <f t="shared" si="2"/>
        <v>0</v>
      </c>
      <c r="G39">
        <f>SQRT(G38*G40)</f>
        <v>225.19991119003578</v>
      </c>
      <c r="H39">
        <f t="shared" si="0"/>
        <v>157.69882599226639</v>
      </c>
      <c r="I39">
        <f t="shared" si="6"/>
        <v>156.39286600022214</v>
      </c>
      <c r="J39">
        <f t="shared" si="3"/>
        <v>0.94430434725908019</v>
      </c>
      <c r="K39">
        <f t="shared" si="4"/>
        <v>0.95864894704631498</v>
      </c>
      <c r="L39">
        <f t="shared" si="7"/>
        <v>1.0575060706602852</v>
      </c>
      <c r="M39">
        <f t="shared" si="8"/>
        <v>1.1264201856590457</v>
      </c>
    </row>
    <row r="40" spans="1:13" x14ac:dyDescent="0.25">
      <c r="A40" s="1">
        <v>43965</v>
      </c>
      <c r="B40">
        <v>409</v>
      </c>
      <c r="C40">
        <f t="shared" si="1"/>
        <v>9.1012628176978296</v>
      </c>
      <c r="D40">
        <f t="shared" si="5"/>
        <v>11.419562126897517</v>
      </c>
      <c r="E40">
        <v>18</v>
      </c>
      <c r="F40">
        <f t="shared" si="2"/>
        <v>1</v>
      </c>
      <c r="G40">
        <v>245</v>
      </c>
      <c r="H40">
        <f t="shared" si="0"/>
        <v>146</v>
      </c>
      <c r="I40">
        <f t="shared" si="6"/>
        <v>149.60201956182931</v>
      </c>
      <c r="J40">
        <f t="shared" si="3"/>
        <v>0.92581538943834552</v>
      </c>
      <c r="K40">
        <f t="shared" si="4"/>
        <v>0.95657828510935283</v>
      </c>
      <c r="L40">
        <f t="shared" si="7"/>
        <v>0.97215554620308309</v>
      </c>
      <c r="M40">
        <f t="shared" si="8"/>
        <v>0.91823899371069184</v>
      </c>
    </row>
    <row r="41" spans="1:13" x14ac:dyDescent="0.25">
      <c r="A41" s="1">
        <v>43966</v>
      </c>
      <c r="B41">
        <v>421</v>
      </c>
      <c r="C41">
        <f t="shared" si="1"/>
        <v>12</v>
      </c>
      <c r="D41">
        <f t="shared" si="5"/>
        <v>14.428571428571429</v>
      </c>
      <c r="E41">
        <v>19</v>
      </c>
      <c r="F41">
        <f t="shared" si="2"/>
        <v>1</v>
      </c>
      <c r="G41">
        <v>245</v>
      </c>
      <c r="H41">
        <f t="shared" si="0"/>
        <v>157</v>
      </c>
      <c r="I41">
        <f t="shared" si="6"/>
        <v>145.1316220805416</v>
      </c>
      <c r="J41">
        <f t="shared" si="3"/>
        <v>1.0753424657534247</v>
      </c>
      <c r="K41">
        <f t="shared" si="4"/>
        <v>0.97011806729360273</v>
      </c>
      <c r="L41">
        <f t="shared" si="7"/>
        <v>0.91196482204954876</v>
      </c>
      <c r="M41">
        <f t="shared" si="8"/>
        <v>0.95731707317073167</v>
      </c>
    </row>
    <row r="42" spans="1:13" x14ac:dyDescent="0.25">
      <c r="A42" s="1">
        <v>43967</v>
      </c>
      <c r="B42">
        <v>423</v>
      </c>
      <c r="C42">
        <f t="shared" si="1"/>
        <v>2</v>
      </c>
      <c r="D42">
        <f t="shared" si="5"/>
        <v>16.857142857142858</v>
      </c>
      <c r="E42">
        <v>21</v>
      </c>
      <c r="F42">
        <f t="shared" si="2"/>
        <v>2</v>
      </c>
      <c r="G42">
        <v>245</v>
      </c>
      <c r="H42">
        <f t="shared" si="0"/>
        <v>157</v>
      </c>
      <c r="I42">
        <f t="shared" si="6"/>
        <v>141.08372576980602</v>
      </c>
      <c r="J42">
        <f t="shared" si="3"/>
        <v>1</v>
      </c>
      <c r="K42">
        <f t="shared" si="4"/>
        <v>0.972108791642326</v>
      </c>
      <c r="L42">
        <f t="shared" si="7"/>
        <v>0.86358880568900109</v>
      </c>
      <c r="M42">
        <f t="shared" si="8"/>
        <v>0.74407582938388628</v>
      </c>
    </row>
    <row r="43" spans="1:13" x14ac:dyDescent="0.25">
      <c r="A43" s="1">
        <v>43968</v>
      </c>
      <c r="B43">
        <f>SQRT(B42*B44)</f>
        <v>444.93145539509788</v>
      </c>
      <c r="C43">
        <f t="shared" si="1"/>
        <v>21.931455395097885</v>
      </c>
      <c r="D43">
        <f t="shared" si="5"/>
        <v>21.871608973956832</v>
      </c>
      <c r="E43">
        <f>GEOMEAN(E42,E44)</f>
        <v>23.366642891095843</v>
      </c>
      <c r="F43">
        <f t="shared" si="2"/>
        <v>2.366642891095843</v>
      </c>
      <c r="G43">
        <v>302</v>
      </c>
      <c r="H43">
        <f t="shared" si="0"/>
        <v>119.56481250400202</v>
      </c>
      <c r="I43">
        <f t="shared" si="6"/>
        <v>138.27613154507324</v>
      </c>
      <c r="J43">
        <f t="shared" si="3"/>
        <v>0.76155931531211474</v>
      </c>
      <c r="K43">
        <f t="shared" si="4"/>
        <v>0.98009980095568439</v>
      </c>
      <c r="L43">
        <f t="shared" si="7"/>
        <v>0.83213067195880763</v>
      </c>
      <c r="M43">
        <f t="shared" si="8"/>
        <v>0.73289814985361901</v>
      </c>
    </row>
    <row r="44" spans="1:13" x14ac:dyDescent="0.25">
      <c r="A44" s="1">
        <v>43969</v>
      </c>
      <c r="B44">
        <v>468</v>
      </c>
      <c r="C44">
        <f t="shared" si="1"/>
        <v>23.068544604902115</v>
      </c>
      <c r="D44">
        <f t="shared" si="5"/>
        <v>24.142857142857142</v>
      </c>
      <c r="E44">
        <v>26</v>
      </c>
      <c r="F44">
        <f t="shared" si="2"/>
        <v>2.633357108904157</v>
      </c>
      <c r="G44">
        <f>SQRT(G43*G45)</f>
        <v>322.31661452677241</v>
      </c>
      <c r="H44">
        <f t="shared" si="0"/>
        <v>119.68338547322759</v>
      </c>
      <c r="I44">
        <f t="shared" si="6"/>
        <v>136.8816490411071</v>
      </c>
      <c r="J44">
        <f t="shared" si="3"/>
        <v>1.0009917045553984</v>
      </c>
      <c r="K44">
        <f t="shared" si="4"/>
        <v>0.98991523346520871</v>
      </c>
      <c r="L44">
        <f t="shared" si="7"/>
        <v>0.83383779454904927</v>
      </c>
      <c r="M44">
        <f t="shared" si="8"/>
        <v>0.80867152346775395</v>
      </c>
    </row>
    <row r="45" spans="1:13" x14ac:dyDescent="0.25">
      <c r="A45" s="1">
        <v>43970</v>
      </c>
      <c r="B45">
        <v>509</v>
      </c>
      <c r="C45">
        <f t="shared" si="1"/>
        <v>41</v>
      </c>
      <c r="D45">
        <f t="shared" si="5"/>
        <v>27.285714285714285</v>
      </c>
      <c r="E45">
        <v>28</v>
      </c>
      <c r="F45">
        <f t="shared" si="2"/>
        <v>2</v>
      </c>
      <c r="G45">
        <v>344</v>
      </c>
      <c r="H45">
        <f t="shared" si="0"/>
        <v>137</v>
      </c>
      <c r="I45">
        <f t="shared" si="6"/>
        <v>136.63117606026901</v>
      </c>
      <c r="J45">
        <f t="shared" si="3"/>
        <v>1.1446868707657507</v>
      </c>
      <c r="K45">
        <f t="shared" si="4"/>
        <v>0.99817014930348436</v>
      </c>
      <c r="L45">
        <f t="shared" si="7"/>
        <v>0.83751475635525807</v>
      </c>
      <c r="M45">
        <f t="shared" si="8"/>
        <v>0.82035928143712578</v>
      </c>
    </row>
    <row r="46" spans="1:13" x14ac:dyDescent="0.25">
      <c r="A46" s="1">
        <v>43971</v>
      </c>
      <c r="B46">
        <v>553</v>
      </c>
      <c r="C46">
        <f t="shared" si="1"/>
        <v>44</v>
      </c>
      <c r="D46">
        <f t="shared" si="5"/>
        <v>27.571428571428573</v>
      </c>
      <c r="E46">
        <v>29</v>
      </c>
      <c r="F46">
        <f t="shared" si="2"/>
        <v>1</v>
      </c>
      <c r="G46">
        <v>387</v>
      </c>
      <c r="H46">
        <f t="shared" si="0"/>
        <v>137</v>
      </c>
      <c r="I46">
        <f t="shared" si="6"/>
        <v>136.75516120173378</v>
      </c>
      <c r="J46">
        <f t="shared" si="3"/>
        <v>1</v>
      </c>
      <c r="K46">
        <f t="shared" si="4"/>
        <v>1.0009074440039225</v>
      </c>
      <c r="L46">
        <f t="shared" si="7"/>
        <v>0.87443350006476339</v>
      </c>
      <c r="M46">
        <f t="shared" si="8"/>
        <v>0.86874457776063929</v>
      </c>
    </row>
    <row r="47" spans="1:13" x14ac:dyDescent="0.25">
      <c r="A47" s="1">
        <v>43972</v>
      </c>
      <c r="B47">
        <v>578</v>
      </c>
      <c r="C47">
        <f t="shared" si="1"/>
        <v>25</v>
      </c>
      <c r="D47">
        <f t="shared" si="5"/>
        <v>27.697148111012659</v>
      </c>
      <c r="E47">
        <v>30</v>
      </c>
      <c r="F47">
        <f t="shared" si="2"/>
        <v>1</v>
      </c>
      <c r="G47">
        <v>412</v>
      </c>
      <c r="H47">
        <f t="shared" si="0"/>
        <v>136</v>
      </c>
      <c r="I47">
        <f t="shared" si="6"/>
        <v>144.6967036538839</v>
      </c>
      <c r="J47">
        <f t="shared" si="3"/>
        <v>0.99270072992700731</v>
      </c>
      <c r="K47">
        <f t="shared" si="4"/>
        <v>1.0580712448609906</v>
      </c>
      <c r="L47">
        <f t="shared" si="7"/>
        <v>0.96721089780530611</v>
      </c>
      <c r="M47">
        <f t="shared" si="8"/>
        <v>0.93150684931506844</v>
      </c>
    </row>
    <row r="48" spans="1:13" x14ac:dyDescent="0.25">
      <c r="A48" s="1">
        <v>43973</v>
      </c>
      <c r="B48">
        <v>612</v>
      </c>
      <c r="C48">
        <f t="shared" si="1"/>
        <v>34</v>
      </c>
      <c r="D48">
        <f t="shared" si="5"/>
        <v>27.781104483129752</v>
      </c>
      <c r="E48">
        <v>30</v>
      </c>
      <c r="F48">
        <f t="shared" si="2"/>
        <v>0</v>
      </c>
      <c r="G48">
        <v>427</v>
      </c>
      <c r="H48">
        <f t="shared" si="0"/>
        <v>155</v>
      </c>
      <c r="I48">
        <f t="shared" si="6"/>
        <v>155.46670529694606</v>
      </c>
      <c r="J48">
        <f t="shared" si="3"/>
        <v>1.1397058823529411</v>
      </c>
      <c r="K48">
        <f t="shared" si="4"/>
        <v>1.0744315618192943</v>
      </c>
      <c r="L48">
        <f t="shared" si="7"/>
        <v>1.0712117942888348</v>
      </c>
      <c r="M48">
        <f t="shared" si="8"/>
        <v>0.98726114649681529</v>
      </c>
    </row>
    <row r="49" spans="1:13" x14ac:dyDescent="0.25">
      <c r="A49" s="1">
        <v>43974</v>
      </c>
      <c r="B49">
        <v>616</v>
      </c>
      <c r="C49">
        <f t="shared" si="1"/>
        <v>4</v>
      </c>
      <c r="D49">
        <f t="shared" si="5"/>
        <v>25.428571428571427</v>
      </c>
      <c r="E49">
        <v>31</v>
      </c>
      <c r="F49">
        <f t="shared" si="2"/>
        <v>1</v>
      </c>
      <c r="G49">
        <v>427</v>
      </c>
      <c r="H49">
        <f t="shared" si="0"/>
        <v>158</v>
      </c>
      <c r="I49">
        <f t="shared" si="6"/>
        <v>166.24200145770749</v>
      </c>
      <c r="J49">
        <f t="shared" si="3"/>
        <v>1.0193548387096774</v>
      </c>
      <c r="K49">
        <f t="shared" si="4"/>
        <v>1.0693093491637344</v>
      </c>
      <c r="L49">
        <f t="shared" si="7"/>
        <v>1.1783215998204501</v>
      </c>
      <c r="M49">
        <f t="shared" si="8"/>
        <v>1.0063694267515924</v>
      </c>
    </row>
    <row r="50" spans="1:13" x14ac:dyDescent="0.25">
      <c r="A50" s="1">
        <v>43975</v>
      </c>
      <c r="B50">
        <f>(B$52/B$49)^(1/3)*B49</f>
        <v>638.81149217218649</v>
      </c>
      <c r="C50">
        <f t="shared" si="1"/>
        <v>22.81149217218649</v>
      </c>
      <c r="D50">
        <f t="shared" si="5"/>
        <v>24.857142857142858</v>
      </c>
      <c r="E50">
        <v>31</v>
      </c>
      <c r="F50">
        <f t="shared" si="2"/>
        <v>0</v>
      </c>
      <c r="G50">
        <f>(G$52/G$49)^(1/3)*G49</f>
        <v>430.30764535420258</v>
      </c>
      <c r="H50">
        <f t="shared" si="0"/>
        <v>177.50384681798391</v>
      </c>
      <c r="I50">
        <f t="shared" si="6"/>
        <v>179.01303449077577</v>
      </c>
      <c r="J50">
        <f t="shared" si="3"/>
        <v>1.1234420684682527</v>
      </c>
      <c r="K50">
        <f t="shared" si="4"/>
        <v>1.0768219398291909</v>
      </c>
      <c r="L50">
        <f t="shared" si="7"/>
        <v>1.2946054571422814</v>
      </c>
      <c r="M50">
        <f t="shared" si="8"/>
        <v>1.4845826552192567</v>
      </c>
    </row>
    <row r="51" spans="1:13" x14ac:dyDescent="0.25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f t="shared" si="5"/>
        <v>30.857142857142858</v>
      </c>
      <c r="E51">
        <v>31</v>
      </c>
      <c r="F51">
        <f t="shared" si="2"/>
        <v>0</v>
      </c>
      <c r="G51">
        <f>(G$52/G$49)^(1/3)*G50</f>
        <v>433.64091252992552</v>
      </c>
      <c r="H51">
        <f t="shared" si="0"/>
        <v>197.82681885198275</v>
      </c>
      <c r="I51">
        <f t="shared" si="6"/>
        <v>197.12324859999231</v>
      </c>
      <c r="J51">
        <f t="shared" si="3"/>
        <v>1.114493135773212</v>
      </c>
      <c r="K51">
        <f t="shared" si="4"/>
        <v>1.1011670136799436</v>
      </c>
      <c r="L51">
        <f t="shared" si="7"/>
        <v>1.4400998963768619</v>
      </c>
      <c r="M51">
        <f t="shared" si="8"/>
        <v>1.6529179724468552</v>
      </c>
    </row>
    <row r="52" spans="1:13" x14ac:dyDescent="0.25">
      <c r="A52" s="1">
        <v>43977</v>
      </c>
      <c r="B52">
        <v>687</v>
      </c>
      <c r="C52">
        <f t="shared" si="1"/>
        <v>24.532268618091734</v>
      </c>
      <c r="D52">
        <f t="shared" si="5"/>
        <v>32.857142857142854</v>
      </c>
      <c r="E52">
        <v>31</v>
      </c>
      <c r="F52">
        <f t="shared" si="2"/>
        <v>0</v>
      </c>
      <c r="G52">
        <v>437</v>
      </c>
      <c r="H52">
        <f t="shared" si="0"/>
        <v>219</v>
      </c>
      <c r="I52">
        <f t="shared" si="6"/>
        <v>215.25800189425468</v>
      </c>
      <c r="J52">
        <f t="shared" si="3"/>
        <v>1.1070288713678369</v>
      </c>
      <c r="K52">
        <f t="shared" si="4"/>
        <v>1.091997029386736</v>
      </c>
      <c r="L52">
        <f t="shared" si="7"/>
        <v>1.5754676794943403</v>
      </c>
      <c r="M52">
        <f t="shared" si="8"/>
        <v>1.5985401459854014</v>
      </c>
    </row>
    <row r="53" spans="1:13" x14ac:dyDescent="0.25">
      <c r="A53" s="1">
        <v>43978</v>
      </c>
      <c r="B53">
        <v>727</v>
      </c>
      <c r="C53">
        <f t="shared" si="1"/>
        <v>40</v>
      </c>
      <c r="D53">
        <f t="shared" si="5"/>
        <v>35.714285714285715</v>
      </c>
      <c r="E53">
        <v>33</v>
      </c>
      <c r="F53">
        <f t="shared" si="2"/>
        <v>2</v>
      </c>
      <c r="G53">
        <v>464</v>
      </c>
      <c r="H53">
        <f t="shared" si="0"/>
        <v>230</v>
      </c>
      <c r="I53">
        <f t="shared" si="6"/>
        <v>237.0141357457702</v>
      </c>
      <c r="J53">
        <f t="shared" si="3"/>
        <v>1.0502283105022832</v>
      </c>
      <c r="K53">
        <f t="shared" si="4"/>
        <v>1.1010700353067628</v>
      </c>
      <c r="L53">
        <f t="shared" si="7"/>
        <v>1.7331275372937467</v>
      </c>
      <c r="M53">
        <f t="shared" si="8"/>
        <v>1.6788321167883211</v>
      </c>
    </row>
    <row r="54" spans="1:13" x14ac:dyDescent="0.25">
      <c r="A54" s="1">
        <v>43979</v>
      </c>
      <c r="B54">
        <v>794</v>
      </c>
      <c r="C54">
        <f t="shared" si="1"/>
        <v>67</v>
      </c>
      <c r="D54">
        <f t="shared" si="5"/>
        <v>34.158071348866351</v>
      </c>
      <c r="E54">
        <v>34</v>
      </c>
      <c r="F54">
        <f t="shared" si="2"/>
        <v>1</v>
      </c>
      <c r="G54">
        <v>493</v>
      </c>
      <c r="H54">
        <f t="shared" si="0"/>
        <v>267</v>
      </c>
      <c r="I54">
        <f t="shared" si="6"/>
        <v>258.05256143894599</v>
      </c>
      <c r="J54">
        <f t="shared" si="3"/>
        <v>1.1608695652173913</v>
      </c>
      <c r="K54">
        <f t="shared" si="4"/>
        <v>1.0887644343531575</v>
      </c>
      <c r="L54">
        <f t="shared" si="7"/>
        <v>1.7834031800490115</v>
      </c>
      <c r="M54">
        <f t="shared" si="8"/>
        <v>1.963235294117647</v>
      </c>
    </row>
    <row r="55" spans="1:13" x14ac:dyDescent="0.25">
      <c r="A55" s="1">
        <v>43980</v>
      </c>
      <c r="B55">
        <v>842</v>
      </c>
      <c r="C55">
        <f t="shared" si="1"/>
        <v>48</v>
      </c>
      <c r="D55">
        <f t="shared" si="5"/>
        <v>32.504609802584532</v>
      </c>
      <c r="E55">
        <v>36</v>
      </c>
      <c r="F55">
        <f t="shared" si="2"/>
        <v>2</v>
      </c>
      <c r="G55">
        <v>519</v>
      </c>
      <c r="H55">
        <f t="shared" si="0"/>
        <v>287</v>
      </c>
      <c r="I55">
        <f t="shared" si="6"/>
        <v>278.10106088817219</v>
      </c>
      <c r="J55">
        <f t="shared" si="3"/>
        <v>1.0749063670411985</v>
      </c>
      <c r="K55">
        <f t="shared" si="4"/>
        <v>1.077691534381338</v>
      </c>
      <c r="L55">
        <f t="shared" si="7"/>
        <v>1.7888142696340728</v>
      </c>
      <c r="M55">
        <f t="shared" si="8"/>
        <v>1.8516129032258064</v>
      </c>
    </row>
    <row r="56" spans="1:13" x14ac:dyDescent="0.25">
      <c r="A56" s="1">
        <v>43981</v>
      </c>
      <c r="B56">
        <v>866</v>
      </c>
      <c r="C56">
        <f t="shared" si="1"/>
        <v>24</v>
      </c>
      <c r="D56">
        <f t="shared" si="5"/>
        <v>38.571428571428569</v>
      </c>
      <c r="E56">
        <v>37</v>
      </c>
      <c r="F56">
        <f t="shared" si="2"/>
        <v>1</v>
      </c>
      <c r="G56">
        <v>519</v>
      </c>
      <c r="H56">
        <f t="shared" si="0"/>
        <v>310</v>
      </c>
      <c r="I56">
        <f t="shared" si="6"/>
        <v>297.72911150740805</v>
      </c>
      <c r="J56">
        <f t="shared" si="3"/>
        <v>1.0801393728222997</v>
      </c>
      <c r="K56">
        <f t="shared" si="4"/>
        <v>1.070578841218907</v>
      </c>
      <c r="L56">
        <f t="shared" si="7"/>
        <v>1.7909379633109825</v>
      </c>
      <c r="M56">
        <f t="shared" si="8"/>
        <v>1.9620253164556962</v>
      </c>
    </row>
    <row r="57" spans="1:13" x14ac:dyDescent="0.25">
      <c r="A57" s="1">
        <v>43982</v>
      </c>
      <c r="B57">
        <f>SQRT(B56*B58)</f>
        <v>877.91799161425092</v>
      </c>
      <c r="C57">
        <f t="shared" si="1"/>
        <v>11.917991614250923</v>
      </c>
      <c r="D57">
        <f t="shared" si="5"/>
        <v>39.285714285714285</v>
      </c>
      <c r="E57">
        <v>37</v>
      </c>
      <c r="F57">
        <f t="shared" si="2"/>
        <v>0</v>
      </c>
      <c r="G57">
        <v>519</v>
      </c>
      <c r="H57">
        <f t="shared" si="0"/>
        <v>321.91799161425092</v>
      </c>
      <c r="I57">
        <f t="shared" si="6"/>
        <v>311.97227059861984</v>
      </c>
      <c r="J57">
        <f t="shared" si="3"/>
        <v>1.0384451342395191</v>
      </c>
      <c r="K57">
        <f t="shared" si="4"/>
        <v>1.0478393228633183</v>
      </c>
      <c r="L57">
        <f t="shared" si="7"/>
        <v>1.7427349437769306</v>
      </c>
      <c r="M57">
        <f t="shared" si="8"/>
        <v>1.81358318360476</v>
      </c>
    </row>
    <row r="58" spans="1:13" x14ac:dyDescent="0.25">
      <c r="A58" s="1">
        <v>43983</v>
      </c>
      <c r="B58">
        <v>890</v>
      </c>
      <c r="C58">
        <f t="shared" si="1"/>
        <v>12.082008385749077</v>
      </c>
      <c r="D58">
        <f t="shared" si="5"/>
        <v>38.857142857142854</v>
      </c>
      <c r="E58">
        <v>37</v>
      </c>
      <c r="F58">
        <f t="shared" si="2"/>
        <v>0</v>
      </c>
      <c r="G58">
        <v>519</v>
      </c>
      <c r="H58">
        <f t="shared" si="0"/>
        <v>334</v>
      </c>
      <c r="I58">
        <f t="shared" si="6"/>
        <v>320.14748631339495</v>
      </c>
      <c r="J58">
        <f t="shared" si="3"/>
        <v>1.0375313238168644</v>
      </c>
      <c r="K58">
        <f t="shared" si="4"/>
        <v>1.0262049434684959</v>
      </c>
      <c r="L58">
        <f t="shared" si="7"/>
        <v>1.6240980634559583</v>
      </c>
      <c r="M58">
        <f t="shared" si="8"/>
        <v>1.6883454019947834</v>
      </c>
    </row>
    <row r="59" spans="1:13" x14ac:dyDescent="0.25">
      <c r="A59" s="1">
        <v>43984</v>
      </c>
      <c r="B59">
        <v>957</v>
      </c>
      <c r="C59">
        <f t="shared" si="1"/>
        <v>67</v>
      </c>
      <c r="D59">
        <f t="shared" si="5"/>
        <v>39.142857142857146</v>
      </c>
      <c r="E59">
        <v>40</v>
      </c>
      <c r="F59">
        <f t="shared" si="2"/>
        <v>3</v>
      </c>
      <c r="G59">
        <v>564</v>
      </c>
      <c r="H59">
        <f t="shared" si="0"/>
        <v>353</v>
      </c>
      <c r="I59">
        <f t="shared" si="6"/>
        <v>326.87875440643359</v>
      </c>
      <c r="J59">
        <f t="shared" si="3"/>
        <v>1.0568862275449102</v>
      </c>
      <c r="K59">
        <f t="shared" si="4"/>
        <v>1.021025522238364</v>
      </c>
      <c r="L59">
        <f t="shared" si="7"/>
        <v>1.5185440333456803</v>
      </c>
      <c r="M59">
        <f t="shared" si="8"/>
        <v>1.6118721461187215</v>
      </c>
    </row>
    <row r="60" spans="1:13" x14ac:dyDescent="0.25">
      <c r="A60" s="1">
        <v>43985</v>
      </c>
      <c r="B60">
        <v>1002</v>
      </c>
      <c r="C60">
        <f t="shared" si="1"/>
        <v>45</v>
      </c>
      <c r="D60">
        <f t="shared" si="5"/>
        <v>38.857142857142854</v>
      </c>
      <c r="E60">
        <v>42</v>
      </c>
      <c r="F60">
        <f t="shared" si="2"/>
        <v>2</v>
      </c>
      <c r="G60">
        <v>641</v>
      </c>
      <c r="H60">
        <f t="shared" si="0"/>
        <v>319</v>
      </c>
      <c r="I60">
        <f t="shared" si="6"/>
        <v>333.00112141051528</v>
      </c>
      <c r="J60">
        <f t="shared" si="3"/>
        <v>0.90368271954674217</v>
      </c>
      <c r="K60">
        <f t="shared" si="4"/>
        <v>1.0187297795330843</v>
      </c>
      <c r="L60">
        <f t="shared" si="7"/>
        <v>1.4049842232520011</v>
      </c>
      <c r="M60">
        <f t="shared" si="8"/>
        <v>1.3869565217391304</v>
      </c>
    </row>
    <row r="61" spans="1:13" x14ac:dyDescent="0.25">
      <c r="A61" s="1">
        <v>43986</v>
      </c>
      <c r="B61">
        <v>1066</v>
      </c>
      <c r="C61">
        <f t="shared" si="1"/>
        <v>64</v>
      </c>
      <c r="D61">
        <f t="shared" si="5"/>
        <v>41.802418405541012</v>
      </c>
      <c r="E61">
        <v>45</v>
      </c>
      <c r="F61">
        <f t="shared" si="2"/>
        <v>3</v>
      </c>
      <c r="G61">
        <v>701</v>
      </c>
      <c r="H61">
        <f t="shared" si="0"/>
        <v>320</v>
      </c>
      <c r="I61">
        <f t="shared" si="6"/>
        <v>340.16762748715104</v>
      </c>
      <c r="J61">
        <f t="shared" si="3"/>
        <v>1.0031347962382444</v>
      </c>
      <c r="K61">
        <f t="shared" si="4"/>
        <v>1.021520966795187</v>
      </c>
      <c r="L61">
        <f t="shared" si="7"/>
        <v>1.3182106218605898</v>
      </c>
      <c r="M61">
        <f t="shared" si="8"/>
        <v>1.1985018726591761</v>
      </c>
    </row>
    <row r="62" spans="1:13" x14ac:dyDescent="0.25">
      <c r="A62" s="1">
        <v>43987</v>
      </c>
      <c r="B62">
        <v>1116</v>
      </c>
      <c r="C62">
        <f t="shared" si="1"/>
        <v>50</v>
      </c>
      <c r="D62">
        <f t="shared" si="5"/>
        <v>44.857142857142854</v>
      </c>
      <c r="E62">
        <v>45</v>
      </c>
      <c r="F62">
        <f t="shared" si="2"/>
        <v>0</v>
      </c>
      <c r="G62">
        <v>739</v>
      </c>
      <c r="H62">
        <f t="shared" si="0"/>
        <v>332</v>
      </c>
      <c r="I62">
        <f t="shared" si="6"/>
        <v>348.41770335189597</v>
      </c>
      <c r="J62">
        <f t="shared" si="3"/>
        <v>1.0375000000000001</v>
      </c>
      <c r="K62">
        <f t="shared" si="4"/>
        <v>1.0242529717648001</v>
      </c>
      <c r="L62">
        <f t="shared" si="7"/>
        <v>1.2528456462523132</v>
      </c>
      <c r="M62">
        <f t="shared" si="8"/>
        <v>1.1567944250871081</v>
      </c>
    </row>
    <row r="63" spans="1:13" x14ac:dyDescent="0.25">
      <c r="A63" s="1">
        <v>43988</v>
      </c>
      <c r="B63">
        <v>1138</v>
      </c>
      <c r="C63">
        <f t="shared" si="1"/>
        <v>22</v>
      </c>
      <c r="D63">
        <f t="shared" si="5"/>
        <v>44.857142857142854</v>
      </c>
      <c r="E63">
        <v>46</v>
      </c>
      <c r="F63">
        <f t="shared" si="2"/>
        <v>1</v>
      </c>
      <c r="G63">
        <v>739</v>
      </c>
      <c r="H63">
        <f t="shared" si="0"/>
        <v>353</v>
      </c>
      <c r="I63">
        <f t="shared" si="6"/>
        <v>346.4092644683862</v>
      </c>
      <c r="J63">
        <f t="shared" si="3"/>
        <v>1.0632530120481927</v>
      </c>
      <c r="K63">
        <f t="shared" si="4"/>
        <v>0.99423554295838612</v>
      </c>
      <c r="L63">
        <f t="shared" si="7"/>
        <v>1.1635048474585157</v>
      </c>
      <c r="M63">
        <f t="shared" si="8"/>
        <v>1.1387096774193548</v>
      </c>
    </row>
    <row r="64" spans="1:13" x14ac:dyDescent="0.25">
      <c r="A64" s="1">
        <v>43989</v>
      </c>
      <c r="B64">
        <f>SQRT(B63*B65)</f>
        <v>1170.534920453038</v>
      </c>
      <c r="C64">
        <f t="shared" si="1"/>
        <v>32.534920453038012</v>
      </c>
      <c r="D64">
        <f t="shared" si="5"/>
        <v>56.428571428571431</v>
      </c>
      <c r="E64">
        <f>SQRT(E63*E65)</f>
        <v>48.435524153249339</v>
      </c>
      <c r="F64">
        <f t="shared" si="2"/>
        <v>2.4355241532493395</v>
      </c>
      <c r="G64">
        <f>SQRT(G63*G65)</f>
        <v>748.43971033076537</v>
      </c>
      <c r="H64">
        <f t="shared" si="0"/>
        <v>373.65968596902326</v>
      </c>
      <c r="I64">
        <f t="shared" si="6"/>
        <v>355.31102464659062</v>
      </c>
      <c r="J64">
        <f t="shared" si="3"/>
        <v>1.0585260225751367</v>
      </c>
      <c r="K64">
        <f t="shared" si="4"/>
        <v>1.0256972347199358</v>
      </c>
      <c r="L64">
        <f t="shared" si="7"/>
        <v>1.1389186095444039</v>
      </c>
      <c r="M64">
        <f t="shared" si="8"/>
        <v>1.1607294270671693</v>
      </c>
    </row>
    <row r="65" spans="1:13" x14ac:dyDescent="0.25">
      <c r="A65" s="1">
        <v>43990</v>
      </c>
      <c r="B65">
        <v>1204</v>
      </c>
      <c r="C65">
        <f t="shared" si="1"/>
        <v>33.465079546961988</v>
      </c>
      <c r="D65">
        <f t="shared" si="5"/>
        <v>51.805951794175662</v>
      </c>
      <c r="E65">
        <v>51</v>
      </c>
      <c r="F65">
        <f t="shared" si="2"/>
        <v>2.5644758467506605</v>
      </c>
      <c r="G65">
        <v>758</v>
      </c>
      <c r="H65">
        <f t="shared" si="0"/>
        <v>395</v>
      </c>
      <c r="I65">
        <f t="shared" si="6"/>
        <v>368.26502535332247</v>
      </c>
      <c r="J65">
        <f t="shared" si="3"/>
        <v>1.0571116308028634</v>
      </c>
      <c r="K65">
        <f t="shared" si="4"/>
        <v>1.0364582008667378</v>
      </c>
      <c r="L65">
        <f t="shared" si="7"/>
        <v>1.1502980379262602</v>
      </c>
      <c r="M65">
        <f t="shared" si="8"/>
        <v>1.1826347305389222</v>
      </c>
    </row>
    <row r="66" spans="1:13" x14ac:dyDescent="0.25">
      <c r="A66" s="1">
        <v>43991</v>
      </c>
      <c r="B66">
        <v>1271</v>
      </c>
      <c r="C66">
        <f t="shared" si="1"/>
        <v>67</v>
      </c>
      <c r="D66">
        <f t="shared" si="5"/>
        <v>49.285714285714285</v>
      </c>
      <c r="E66">
        <v>53</v>
      </c>
      <c r="F66">
        <f t="shared" si="2"/>
        <v>2</v>
      </c>
      <c r="G66">
        <v>879</v>
      </c>
      <c r="H66">
        <f t="shared" si="0"/>
        <v>339</v>
      </c>
      <c r="I66">
        <f t="shared" si="6"/>
        <v>383.63247081198085</v>
      </c>
      <c r="J66">
        <f t="shared" si="3"/>
        <v>0.85822784810126584</v>
      </c>
      <c r="K66">
        <f t="shared" si="4"/>
        <v>1.041729310145362</v>
      </c>
      <c r="L66">
        <f t="shared" si="7"/>
        <v>1.1736231420381056</v>
      </c>
      <c r="M66">
        <f t="shared" si="8"/>
        <v>0.96033994334277617</v>
      </c>
    </row>
    <row r="67" spans="1:13" x14ac:dyDescent="0.25">
      <c r="A67" s="1">
        <v>43992</v>
      </c>
      <c r="B67">
        <v>1397</v>
      </c>
      <c r="C67">
        <f t="shared" si="1"/>
        <v>126</v>
      </c>
      <c r="D67">
        <f t="shared" si="5"/>
        <v>50.714285714285715</v>
      </c>
      <c r="E67">
        <v>55</v>
      </c>
      <c r="F67">
        <f t="shared" si="2"/>
        <v>2</v>
      </c>
      <c r="G67">
        <v>961</v>
      </c>
      <c r="H67">
        <f t="shared" si="0"/>
        <v>381</v>
      </c>
      <c r="I67">
        <f t="shared" si="6"/>
        <v>400.00973788174576</v>
      </c>
      <c r="J67">
        <f t="shared" si="3"/>
        <v>1.1238938053097345</v>
      </c>
      <c r="K67">
        <f t="shared" si="4"/>
        <v>1.0426899918953718</v>
      </c>
      <c r="L67">
        <f t="shared" si="7"/>
        <v>1.2012263988403329</v>
      </c>
      <c r="M67">
        <f t="shared" si="8"/>
        <v>1.1943573667711598</v>
      </c>
    </row>
    <row r="68" spans="1:13" x14ac:dyDescent="0.25">
      <c r="A68" s="1">
        <v>43993</v>
      </c>
      <c r="B68">
        <f>SQRT(B67*B69)</f>
        <v>1428.6416625592296</v>
      </c>
      <c r="C68">
        <f t="shared" ref="C68:C131" si="9">B68-B67</f>
        <v>31.641662559229644</v>
      </c>
      <c r="D68">
        <f t="shared" si="5"/>
        <v>49.045633122049011</v>
      </c>
      <c r="E68">
        <f>SQRT(E67*E69)</f>
        <v>56.480084985771754</v>
      </c>
      <c r="F68">
        <f t="shared" si="2"/>
        <v>1.4800849857717537</v>
      </c>
      <c r="G68">
        <v>961</v>
      </c>
      <c r="H68">
        <f t="shared" si="0"/>
        <v>411.16157757345786</v>
      </c>
      <c r="I68">
        <f t="shared" si="6"/>
        <v>413.53550472148436</v>
      </c>
      <c r="J68">
        <f t="shared" ref="J68:J131" si="10">H68/H67</f>
        <v>1.0791642455996269</v>
      </c>
      <c r="K68">
        <f t="shared" ref="K68:K131" si="11">I68/I67</f>
        <v>1.0338135939173991</v>
      </c>
      <c r="L68">
        <f t="shared" si="7"/>
        <v>1.2156815384706312</v>
      </c>
      <c r="M68">
        <f t="shared" si="8"/>
        <v>1.2848799299170559</v>
      </c>
    </row>
    <row r="69" spans="1:13" x14ac:dyDescent="0.25">
      <c r="A69" s="1">
        <v>43994</v>
      </c>
      <c r="B69">
        <v>1461</v>
      </c>
      <c r="C69">
        <f t="shared" si="9"/>
        <v>32.358337440770356</v>
      </c>
      <c r="D69">
        <f t="shared" si="5"/>
        <v>47.285714285714285</v>
      </c>
      <c r="E69">
        <v>58</v>
      </c>
      <c r="F69">
        <f t="shared" ref="F69:F132" si="12">E69-E68</f>
        <v>1.5199150142282463</v>
      </c>
      <c r="G69">
        <v>961</v>
      </c>
      <c r="H69">
        <f t="shared" si="0"/>
        <v>442</v>
      </c>
      <c r="I69">
        <f t="shared" si="6"/>
        <v>423.93436781492488</v>
      </c>
      <c r="J69">
        <f t="shared" si="10"/>
        <v>1.0750031717665365</v>
      </c>
      <c r="K69">
        <f t="shared" si="11"/>
        <v>1.025146240104448</v>
      </c>
      <c r="L69">
        <f t="shared" si="7"/>
        <v>1.2167417549008936</v>
      </c>
      <c r="M69">
        <f t="shared" si="8"/>
        <v>1.3313253012048192</v>
      </c>
    </row>
    <row r="70" spans="1:13" x14ac:dyDescent="0.25">
      <c r="A70" s="1">
        <v>43995</v>
      </c>
      <c r="B70">
        <v>1493</v>
      </c>
      <c r="C70">
        <f t="shared" si="9"/>
        <v>32</v>
      </c>
      <c r="D70">
        <f t="shared" ref="D70:D133" si="13">AVERAGE(C67:C73)</f>
        <v>65.285714285714292</v>
      </c>
      <c r="E70">
        <v>59</v>
      </c>
      <c r="F70">
        <f t="shared" si="12"/>
        <v>1</v>
      </c>
      <c r="G70">
        <v>961</v>
      </c>
      <c r="H70">
        <f t="shared" si="0"/>
        <v>473</v>
      </c>
      <c r="I70">
        <f t="shared" ref="I70:I133" si="14">GEOMEAN(H67:H73)</f>
        <v>451.26921980487123</v>
      </c>
      <c r="J70">
        <f t="shared" si="10"/>
        <v>1.0701357466063348</v>
      </c>
      <c r="K70">
        <f t="shared" si="11"/>
        <v>1.0644789714286147</v>
      </c>
      <c r="L70">
        <f t="shared" si="7"/>
        <v>1.3027054010735175</v>
      </c>
      <c r="M70">
        <f t="shared" si="8"/>
        <v>1.339943342776204</v>
      </c>
    </row>
    <row r="71" spans="1:13" x14ac:dyDescent="0.25">
      <c r="A71" s="1">
        <v>43996</v>
      </c>
      <c r="B71">
        <f>SQRT(B70*B72)</f>
        <v>1513.8543523073811</v>
      </c>
      <c r="C71">
        <f t="shared" si="9"/>
        <v>20.854352307381077</v>
      </c>
      <c r="D71">
        <f t="shared" si="13"/>
        <v>62.571428571428569</v>
      </c>
      <c r="E71">
        <f>SQRT(E70*E72)</f>
        <v>59.991666087882571</v>
      </c>
      <c r="F71">
        <f t="shared" si="12"/>
        <v>0.99166608788257093</v>
      </c>
      <c r="G71">
        <f>SQRT(G70*G72)</f>
        <v>982.26473010080133</v>
      </c>
      <c r="H71">
        <f t="shared" si="0"/>
        <v>471.5979561186972</v>
      </c>
      <c r="I71">
        <f t="shared" si="14"/>
        <v>474.44830164280097</v>
      </c>
      <c r="J71">
        <f t="shared" si="10"/>
        <v>0.99703584803107226</v>
      </c>
      <c r="K71">
        <f t="shared" si="11"/>
        <v>1.0513641986217281</v>
      </c>
      <c r="L71">
        <f t="shared" si="7"/>
        <v>1.3353041947254802</v>
      </c>
      <c r="M71">
        <f t="shared" si="8"/>
        <v>1.2621055303188182</v>
      </c>
    </row>
    <row r="72" spans="1:13" x14ac:dyDescent="0.25">
      <c r="A72" s="1">
        <v>43997</v>
      </c>
      <c r="B72">
        <v>1535</v>
      </c>
      <c r="C72">
        <f t="shared" si="9"/>
        <v>21.145647692618923</v>
      </c>
      <c r="D72">
        <f t="shared" si="13"/>
        <v>59.765476777252907</v>
      </c>
      <c r="E72">
        <v>61</v>
      </c>
      <c r="F72">
        <f t="shared" si="12"/>
        <v>1.0083339121174291</v>
      </c>
      <c r="G72">
        <v>1004</v>
      </c>
      <c r="H72">
        <f t="shared" si="0"/>
        <v>470</v>
      </c>
      <c r="I72">
        <f t="shared" si="14"/>
        <v>489.13924033207093</v>
      </c>
      <c r="J72">
        <f t="shared" si="10"/>
        <v>0.99661161356200834</v>
      </c>
      <c r="K72">
        <f t="shared" si="11"/>
        <v>1.0309642560388599</v>
      </c>
      <c r="L72">
        <f t="shared" si="7"/>
        <v>1.3282261595783602</v>
      </c>
      <c r="M72">
        <f t="shared" si="8"/>
        <v>1.1898734177215189</v>
      </c>
    </row>
    <row r="73" spans="1:13" x14ac:dyDescent="0.25">
      <c r="A73" s="1">
        <v>43998</v>
      </c>
      <c r="B73">
        <v>1728</v>
      </c>
      <c r="C73">
        <f t="shared" si="9"/>
        <v>193</v>
      </c>
      <c r="D73">
        <f t="shared" si="13"/>
        <v>83.428571428571431</v>
      </c>
      <c r="E73">
        <v>64</v>
      </c>
      <c r="F73">
        <f t="shared" si="12"/>
        <v>3</v>
      </c>
      <c r="G73">
        <v>1139</v>
      </c>
      <c r="H73">
        <f t="shared" si="0"/>
        <v>525</v>
      </c>
      <c r="I73">
        <f t="shared" si="14"/>
        <v>517.07127087132562</v>
      </c>
      <c r="J73">
        <f t="shared" si="10"/>
        <v>1.1170212765957446</v>
      </c>
      <c r="K73">
        <f t="shared" si="11"/>
        <v>1.0571044566375252</v>
      </c>
      <c r="L73">
        <f t="shared" si="7"/>
        <v>1.347829785567717</v>
      </c>
      <c r="M73">
        <f t="shared" si="8"/>
        <v>1.5486725663716814</v>
      </c>
    </row>
    <row r="74" spans="1:13" x14ac:dyDescent="0.25">
      <c r="A74" s="1">
        <v>43999</v>
      </c>
      <c r="B74">
        <v>1835</v>
      </c>
      <c r="C74">
        <f t="shared" si="9"/>
        <v>107</v>
      </c>
      <c r="D74">
        <f t="shared" si="13"/>
        <v>87.142857142857139</v>
      </c>
      <c r="E74">
        <v>67</v>
      </c>
      <c r="F74">
        <f t="shared" si="12"/>
        <v>3</v>
      </c>
      <c r="G74">
        <v>1227</v>
      </c>
      <c r="H74">
        <f t="shared" si="0"/>
        <v>541</v>
      </c>
      <c r="I74">
        <f t="shared" si="14"/>
        <v>547.74068001194803</v>
      </c>
      <c r="J74">
        <f t="shared" si="10"/>
        <v>1.0304761904761905</v>
      </c>
      <c r="K74">
        <f t="shared" si="11"/>
        <v>1.0593136978756157</v>
      </c>
      <c r="L74">
        <f t="shared" ref="L74:L137" si="15">I74/I67</f>
        <v>1.3693183643791085</v>
      </c>
      <c r="M74">
        <f t="shared" ref="M74:M137" si="16">H74/H67</f>
        <v>1.4199475065616798</v>
      </c>
    </row>
    <row r="75" spans="1:13" x14ac:dyDescent="0.25">
      <c r="A75" s="1">
        <v>44000</v>
      </c>
      <c r="B75">
        <v>1847</v>
      </c>
      <c r="C75">
        <f t="shared" si="9"/>
        <v>12</v>
      </c>
      <c r="D75">
        <f t="shared" si="13"/>
        <v>90.45493411669392</v>
      </c>
      <c r="E75">
        <v>67</v>
      </c>
      <c r="F75">
        <f t="shared" si="12"/>
        <v>0</v>
      </c>
      <c r="G75">
        <v>1271</v>
      </c>
      <c r="H75">
        <f t="shared" si="0"/>
        <v>509</v>
      </c>
      <c r="I75">
        <f t="shared" si="14"/>
        <v>582.93392940491663</v>
      </c>
      <c r="J75">
        <f t="shared" si="10"/>
        <v>0.94085027726432535</v>
      </c>
      <c r="K75">
        <f t="shared" si="11"/>
        <v>1.0642516626521166</v>
      </c>
      <c r="L75">
        <f t="shared" si="15"/>
        <v>1.4096345362111578</v>
      </c>
      <c r="M75">
        <f t="shared" si="16"/>
        <v>1.2379561412424593</v>
      </c>
    </row>
    <row r="76" spans="1:13" x14ac:dyDescent="0.25">
      <c r="A76" s="1">
        <v>44001</v>
      </c>
      <c r="B76">
        <v>2045</v>
      </c>
      <c r="C76">
        <f t="shared" si="9"/>
        <v>198</v>
      </c>
      <c r="D76">
        <f t="shared" si="13"/>
        <v>93.857142857142861</v>
      </c>
      <c r="E76">
        <v>72</v>
      </c>
      <c r="F76">
        <f t="shared" si="12"/>
        <v>5</v>
      </c>
      <c r="G76">
        <v>1321</v>
      </c>
      <c r="H76">
        <f t="shared" si="0"/>
        <v>652</v>
      </c>
      <c r="I76">
        <f t="shared" si="14"/>
        <v>623.29949329284034</v>
      </c>
      <c r="J76">
        <f t="shared" si="10"/>
        <v>1.2809430255402749</v>
      </c>
      <c r="K76">
        <f t="shared" si="11"/>
        <v>1.0692455214077701</v>
      </c>
      <c r="L76">
        <f t="shared" si="15"/>
        <v>1.4702735626401287</v>
      </c>
      <c r="M76">
        <f t="shared" si="16"/>
        <v>1.4751131221719458</v>
      </c>
    </row>
    <row r="77" spans="1:13" x14ac:dyDescent="0.25">
      <c r="A77" s="1">
        <v>44002</v>
      </c>
      <c r="B77">
        <v>2103</v>
      </c>
      <c r="C77">
        <f t="shared" si="9"/>
        <v>58</v>
      </c>
      <c r="D77">
        <f t="shared" si="13"/>
        <v>91</v>
      </c>
      <c r="E77">
        <v>74</v>
      </c>
      <c r="F77">
        <f t="shared" si="12"/>
        <v>2</v>
      </c>
      <c r="G77">
        <v>1321</v>
      </c>
      <c r="H77">
        <f t="shared" si="0"/>
        <v>708</v>
      </c>
      <c r="I77">
        <f t="shared" si="14"/>
        <v>674.67544055076416</v>
      </c>
      <c r="J77">
        <f t="shared" si="10"/>
        <v>1.0858895705521472</v>
      </c>
      <c r="K77">
        <f t="shared" si="11"/>
        <v>1.0824257805609769</v>
      </c>
      <c r="L77">
        <f t="shared" si="15"/>
        <v>1.4950619518044987</v>
      </c>
      <c r="M77">
        <f t="shared" si="16"/>
        <v>1.4968287526427062</v>
      </c>
    </row>
    <row r="78" spans="1:13" x14ac:dyDescent="0.25">
      <c r="A78" s="1">
        <v>44003</v>
      </c>
      <c r="B78">
        <f>SQRT(B77*B79)</f>
        <v>2147.0388911242385</v>
      </c>
      <c r="C78">
        <f t="shared" si="9"/>
        <v>44.038891124238489</v>
      </c>
      <c r="D78">
        <f t="shared" si="13"/>
        <v>89.571428571428569</v>
      </c>
      <c r="E78">
        <f>SQRT(E77*E79)</f>
        <v>77.420927403383644</v>
      </c>
      <c r="F78">
        <f t="shared" si="12"/>
        <v>3.4209274033836437</v>
      </c>
      <c r="G78">
        <f>SQRT(G77*G79)</f>
        <v>1340.3581610897886</v>
      </c>
      <c r="H78">
        <f t="shared" si="0"/>
        <v>729.25980263106612</v>
      </c>
      <c r="I78">
        <f t="shared" si="14"/>
        <v>728.17940579990022</v>
      </c>
      <c r="J78">
        <f t="shared" si="10"/>
        <v>1.03002796981789</v>
      </c>
      <c r="K78">
        <f t="shared" si="11"/>
        <v>1.0793032649972536</v>
      </c>
      <c r="L78">
        <f t="shared" si="15"/>
        <v>1.5347918904515889</v>
      </c>
      <c r="M78">
        <f t="shared" si="16"/>
        <v>1.5463591246937416</v>
      </c>
    </row>
    <row r="79" spans="1:13" x14ac:dyDescent="0.25">
      <c r="A79" s="1">
        <v>44004</v>
      </c>
      <c r="B79">
        <v>2192</v>
      </c>
      <c r="C79">
        <f t="shared" si="9"/>
        <v>44.961108875761511</v>
      </c>
      <c r="D79">
        <f t="shared" si="13"/>
        <v>102</v>
      </c>
      <c r="E79">
        <v>81</v>
      </c>
      <c r="F79">
        <f t="shared" si="12"/>
        <v>3.5790725966163563</v>
      </c>
      <c r="G79">
        <v>1360</v>
      </c>
      <c r="H79">
        <f t="shared" ref="H79:H89" si="17">B79-E79-G79</f>
        <v>751</v>
      </c>
      <c r="I79">
        <f t="shared" si="14"/>
        <v>798.91654850583222</v>
      </c>
      <c r="J79">
        <f t="shared" si="10"/>
        <v>1.0298113200405374</v>
      </c>
      <c r="K79">
        <f t="shared" si="11"/>
        <v>1.0971424653629522</v>
      </c>
      <c r="L79">
        <f t="shared" si="15"/>
        <v>1.6333110955552392</v>
      </c>
      <c r="M79">
        <f t="shared" si="16"/>
        <v>1.5978723404255319</v>
      </c>
    </row>
    <row r="80" spans="1:13" x14ac:dyDescent="0.25">
      <c r="A80" s="1">
        <v>44005</v>
      </c>
      <c r="B80">
        <v>2365</v>
      </c>
      <c r="C80">
        <f t="shared" si="9"/>
        <v>173</v>
      </c>
      <c r="D80">
        <f t="shared" si="13"/>
        <v>100.71428571428571</v>
      </c>
      <c r="E80">
        <v>82</v>
      </c>
      <c r="F80">
        <f t="shared" si="12"/>
        <v>1</v>
      </c>
      <c r="G80">
        <v>1369</v>
      </c>
      <c r="H80">
        <f t="shared" si="17"/>
        <v>914</v>
      </c>
      <c r="I80">
        <f t="shared" si="14"/>
        <v>859.20909596640865</v>
      </c>
      <c r="J80">
        <f t="shared" si="10"/>
        <v>1.2170439414114513</v>
      </c>
      <c r="K80">
        <f t="shared" si="11"/>
        <v>1.0754678915755822</v>
      </c>
      <c r="L80">
        <f t="shared" si="15"/>
        <v>1.6616840740707577</v>
      </c>
      <c r="M80">
        <f t="shared" si="16"/>
        <v>1.740952380952381</v>
      </c>
    </row>
    <row r="81" spans="1:13" x14ac:dyDescent="0.25">
      <c r="A81" s="1">
        <v>44006</v>
      </c>
      <c r="B81">
        <v>2462</v>
      </c>
      <c r="C81">
        <f t="shared" si="9"/>
        <v>97</v>
      </c>
      <c r="D81">
        <f t="shared" si="13"/>
        <v>94.285714285714292</v>
      </c>
      <c r="E81">
        <v>84</v>
      </c>
      <c r="F81">
        <f t="shared" si="12"/>
        <v>2</v>
      </c>
      <c r="G81">
        <v>1455</v>
      </c>
      <c r="H81">
        <f t="shared" si="17"/>
        <v>923</v>
      </c>
      <c r="I81">
        <f t="shared" si="14"/>
        <v>888.88970705938937</v>
      </c>
      <c r="J81">
        <f t="shared" si="10"/>
        <v>1.0098468271334793</v>
      </c>
      <c r="K81">
        <f t="shared" si="11"/>
        <v>1.0345441071705566</v>
      </c>
      <c r="L81">
        <f t="shared" si="15"/>
        <v>1.6228294510460675</v>
      </c>
      <c r="M81">
        <f t="shared" si="16"/>
        <v>1.7060998151571165</v>
      </c>
    </row>
    <row r="82" spans="1:13" x14ac:dyDescent="0.25">
      <c r="A82" s="1">
        <v>44007</v>
      </c>
      <c r="B82" s="4">
        <v>2561</v>
      </c>
      <c r="C82" s="4">
        <f t="shared" si="9"/>
        <v>99</v>
      </c>
      <c r="D82" s="4">
        <f t="shared" si="13"/>
        <v>103.40778911788448</v>
      </c>
      <c r="E82" s="4">
        <v>86</v>
      </c>
      <c r="F82" s="4">
        <f t="shared" si="12"/>
        <v>2</v>
      </c>
      <c r="G82" s="4">
        <v>1501</v>
      </c>
      <c r="H82">
        <f t="shared" si="17"/>
        <v>974</v>
      </c>
      <c r="I82">
        <f t="shared" si="14"/>
        <v>931.08241142072609</v>
      </c>
      <c r="J82">
        <f t="shared" si="10"/>
        <v>1.0552546045503792</v>
      </c>
      <c r="K82">
        <f t="shared" si="11"/>
        <v>1.0474667487161236</v>
      </c>
      <c r="L82">
        <f t="shared" si="15"/>
        <v>1.5972348913902026</v>
      </c>
      <c r="M82">
        <f t="shared" si="16"/>
        <v>1.9135559921414538</v>
      </c>
    </row>
    <row r="83" spans="1:13" x14ac:dyDescent="0.25">
      <c r="A83" s="1">
        <v>44008</v>
      </c>
      <c r="B83">
        <v>2750</v>
      </c>
      <c r="C83">
        <f t="shared" si="9"/>
        <v>189</v>
      </c>
      <c r="D83">
        <f t="shared" si="13"/>
        <v>113</v>
      </c>
      <c r="E83">
        <v>87</v>
      </c>
      <c r="F83">
        <f t="shared" si="12"/>
        <v>1</v>
      </c>
      <c r="G83">
        <v>1578</v>
      </c>
      <c r="H83">
        <f t="shared" si="17"/>
        <v>1085</v>
      </c>
      <c r="I83">
        <f t="shared" si="14"/>
        <v>986.29351174943054</v>
      </c>
      <c r="J83">
        <f t="shared" si="10"/>
        <v>1.1139630390143738</v>
      </c>
      <c r="K83">
        <f t="shared" si="11"/>
        <v>1.0592977588787855</v>
      </c>
      <c r="L83">
        <f t="shared" si="15"/>
        <v>1.5823749615757305</v>
      </c>
      <c r="M83">
        <f t="shared" si="16"/>
        <v>1.6641104294478528</v>
      </c>
    </row>
    <row r="84" spans="1:13" x14ac:dyDescent="0.25">
      <c r="A84" s="1">
        <v>44009</v>
      </c>
      <c r="B84">
        <v>2763</v>
      </c>
      <c r="C84">
        <f t="shared" si="9"/>
        <v>13</v>
      </c>
      <c r="D84">
        <f t="shared" si="13"/>
        <v>101.14285714285714</v>
      </c>
      <c r="E84">
        <v>87</v>
      </c>
      <c r="F84">
        <f t="shared" si="12"/>
        <v>0</v>
      </c>
      <c r="G84">
        <v>1778</v>
      </c>
      <c r="H84">
        <f t="shared" si="17"/>
        <v>898</v>
      </c>
      <c r="I84">
        <f t="shared" si="14"/>
        <v>1008.4790915991522</v>
      </c>
      <c r="J84">
        <f t="shared" si="10"/>
        <v>0.82764976958525349</v>
      </c>
      <c r="K84">
        <f t="shared" si="11"/>
        <v>1.0224938921177431</v>
      </c>
      <c r="L84">
        <f t="shared" si="15"/>
        <v>1.4947618232196076</v>
      </c>
      <c r="M84">
        <f t="shared" si="16"/>
        <v>1.268361581920904</v>
      </c>
    </row>
    <row r="85" spans="1:13" x14ac:dyDescent="0.25">
      <c r="A85" s="1">
        <v>44010</v>
      </c>
      <c r="B85">
        <f>SQRT(B84*B86)</f>
        <v>2870.8934149494298</v>
      </c>
      <c r="C85">
        <f t="shared" si="9"/>
        <v>107.89341494942983</v>
      </c>
      <c r="D85">
        <f t="shared" si="13"/>
        <v>104.71428571428571</v>
      </c>
      <c r="E85">
        <f>SQRT(E84*E86)</f>
        <v>89.465076985380165</v>
      </c>
      <c r="F85">
        <f t="shared" si="12"/>
        <v>2.4650769853801648</v>
      </c>
      <c r="G85">
        <f>SQRT(G84*G86)</f>
        <v>1772.4914668341848</v>
      </c>
      <c r="H85">
        <f t="shared" si="17"/>
        <v>1008.9368711298648</v>
      </c>
      <c r="I85">
        <f t="shared" si="14"/>
        <v>1034.4757160574702</v>
      </c>
      <c r="J85">
        <f t="shared" si="10"/>
        <v>1.1235377184074218</v>
      </c>
      <c r="K85">
        <f t="shared" si="11"/>
        <v>1.025778050011027</v>
      </c>
      <c r="L85">
        <f t="shared" si="15"/>
        <v>1.4206330305662869</v>
      </c>
      <c r="M85">
        <f t="shared" si="16"/>
        <v>1.3835081372780502</v>
      </c>
    </row>
    <row r="86" spans="1:13" x14ac:dyDescent="0.25">
      <c r="A86" s="1">
        <v>44011</v>
      </c>
      <c r="B86">
        <v>2983</v>
      </c>
      <c r="C86">
        <f t="shared" si="9"/>
        <v>112.10658505057017</v>
      </c>
      <c r="D86">
        <f t="shared" si="13"/>
        <v>98.857142857142861</v>
      </c>
      <c r="E86">
        <v>92</v>
      </c>
      <c r="F86">
        <f t="shared" si="12"/>
        <v>2.5349230146198352</v>
      </c>
      <c r="G86">
        <v>1767</v>
      </c>
      <c r="H86">
        <f t="shared" si="17"/>
        <v>1124</v>
      </c>
      <c r="I86">
        <f t="shared" si="14"/>
        <v>1047.7600175301759</v>
      </c>
      <c r="J86">
        <f t="shared" si="10"/>
        <v>1.1140439329383225</v>
      </c>
      <c r="K86">
        <f t="shared" si="11"/>
        <v>1.0128415788466587</v>
      </c>
      <c r="L86">
        <f t="shared" si="15"/>
        <v>1.3114761729366369</v>
      </c>
      <c r="M86">
        <f t="shared" si="16"/>
        <v>1.4966711051930759</v>
      </c>
    </row>
    <row r="87" spans="1:13" x14ac:dyDescent="0.25">
      <c r="A87" s="1">
        <v>44012</v>
      </c>
      <c r="B87">
        <v>3073</v>
      </c>
      <c r="C87">
        <f t="shared" si="9"/>
        <v>90</v>
      </c>
      <c r="D87">
        <f t="shared" si="13"/>
        <v>87.142857142857139</v>
      </c>
      <c r="E87">
        <v>93</v>
      </c>
      <c r="F87">
        <f t="shared" si="12"/>
        <v>1</v>
      </c>
      <c r="G87">
        <v>1912</v>
      </c>
      <c r="H87">
        <f t="shared" si="17"/>
        <v>1068</v>
      </c>
      <c r="I87">
        <f t="shared" si="14"/>
        <v>1038.9896837531548</v>
      </c>
      <c r="J87">
        <f t="shared" si="10"/>
        <v>0.95017793594306055</v>
      </c>
      <c r="K87">
        <f t="shared" si="11"/>
        <v>0.99162944411861143</v>
      </c>
      <c r="L87">
        <f t="shared" si="15"/>
        <v>1.2092396235453433</v>
      </c>
      <c r="M87">
        <f t="shared" si="16"/>
        <v>1.1684901531728664</v>
      </c>
    </row>
    <row r="88" spans="1:13" x14ac:dyDescent="0.25">
      <c r="A88" s="1">
        <v>44013</v>
      </c>
      <c r="B88">
        <v>3195</v>
      </c>
      <c r="C88">
        <f t="shared" si="9"/>
        <v>122</v>
      </c>
      <c r="D88">
        <f t="shared" si="13"/>
        <v>116.28571428571429</v>
      </c>
      <c r="E88">
        <v>95</v>
      </c>
      <c r="F88">
        <f t="shared" si="12"/>
        <v>2</v>
      </c>
      <c r="G88">
        <v>1997</v>
      </c>
      <c r="H88">
        <f t="shared" si="17"/>
        <v>1103</v>
      </c>
      <c r="I88">
        <f t="shared" si="14"/>
        <v>1087.5056959077672</v>
      </c>
      <c r="J88">
        <f t="shared" si="10"/>
        <v>1.0327715355805243</v>
      </c>
      <c r="K88">
        <f t="shared" si="11"/>
        <v>1.0466953742787488</v>
      </c>
      <c r="L88">
        <f t="shared" si="15"/>
        <v>1.2234427817883458</v>
      </c>
      <c r="M88">
        <f t="shared" si="16"/>
        <v>1.1950162513542795</v>
      </c>
    </row>
    <row r="89" spans="1:13" x14ac:dyDescent="0.25">
      <c r="A89" s="1">
        <v>44014</v>
      </c>
      <c r="B89">
        <v>3253</v>
      </c>
      <c r="C89">
        <f t="shared" si="9"/>
        <v>58</v>
      </c>
      <c r="D89">
        <f t="shared" si="13"/>
        <v>108.88103974074531</v>
      </c>
      <c r="E89">
        <v>99</v>
      </c>
      <c r="F89">
        <f t="shared" si="12"/>
        <v>4</v>
      </c>
      <c r="G89">
        <v>2089</v>
      </c>
      <c r="H89">
        <f t="shared" si="17"/>
        <v>1065</v>
      </c>
      <c r="I89">
        <f t="shared" si="14"/>
        <v>1121.300051914744</v>
      </c>
      <c r="J89">
        <f t="shared" si="10"/>
        <v>0.96554850407978243</v>
      </c>
      <c r="K89">
        <f t="shared" si="11"/>
        <v>1.0310751071319841</v>
      </c>
      <c r="L89">
        <f t="shared" si="15"/>
        <v>1.2042973190780903</v>
      </c>
      <c r="M89">
        <f t="shared" si="16"/>
        <v>1.093429158110883</v>
      </c>
    </row>
    <row r="90" spans="1:13" x14ac:dyDescent="0.25">
      <c r="A90" s="1">
        <v>44015</v>
      </c>
      <c r="B90">
        <v>3360</v>
      </c>
      <c r="C90">
        <f t="shared" si="9"/>
        <v>107</v>
      </c>
      <c r="D90">
        <f t="shared" si="13"/>
        <v>101</v>
      </c>
      <c r="E90">
        <v>101</v>
      </c>
      <c r="F90">
        <f t="shared" si="12"/>
        <v>2</v>
      </c>
      <c r="G90">
        <v>2236</v>
      </c>
      <c r="H90">
        <f>B90-E90-G90</f>
        <v>1023</v>
      </c>
      <c r="I90">
        <f t="shared" si="14"/>
        <v>1140.2624120910375</v>
      </c>
      <c r="J90">
        <f t="shared" si="10"/>
        <v>0.96056338028169019</v>
      </c>
      <c r="K90">
        <f t="shared" si="11"/>
        <v>1.0169110490487476</v>
      </c>
      <c r="L90">
        <f t="shared" si="15"/>
        <v>1.1561086010476798</v>
      </c>
      <c r="M90">
        <f t="shared" si="16"/>
        <v>0.94285714285714284</v>
      </c>
    </row>
    <row r="91" spans="1:13" x14ac:dyDescent="0.25">
      <c r="A91" s="1">
        <v>44016</v>
      </c>
      <c r="B91">
        <v>3577</v>
      </c>
      <c r="C91">
        <f t="shared" si="9"/>
        <v>217</v>
      </c>
      <c r="D91">
        <f t="shared" si="13"/>
        <v>100.42857142857143</v>
      </c>
      <c r="E91">
        <v>105</v>
      </c>
      <c r="F91">
        <f t="shared" si="12"/>
        <v>4</v>
      </c>
      <c r="G91">
        <v>2236</v>
      </c>
      <c r="H91">
        <f>B91-E91-G91</f>
        <v>1236</v>
      </c>
      <c r="I91">
        <f t="shared" si="14"/>
        <v>1164.9818777833777</v>
      </c>
      <c r="J91">
        <f t="shared" si="10"/>
        <v>1.2082111436950147</v>
      </c>
      <c r="K91">
        <f t="shared" si="11"/>
        <v>1.0216787516892794</v>
      </c>
      <c r="L91">
        <f t="shared" si="15"/>
        <v>1.1551869418889569</v>
      </c>
      <c r="M91">
        <f t="shared" si="16"/>
        <v>1.376391982182628</v>
      </c>
    </row>
    <row r="92" spans="1:13" x14ac:dyDescent="0.25">
      <c r="A92" s="1">
        <v>44017</v>
      </c>
      <c r="B92">
        <f>SQRT(B91*B93)</f>
        <v>3633.060693134647</v>
      </c>
      <c r="C92">
        <f t="shared" si="9"/>
        <v>56.060693134646954</v>
      </c>
      <c r="D92">
        <f t="shared" si="13"/>
        <v>96.243620821477961</v>
      </c>
      <c r="E92">
        <f>SQRT(E91*E93)</f>
        <v>108.92658077806354</v>
      </c>
      <c r="F92">
        <f t="shared" si="12"/>
        <v>3.9265807780635384</v>
      </c>
      <c r="G92">
        <f>SQRT(G91*G93)</f>
        <v>2274.1741358128229</v>
      </c>
      <c r="H92">
        <f t="shared" ref="H92:H103" si="18">B92-E92-G92</f>
        <v>1249.9599765437606</v>
      </c>
      <c r="I92">
        <f t="shared" si="14"/>
        <v>1186.9882858426299</v>
      </c>
      <c r="J92">
        <f t="shared" si="10"/>
        <v>1.011294479404337</v>
      </c>
      <c r="K92">
        <f t="shared" si="11"/>
        <v>1.0188899144947421</v>
      </c>
      <c r="L92">
        <f t="shared" si="15"/>
        <v>1.1474298211333622</v>
      </c>
      <c r="M92">
        <f t="shared" si="16"/>
        <v>1.2388881924237582</v>
      </c>
    </row>
    <row r="93" spans="1:13" x14ac:dyDescent="0.25">
      <c r="A93" s="1">
        <v>44018</v>
      </c>
      <c r="B93">
        <v>3690</v>
      </c>
      <c r="C93">
        <f t="shared" si="9"/>
        <v>56.939306865353046</v>
      </c>
      <c r="D93">
        <f t="shared" si="13"/>
        <v>101.52667419178657</v>
      </c>
      <c r="E93">
        <v>113</v>
      </c>
      <c r="F93">
        <f t="shared" si="12"/>
        <v>4.0734192219364616</v>
      </c>
      <c r="G93">
        <v>2313</v>
      </c>
      <c r="H93">
        <f t="shared" si="18"/>
        <v>1264</v>
      </c>
      <c r="I93">
        <f t="shared" si="14"/>
        <v>1217.7266247790831</v>
      </c>
      <c r="J93">
        <f t="shared" si="10"/>
        <v>1.0112323784118762</v>
      </c>
      <c r="K93">
        <f t="shared" si="11"/>
        <v>1.0258960760633222</v>
      </c>
      <c r="L93">
        <f t="shared" si="15"/>
        <v>1.1622190238271923</v>
      </c>
      <c r="M93">
        <f t="shared" si="16"/>
        <v>1.1245551601423487</v>
      </c>
    </row>
    <row r="94" spans="1:13" x14ac:dyDescent="0.25">
      <c r="A94" s="1">
        <v>44019</v>
      </c>
      <c r="B94">
        <v>3776</v>
      </c>
      <c r="C94">
        <f t="shared" si="9"/>
        <v>86</v>
      </c>
      <c r="D94">
        <f t="shared" si="13"/>
        <v>100.14285714285714</v>
      </c>
      <c r="E94">
        <v>113</v>
      </c>
      <c r="F94">
        <f t="shared" si="12"/>
        <v>0</v>
      </c>
      <c r="G94">
        <v>2422</v>
      </c>
      <c r="H94">
        <f t="shared" si="18"/>
        <v>1241</v>
      </c>
      <c r="I94">
        <f t="shared" si="14"/>
        <v>1258.7443289415646</v>
      </c>
      <c r="J94">
        <f t="shared" si="10"/>
        <v>0.98180379746835444</v>
      </c>
      <c r="K94">
        <f t="shared" si="11"/>
        <v>1.0336838361975726</v>
      </c>
      <c r="L94">
        <f t="shared" si="15"/>
        <v>1.2115080145883523</v>
      </c>
      <c r="M94">
        <f t="shared" si="16"/>
        <v>1.1619850187265917</v>
      </c>
    </row>
    <row r="95" spans="1:13" x14ac:dyDescent="0.25">
      <c r="A95" s="1">
        <v>44020</v>
      </c>
      <c r="B95">
        <f>(B97/B94)^(1/3)*B94</f>
        <v>3868.7053457503457</v>
      </c>
      <c r="C95">
        <f t="shared" si="9"/>
        <v>92.705345750345714</v>
      </c>
      <c r="D95">
        <f t="shared" si="13"/>
        <v>69.571428571428569</v>
      </c>
      <c r="E95">
        <f>(E97/E94)^(1/3)*E94</f>
        <v>114.9656103850771</v>
      </c>
      <c r="F95">
        <f t="shared" si="12"/>
        <v>1.965610385077099</v>
      </c>
      <c r="G95">
        <f>(G97/G94)^(1/3)*G94</f>
        <v>2496.3602912061965</v>
      </c>
      <c r="H95">
        <f t="shared" si="18"/>
        <v>1257.3794441590721</v>
      </c>
      <c r="I95">
        <f t="shared" si="14"/>
        <v>1266.457327672683</v>
      </c>
      <c r="J95">
        <f t="shared" si="10"/>
        <v>1.0131985851402676</v>
      </c>
      <c r="K95">
        <f t="shared" si="11"/>
        <v>1.0061275340462539</v>
      </c>
      <c r="L95">
        <f t="shared" si="15"/>
        <v>1.1645523627492733</v>
      </c>
      <c r="M95">
        <f t="shared" si="16"/>
        <v>1.1399632313318877</v>
      </c>
    </row>
    <row r="96" spans="1:13" x14ac:dyDescent="0.25">
      <c r="A96" s="1">
        <v>44021</v>
      </c>
      <c r="B96">
        <f>(B97/B94)^(1/3)*B95</f>
        <v>3963.686719342506</v>
      </c>
      <c r="C96">
        <f t="shared" si="9"/>
        <v>94.981373592160253</v>
      </c>
      <c r="D96">
        <f t="shared" si="13"/>
        <v>78.94539235676173</v>
      </c>
      <c r="E96">
        <f>(E97/E94)^(1/3)*E95</f>
        <v>116.96541213463139</v>
      </c>
      <c r="F96">
        <f t="shared" si="12"/>
        <v>1.9998017495542939</v>
      </c>
      <c r="G96">
        <f>(G97/G94)^(1/3)*G95</f>
        <v>2573.0035935223314</v>
      </c>
      <c r="H96">
        <f t="shared" si="18"/>
        <v>1273.717713685543</v>
      </c>
      <c r="I96">
        <f t="shared" si="14"/>
        <v>1282.0340723479387</v>
      </c>
      <c r="J96">
        <f t="shared" si="10"/>
        <v>1.0129939053818378</v>
      </c>
      <c r="K96">
        <f t="shared" si="11"/>
        <v>1.0122994627097941</v>
      </c>
      <c r="L96">
        <f t="shared" si="15"/>
        <v>1.1433461277012549</v>
      </c>
      <c r="M96">
        <f t="shared" si="16"/>
        <v>1.1959790738831391</v>
      </c>
    </row>
    <row r="97" spans="1:13" x14ac:dyDescent="0.25">
      <c r="A97" s="1">
        <v>44022</v>
      </c>
      <c r="B97">
        <v>4061</v>
      </c>
      <c r="C97">
        <f t="shared" si="9"/>
        <v>97.313280657494033</v>
      </c>
      <c r="D97">
        <f t="shared" si="13"/>
        <v>88.714285714285708</v>
      </c>
      <c r="E97">
        <v>119</v>
      </c>
      <c r="F97">
        <f t="shared" si="12"/>
        <v>2.0345878653686071</v>
      </c>
      <c r="G97">
        <v>2652</v>
      </c>
      <c r="H97">
        <f t="shared" si="18"/>
        <v>1290</v>
      </c>
      <c r="I97">
        <f t="shared" si="14"/>
        <v>1305.6143220976103</v>
      </c>
      <c r="J97">
        <f t="shared" si="10"/>
        <v>1.0127832769690732</v>
      </c>
      <c r="K97">
        <f t="shared" si="11"/>
        <v>1.0183928417023163</v>
      </c>
      <c r="L97">
        <f t="shared" si="15"/>
        <v>1.1450121553190085</v>
      </c>
      <c r="M97">
        <f t="shared" si="16"/>
        <v>1.2609970674486803</v>
      </c>
    </row>
    <row r="98" spans="1:13" x14ac:dyDescent="0.25">
      <c r="A98" s="1">
        <v>44023</v>
      </c>
      <c r="B98">
        <v>4064</v>
      </c>
      <c r="C98">
        <f t="shared" si="9"/>
        <v>3</v>
      </c>
      <c r="D98">
        <f t="shared" si="13"/>
        <v>92.285714285714292</v>
      </c>
      <c r="E98">
        <v>122</v>
      </c>
      <c r="F98">
        <f t="shared" si="12"/>
        <v>3</v>
      </c>
      <c r="G98">
        <v>2652</v>
      </c>
      <c r="H98">
        <f t="shared" si="18"/>
        <v>1290</v>
      </c>
      <c r="I98">
        <f t="shared" si="14"/>
        <v>1336.0197206397625</v>
      </c>
      <c r="J98">
        <f t="shared" si="10"/>
        <v>1</v>
      </c>
      <c r="K98">
        <f t="shared" si="11"/>
        <v>1.023288193172776</v>
      </c>
      <c r="L98">
        <f t="shared" si="15"/>
        <v>1.1468158828202719</v>
      </c>
      <c r="M98">
        <f t="shared" si="16"/>
        <v>1.0436893203883495</v>
      </c>
    </row>
    <row r="99" spans="1:13" x14ac:dyDescent="0.25">
      <c r="A99" s="1">
        <v>44024</v>
      </c>
      <c r="B99">
        <f>SQRT(B98*B100)</f>
        <v>4185.678439631979</v>
      </c>
      <c r="C99">
        <f t="shared" si="9"/>
        <v>121.67843963197902</v>
      </c>
      <c r="D99">
        <f t="shared" si="13"/>
        <v>82.184950607093469</v>
      </c>
      <c r="E99">
        <f>SQRT(E98*E100)</f>
        <v>123.98386991863094</v>
      </c>
      <c r="F99">
        <f t="shared" si="12"/>
        <v>1.9838699186309441</v>
      </c>
      <c r="G99">
        <f>SQRT(G98*G100)</f>
        <v>2700.0644436753728</v>
      </c>
      <c r="H99">
        <f t="shared" si="18"/>
        <v>1361.6301260379751</v>
      </c>
      <c r="I99">
        <f t="shared" si="14"/>
        <v>1349.5112983886677</v>
      </c>
      <c r="J99">
        <f t="shared" si="10"/>
        <v>1.0555272294868023</v>
      </c>
      <c r="K99">
        <f t="shared" si="11"/>
        <v>1.0100983372778694</v>
      </c>
      <c r="L99">
        <f t="shared" si="15"/>
        <v>1.1369204856395567</v>
      </c>
      <c r="M99">
        <f t="shared" si="16"/>
        <v>1.0893389801191806</v>
      </c>
    </row>
    <row r="100" spans="1:13" x14ac:dyDescent="0.25">
      <c r="A100" s="1">
        <v>44025</v>
      </c>
      <c r="B100">
        <v>4311</v>
      </c>
      <c r="C100">
        <f t="shared" si="9"/>
        <v>125.32156036802098</v>
      </c>
      <c r="D100">
        <f t="shared" si="13"/>
        <v>70.473325808213431</v>
      </c>
      <c r="E100">
        <v>126</v>
      </c>
      <c r="F100">
        <f t="shared" si="12"/>
        <v>2.0161300813690559</v>
      </c>
      <c r="G100">
        <v>2749</v>
      </c>
      <c r="H100">
        <f t="shared" si="18"/>
        <v>1436</v>
      </c>
      <c r="I100">
        <f t="shared" si="14"/>
        <v>1351.6627193487714</v>
      </c>
      <c r="J100">
        <f t="shared" si="10"/>
        <v>1.0546182641966242</v>
      </c>
      <c r="K100">
        <f t="shared" si="11"/>
        <v>1.0015942222659955</v>
      </c>
      <c r="L100">
        <f t="shared" si="15"/>
        <v>1.1099886393581866</v>
      </c>
      <c r="M100">
        <f t="shared" si="16"/>
        <v>1.1360759493670887</v>
      </c>
    </row>
    <row r="101" spans="1:13" x14ac:dyDescent="0.25">
      <c r="A101" s="1">
        <v>44026</v>
      </c>
      <c r="B101">
        <v>4422</v>
      </c>
      <c r="C101">
        <f t="shared" si="9"/>
        <v>111</v>
      </c>
      <c r="D101">
        <f t="shared" si="13"/>
        <v>97.142857142857139</v>
      </c>
      <c r="E101">
        <v>130</v>
      </c>
      <c r="F101">
        <f t="shared" si="12"/>
        <v>4</v>
      </c>
      <c r="G101">
        <v>2834</v>
      </c>
      <c r="H101">
        <f t="shared" si="18"/>
        <v>1458</v>
      </c>
      <c r="I101">
        <f t="shared" si="14"/>
        <v>1377.0660058643441</v>
      </c>
      <c r="J101">
        <f t="shared" si="10"/>
        <v>1.0153203342618384</v>
      </c>
      <c r="K101">
        <f t="shared" si="11"/>
        <v>1.018794101629001</v>
      </c>
      <c r="L101">
        <f t="shared" si="15"/>
        <v>1.0939997696134784</v>
      </c>
      <c r="M101">
        <f t="shared" si="16"/>
        <v>1.1748589846897664</v>
      </c>
    </row>
    <row r="102" spans="1:13" x14ac:dyDescent="0.25">
      <c r="A102" s="1">
        <v>44027</v>
      </c>
      <c r="B102">
        <v>4444</v>
      </c>
      <c r="C102">
        <f t="shared" si="9"/>
        <v>22</v>
      </c>
      <c r="D102">
        <f t="shared" si="13"/>
        <v>107.42857142857143</v>
      </c>
      <c r="E102">
        <v>132</v>
      </c>
      <c r="F102">
        <f t="shared" si="12"/>
        <v>2</v>
      </c>
      <c r="G102">
        <v>2963</v>
      </c>
      <c r="H102">
        <f t="shared" si="18"/>
        <v>1349</v>
      </c>
      <c r="I102">
        <f t="shared" si="14"/>
        <v>1399.5262433479922</v>
      </c>
      <c r="J102">
        <f t="shared" si="10"/>
        <v>0.92524005486968453</v>
      </c>
      <c r="K102">
        <f t="shared" si="11"/>
        <v>1.0163102112665621</v>
      </c>
      <c r="L102">
        <f t="shared" si="15"/>
        <v>1.1050717720745038</v>
      </c>
      <c r="M102">
        <f t="shared" si="16"/>
        <v>1.0728662745892137</v>
      </c>
    </row>
    <row r="103" spans="1:13" x14ac:dyDescent="0.25">
      <c r="A103" s="1">
        <v>44028</v>
      </c>
      <c r="B103">
        <v>4457</v>
      </c>
      <c r="C103">
        <f t="shared" si="9"/>
        <v>13</v>
      </c>
      <c r="D103">
        <f t="shared" si="13"/>
        <v>92.327867175597675</v>
      </c>
      <c r="E103">
        <v>137</v>
      </c>
      <c r="F103">
        <f t="shared" si="12"/>
        <v>5</v>
      </c>
      <c r="G103">
        <v>3032</v>
      </c>
      <c r="H103">
        <f t="shared" si="18"/>
        <v>1288</v>
      </c>
      <c r="I103">
        <f t="shared" si="14"/>
        <v>1398.3816564186207</v>
      </c>
      <c r="J103">
        <f t="shared" si="10"/>
        <v>0.95478131949592293</v>
      </c>
      <c r="K103">
        <f t="shared" si="11"/>
        <v>0.99918216115288161</v>
      </c>
      <c r="L103">
        <f t="shared" si="15"/>
        <v>1.0907523337953109</v>
      </c>
      <c r="M103">
        <f t="shared" si="16"/>
        <v>1.0112130703381135</v>
      </c>
    </row>
    <row r="104" spans="1:13" x14ac:dyDescent="0.25">
      <c r="A104" s="1">
        <v>44029</v>
      </c>
      <c r="B104">
        <v>4741</v>
      </c>
      <c r="C104">
        <f t="shared" si="9"/>
        <v>284</v>
      </c>
      <c r="D104">
        <f t="shared" si="13"/>
        <v>76.714285714285708</v>
      </c>
      <c r="E104">
        <v>143</v>
      </c>
      <c r="F104">
        <f t="shared" si="12"/>
        <v>6</v>
      </c>
      <c r="G104">
        <v>3128.4151581043884</v>
      </c>
      <c r="H104">
        <f>B104-E104-G104</f>
        <v>1469.5848418956116</v>
      </c>
      <c r="I104">
        <f t="shared" si="14"/>
        <v>1372.5568807047339</v>
      </c>
      <c r="J104">
        <f t="shared" si="10"/>
        <v>1.1409820201052885</v>
      </c>
      <c r="K104">
        <f t="shared" si="11"/>
        <v>0.98153238381285246</v>
      </c>
      <c r="L104">
        <f t="shared" si="15"/>
        <v>1.0512728433459377</v>
      </c>
      <c r="M104">
        <f t="shared" si="16"/>
        <v>1.1392130557330322</v>
      </c>
    </row>
    <row r="105" spans="1:13" x14ac:dyDescent="0.25">
      <c r="A105" s="1">
        <v>44030</v>
      </c>
      <c r="B105">
        <v>4816</v>
      </c>
      <c r="C105">
        <f t="shared" si="9"/>
        <v>75</v>
      </c>
      <c r="D105">
        <f t="shared" si="13"/>
        <v>71.428571428571431</v>
      </c>
      <c r="E105">
        <v>144</v>
      </c>
      <c r="F105">
        <f t="shared" si="12"/>
        <v>1</v>
      </c>
      <c r="G105">
        <v>3227.3131018596096</v>
      </c>
      <c r="H105">
        <f>B105-E105-G105</f>
        <v>1444.6868981403904</v>
      </c>
      <c r="I105">
        <f t="shared" si="14"/>
        <v>1338.8105883063604</v>
      </c>
      <c r="J105">
        <f t="shared" si="10"/>
        <v>0.98305783848239381</v>
      </c>
      <c r="K105">
        <f t="shared" si="11"/>
        <v>0.97541355635400218</v>
      </c>
      <c r="L105">
        <f t="shared" si="15"/>
        <v>1.0020889419695553</v>
      </c>
      <c r="M105">
        <f t="shared" si="16"/>
        <v>1.1199123241398377</v>
      </c>
    </row>
    <row r="106" spans="1:13" x14ac:dyDescent="0.25">
      <c r="A106" s="1">
        <v>44031</v>
      </c>
      <c r="B106">
        <f>SQRT(B105*B107)</f>
        <v>4831.9735098611627</v>
      </c>
      <c r="C106">
        <f t="shared" si="9"/>
        <v>15.973509861162711</v>
      </c>
      <c r="D106">
        <f t="shared" si="13"/>
        <v>128.71428571428572</v>
      </c>
      <c r="E106">
        <f>SQRT(E105*E107)</f>
        <v>149.39879517586479</v>
      </c>
      <c r="F106">
        <f t="shared" si="12"/>
        <v>5.398795175864791</v>
      </c>
      <c r="G106">
        <v>3328.7206472334296</v>
      </c>
      <c r="H106">
        <f t="shared" ref="H106:H126" si="19">B106-E106-G106</f>
        <v>1353.8540674518686</v>
      </c>
      <c r="I106">
        <f t="shared" si="14"/>
        <v>1363.078683110436</v>
      </c>
      <c r="J106">
        <f t="shared" si="10"/>
        <v>0.93712628611400683</v>
      </c>
      <c r="K106">
        <f t="shared" si="11"/>
        <v>1.0181266080624412</v>
      </c>
      <c r="L106">
        <f t="shared" si="15"/>
        <v>1.0100535540072677</v>
      </c>
      <c r="M106">
        <f t="shared" si="16"/>
        <v>0.99428915500809822</v>
      </c>
    </row>
    <row r="107" spans="1:13" x14ac:dyDescent="0.25">
      <c r="A107" s="1">
        <v>44032</v>
      </c>
      <c r="B107">
        <v>4848</v>
      </c>
      <c r="C107">
        <f t="shared" si="9"/>
        <v>16.026490138837289</v>
      </c>
      <c r="D107">
        <f t="shared" si="13"/>
        <v>171.57142857142858</v>
      </c>
      <c r="E107">
        <v>155</v>
      </c>
      <c r="F107">
        <f t="shared" si="12"/>
        <v>5.601204824135209</v>
      </c>
      <c r="G107">
        <v>3432.6624657726602</v>
      </c>
      <c r="H107">
        <f t="shared" si="19"/>
        <v>1260.3375342273398</v>
      </c>
      <c r="I107">
        <f t="shared" si="14"/>
        <v>1421.1800501435205</v>
      </c>
      <c r="J107">
        <f t="shared" si="10"/>
        <v>0.93092569171761685</v>
      </c>
      <c r="K107">
        <f t="shared" si="11"/>
        <v>1.042625101362822</v>
      </c>
      <c r="L107">
        <f t="shared" si="15"/>
        <v>1.0514309744580679</v>
      </c>
      <c r="M107">
        <f t="shared" si="16"/>
        <v>0.87767237759564054</v>
      </c>
    </row>
    <row r="108" spans="1:13" x14ac:dyDescent="0.25">
      <c r="A108" s="1">
        <v>44033</v>
      </c>
      <c r="B108">
        <v>4922</v>
      </c>
      <c r="C108">
        <f t="shared" si="9"/>
        <v>74</v>
      </c>
      <c r="D108">
        <f t="shared" si="13"/>
        <v>176.28571428571428</v>
      </c>
      <c r="E108">
        <v>158</v>
      </c>
      <c r="F108">
        <f t="shared" si="12"/>
        <v>3</v>
      </c>
      <c r="G108">
        <v>3539.1609216884744</v>
      </c>
      <c r="H108">
        <f t="shared" si="19"/>
        <v>1224.8390783115256</v>
      </c>
      <c r="I108">
        <f t="shared" si="14"/>
        <v>1476.4878708173997</v>
      </c>
      <c r="J108">
        <f t="shared" si="10"/>
        <v>0.97183416747357532</v>
      </c>
      <c r="K108">
        <f t="shared" si="11"/>
        <v>1.038916828777813</v>
      </c>
      <c r="L108">
        <f t="shared" si="15"/>
        <v>1.0721983292955164</v>
      </c>
      <c r="M108">
        <f t="shared" si="16"/>
        <v>0.84008167236730147</v>
      </c>
    </row>
    <row r="109" spans="1:13" x14ac:dyDescent="0.25">
      <c r="A109" s="1">
        <v>44034</v>
      </c>
      <c r="B109">
        <v>5345</v>
      </c>
      <c r="C109">
        <f t="shared" si="9"/>
        <v>423</v>
      </c>
      <c r="D109">
        <f t="shared" si="13"/>
        <v>166.71428571428572</v>
      </c>
      <c r="E109">
        <v>167</v>
      </c>
      <c r="F109">
        <f t="shared" si="12"/>
        <v>9</v>
      </c>
      <c r="G109">
        <v>3648.2359070798102</v>
      </c>
      <c r="H109">
        <f t="shared" si="19"/>
        <v>1529.7640929201898</v>
      </c>
      <c r="I109">
        <f t="shared" si="14"/>
        <v>1524.4412097393395</v>
      </c>
      <c r="J109">
        <f t="shared" si="10"/>
        <v>1.2489510826426373</v>
      </c>
      <c r="K109">
        <f t="shared" si="11"/>
        <v>1.0324779768731811</v>
      </c>
      <c r="L109">
        <f t="shared" si="15"/>
        <v>1.0892551797331942</v>
      </c>
      <c r="M109">
        <f t="shared" si="16"/>
        <v>1.1339985863011044</v>
      </c>
    </row>
    <row r="110" spans="1:13" x14ac:dyDescent="0.25">
      <c r="A110" s="1">
        <v>44035</v>
      </c>
      <c r="B110">
        <v>5658</v>
      </c>
      <c r="C110">
        <f t="shared" si="9"/>
        <v>313</v>
      </c>
      <c r="D110">
        <f t="shared" si="13"/>
        <v>184.93653700396811</v>
      </c>
      <c r="E110">
        <v>173</v>
      </c>
      <c r="F110">
        <f t="shared" si="12"/>
        <v>6</v>
      </c>
      <c r="G110">
        <v>3759.9046759563712</v>
      </c>
      <c r="H110">
        <f t="shared" si="19"/>
        <v>1725.0953240436288</v>
      </c>
      <c r="I110">
        <f t="shared" si="14"/>
        <v>1591.3326188103997</v>
      </c>
      <c r="J110">
        <f t="shared" si="10"/>
        <v>1.1276871591034461</v>
      </c>
      <c r="K110">
        <f t="shared" si="11"/>
        <v>1.0438792973082234</v>
      </c>
      <c r="L110">
        <f t="shared" si="15"/>
        <v>1.1379816171830683</v>
      </c>
      <c r="M110">
        <f t="shared" si="16"/>
        <v>1.3393597236363577</v>
      </c>
    </row>
    <row r="111" spans="1:13" x14ac:dyDescent="0.25">
      <c r="A111" s="1">
        <v>44036</v>
      </c>
      <c r="B111">
        <v>5975</v>
      </c>
      <c r="C111">
        <f t="shared" si="9"/>
        <v>317</v>
      </c>
      <c r="D111">
        <f t="shared" si="13"/>
        <v>203.64310504889662</v>
      </c>
      <c r="E111">
        <v>181</v>
      </c>
      <c r="F111">
        <f t="shared" si="12"/>
        <v>8</v>
      </c>
      <c r="G111">
        <v>3874.1816777824015</v>
      </c>
      <c r="H111">
        <f t="shared" si="19"/>
        <v>1919.8183222175985</v>
      </c>
      <c r="I111">
        <f t="shared" si="14"/>
        <v>1681.1639419539042</v>
      </c>
      <c r="J111">
        <f t="shared" si="10"/>
        <v>1.1128766598923578</v>
      </c>
      <c r="K111">
        <f t="shared" si="11"/>
        <v>1.0564503750389143</v>
      </c>
      <c r="L111">
        <f t="shared" si="15"/>
        <v>1.2248409997338088</v>
      </c>
      <c r="M111">
        <f t="shared" si="16"/>
        <v>1.3063678036725206</v>
      </c>
    </row>
    <row r="112" spans="1:13" x14ac:dyDescent="0.25">
      <c r="A112" s="1">
        <v>44037</v>
      </c>
      <c r="B112">
        <v>5983</v>
      </c>
      <c r="C112">
        <f t="shared" si="9"/>
        <v>8</v>
      </c>
      <c r="D112">
        <f t="shared" si="13"/>
        <v>214.57142857142858</v>
      </c>
      <c r="E112">
        <v>185</v>
      </c>
      <c r="F112">
        <f t="shared" si="12"/>
        <v>4</v>
      </c>
      <c r="G112">
        <v>3991.078391321143</v>
      </c>
      <c r="H112">
        <f t="shared" si="19"/>
        <v>1806.921608678857</v>
      </c>
      <c r="I112">
        <f t="shared" si="14"/>
        <v>1786.5254568756086</v>
      </c>
      <c r="J112">
        <f t="shared" si="10"/>
        <v>0.9411940639214581</v>
      </c>
      <c r="K112">
        <f t="shared" si="11"/>
        <v>1.062671767037336</v>
      </c>
      <c r="L112">
        <f t="shared" si="15"/>
        <v>1.3344124049210144</v>
      </c>
      <c r="M112">
        <f t="shared" si="16"/>
        <v>1.2507357898827332</v>
      </c>
    </row>
    <row r="113" spans="1:13" x14ac:dyDescent="0.25">
      <c r="A113" s="1">
        <v>44038</v>
      </c>
      <c r="B113">
        <f>(B115/B112)^(1/3)*B112</f>
        <v>6126.5292688889394</v>
      </c>
      <c r="C113">
        <f t="shared" si="9"/>
        <v>143.52926888893944</v>
      </c>
      <c r="D113">
        <f t="shared" si="13"/>
        <v>186</v>
      </c>
      <c r="E113">
        <f>(E115/E112)^(1/3)*E112</f>
        <v>187.30450735595528</v>
      </c>
      <c r="F113">
        <f t="shared" si="12"/>
        <v>2.3045073559552804</v>
      </c>
      <c r="G113">
        <v>4110.6031596172097</v>
      </c>
      <c r="H113">
        <f t="shared" si="19"/>
        <v>1828.6216019157746</v>
      </c>
      <c r="I113">
        <f t="shared" si="14"/>
        <v>1851.9895822413953</v>
      </c>
      <c r="J113">
        <f t="shared" si="10"/>
        <v>1.0120093717030612</v>
      </c>
      <c r="K113">
        <f t="shared" si="11"/>
        <v>1.0366432647874353</v>
      </c>
      <c r="L113">
        <f t="shared" si="15"/>
        <v>1.3586813477379778</v>
      </c>
      <c r="M113">
        <f t="shared" si="16"/>
        <v>1.3506785154159791</v>
      </c>
    </row>
    <row r="114" spans="1:13" x14ac:dyDescent="0.25">
      <c r="A114" s="1">
        <v>44039</v>
      </c>
      <c r="B114">
        <f>(B115/B112)^(1/3)*B113</f>
        <v>6273.5017353422763</v>
      </c>
      <c r="C114">
        <f t="shared" si="9"/>
        <v>146.97246645333689</v>
      </c>
      <c r="D114">
        <f t="shared" si="13"/>
        <v>157.85714285714286</v>
      </c>
      <c r="E114">
        <f>(E115/E112)^(1/3)*E113</f>
        <v>189.63772149111949</v>
      </c>
      <c r="F114">
        <f t="shared" si="12"/>
        <v>2.3332141351642122</v>
      </c>
      <c r="G114">
        <v>4232.7610270091782</v>
      </c>
      <c r="H114">
        <f t="shared" si="19"/>
        <v>1851.1029868419782</v>
      </c>
      <c r="I114">
        <f t="shared" si="14"/>
        <v>1884.4167871251871</v>
      </c>
      <c r="J114">
        <f t="shared" si="10"/>
        <v>1.0122941700473465</v>
      </c>
      <c r="K114">
        <f t="shared" si="11"/>
        <v>1.0175093883868107</v>
      </c>
      <c r="L114">
        <f t="shared" si="15"/>
        <v>1.3259521810307469</v>
      </c>
      <c r="M114">
        <f t="shared" si="16"/>
        <v>1.4687359033362535</v>
      </c>
    </row>
    <row r="115" spans="1:13" x14ac:dyDescent="0.25">
      <c r="A115" s="1">
        <v>44040</v>
      </c>
      <c r="B115">
        <v>6424</v>
      </c>
      <c r="C115">
        <f t="shared" si="9"/>
        <v>150.49826465772367</v>
      </c>
      <c r="D115">
        <f t="shared" si="13"/>
        <v>166.71428571428572</v>
      </c>
      <c r="E115">
        <v>192</v>
      </c>
      <c r="F115">
        <f t="shared" si="12"/>
        <v>2.3622785088805074</v>
      </c>
      <c r="G115">
        <v>4357.5535791166967</v>
      </c>
      <c r="H115">
        <f t="shared" si="19"/>
        <v>1874.4464208833033</v>
      </c>
      <c r="I115">
        <f t="shared" si="14"/>
        <v>1920.2359712401353</v>
      </c>
      <c r="J115">
        <f t="shared" si="10"/>
        <v>1.012610553927715</v>
      </c>
      <c r="K115">
        <f t="shared" si="11"/>
        <v>1.0190081007342293</v>
      </c>
      <c r="L115">
        <f t="shared" si="15"/>
        <v>1.3005430042422712</v>
      </c>
      <c r="M115">
        <f t="shared" si="16"/>
        <v>1.5303613789554129</v>
      </c>
    </row>
    <row r="116" spans="1:13" x14ac:dyDescent="0.25">
      <c r="A116" s="1">
        <v>44041</v>
      </c>
      <c r="B116">
        <v>6647</v>
      </c>
      <c r="C116">
        <f t="shared" si="9"/>
        <v>223</v>
      </c>
      <c r="D116">
        <f t="shared" si="13"/>
        <v>170.14285714285714</v>
      </c>
      <c r="E116">
        <v>194</v>
      </c>
      <c r="F116">
        <f t="shared" si="12"/>
        <v>2</v>
      </c>
      <c r="G116">
        <v>4484.9787867945779</v>
      </c>
      <c r="H116">
        <f t="shared" si="19"/>
        <v>1968.0212132054221</v>
      </c>
      <c r="I116">
        <f t="shared" si="14"/>
        <v>1960.0453780651501</v>
      </c>
      <c r="J116">
        <f t="shared" si="10"/>
        <v>1.049921294777806</v>
      </c>
      <c r="K116">
        <f t="shared" si="11"/>
        <v>1.0207315181161327</v>
      </c>
      <c r="L116">
        <f t="shared" si="15"/>
        <v>1.2857467808812999</v>
      </c>
      <c r="M116">
        <f t="shared" si="16"/>
        <v>1.2864867349897309</v>
      </c>
    </row>
    <row r="117" spans="1:13" x14ac:dyDescent="0.25">
      <c r="A117" s="1">
        <v>44042</v>
      </c>
      <c r="B117">
        <v>6763</v>
      </c>
      <c r="C117">
        <f t="shared" si="9"/>
        <v>116</v>
      </c>
      <c r="D117">
        <f t="shared" si="13"/>
        <v>167.27268209981244</v>
      </c>
      <c r="E117">
        <v>200</v>
      </c>
      <c r="F117">
        <f t="shared" si="12"/>
        <v>6</v>
      </c>
      <c r="G117">
        <v>4615.0308550896743</v>
      </c>
      <c r="H117">
        <f t="shared" si="19"/>
        <v>1947.9691449103257</v>
      </c>
      <c r="I117">
        <f t="shared" si="14"/>
        <v>1994.7472489243155</v>
      </c>
      <c r="J117">
        <f t="shared" si="10"/>
        <v>0.98981105073433806</v>
      </c>
      <c r="K117">
        <f t="shared" si="11"/>
        <v>1.0177046262538172</v>
      </c>
      <c r="L117">
        <f t="shared" si="15"/>
        <v>1.2535074222355149</v>
      </c>
      <c r="M117">
        <f t="shared" si="16"/>
        <v>1.1291950756345916</v>
      </c>
    </row>
    <row r="118" spans="1:13" x14ac:dyDescent="0.25">
      <c r="A118" s="1">
        <v>44043</v>
      </c>
      <c r="B118">
        <v>7142</v>
      </c>
      <c r="C118">
        <f t="shared" si="9"/>
        <v>379</v>
      </c>
      <c r="D118">
        <f t="shared" si="13"/>
        <v>164.21403780824625</v>
      </c>
      <c r="E118">
        <v>204</v>
      </c>
      <c r="F118">
        <f t="shared" si="12"/>
        <v>4</v>
      </c>
      <c r="G118">
        <v>4747.7000782740888</v>
      </c>
      <c r="H118">
        <f t="shared" si="19"/>
        <v>2190.2999217259112</v>
      </c>
      <c r="I118">
        <f t="shared" si="14"/>
        <v>2023.8665170140066</v>
      </c>
      <c r="J118">
        <f t="shared" si="10"/>
        <v>1.1244017532047414</v>
      </c>
      <c r="K118">
        <f t="shared" si="11"/>
        <v>1.0145979738061521</v>
      </c>
      <c r="L118">
        <f t="shared" si="15"/>
        <v>1.2038483972370964</v>
      </c>
      <c r="M118">
        <f t="shared" si="16"/>
        <v>1.140889164551715</v>
      </c>
    </row>
    <row r="119" spans="1:13" x14ac:dyDescent="0.25">
      <c r="A119" s="1">
        <v>44044</v>
      </c>
      <c r="B119">
        <v>7174</v>
      </c>
      <c r="C119">
        <f t="shared" si="9"/>
        <v>32</v>
      </c>
      <c r="D119">
        <f t="shared" si="13"/>
        <v>180</v>
      </c>
      <c r="E119">
        <v>205</v>
      </c>
      <c r="F119">
        <f t="shared" si="12"/>
        <v>1</v>
      </c>
      <c r="G119">
        <v>4882.9727020593691</v>
      </c>
      <c r="H119">
        <f t="shared" si="19"/>
        <v>2086.0272979406309</v>
      </c>
      <c r="I119">
        <f t="shared" si="14"/>
        <v>2065.2521239566076</v>
      </c>
      <c r="J119">
        <f t="shared" si="10"/>
        <v>0.95239344952214777</v>
      </c>
      <c r="K119">
        <f t="shared" si="11"/>
        <v>1.020448782859287</v>
      </c>
      <c r="L119">
        <f t="shared" si="15"/>
        <v>1.156016062356287</v>
      </c>
      <c r="M119">
        <f t="shared" si="16"/>
        <v>1.1544647470710387</v>
      </c>
    </row>
    <row r="120" spans="1:13" x14ac:dyDescent="0.25">
      <c r="A120" s="1">
        <v>44045</v>
      </c>
      <c r="B120">
        <f>SQRT(B119*B121)</f>
        <v>7297.4380435876265</v>
      </c>
      <c r="C120">
        <f t="shared" si="9"/>
        <v>123.43804358762645</v>
      </c>
      <c r="D120">
        <f t="shared" si="13"/>
        <v>193.28571428571428</v>
      </c>
      <c r="E120">
        <f>SQRT(E119*E121)</f>
        <v>208.96171898220976</v>
      </c>
      <c r="F120">
        <f t="shared" si="12"/>
        <v>3.96171898220976</v>
      </c>
      <c r="G120">
        <v>5020.8307941200492</v>
      </c>
      <c r="H120">
        <f t="shared" si="19"/>
        <v>2067.6455304853671</v>
      </c>
      <c r="I120">
        <f t="shared" si="14"/>
        <v>2114.9348197580089</v>
      </c>
      <c r="J120">
        <f t="shared" si="10"/>
        <v>0.99118814625608653</v>
      </c>
      <c r="K120">
        <f t="shared" si="11"/>
        <v>1.024056479702933</v>
      </c>
      <c r="L120">
        <f t="shared" si="15"/>
        <v>1.1419798685899629</v>
      </c>
      <c r="M120">
        <f t="shared" si="16"/>
        <v>1.1307126243719186</v>
      </c>
    </row>
    <row r="121" spans="1:13" x14ac:dyDescent="0.25">
      <c r="A121" s="1">
        <v>44046</v>
      </c>
      <c r="B121">
        <v>7423</v>
      </c>
      <c r="C121">
        <f t="shared" si="9"/>
        <v>125.56195641237355</v>
      </c>
      <c r="D121">
        <f t="shared" si="13"/>
        <v>208.71428571428572</v>
      </c>
      <c r="E121">
        <v>213</v>
      </c>
      <c r="F121">
        <f t="shared" si="12"/>
        <v>4.03828101779024</v>
      </c>
      <c r="G121">
        <v>5161.2521240700971</v>
      </c>
      <c r="H121">
        <f t="shared" si="19"/>
        <v>2048.7478759299029</v>
      </c>
      <c r="I121">
        <f t="shared" si="14"/>
        <v>2178.5954545188056</v>
      </c>
      <c r="J121">
        <f t="shared" si="10"/>
        <v>0.99086030256306645</v>
      </c>
      <c r="K121">
        <f t="shared" si="11"/>
        <v>1.0301005185436782</v>
      </c>
      <c r="L121">
        <f t="shared" si="15"/>
        <v>1.1561112538391303</v>
      </c>
      <c r="M121">
        <f t="shared" si="16"/>
        <v>1.1067714170917693</v>
      </c>
    </row>
    <row r="122" spans="1:13" x14ac:dyDescent="0.25">
      <c r="A122" s="1">
        <v>44047</v>
      </c>
      <c r="B122">
        <v>7684</v>
      </c>
      <c r="C122">
        <f t="shared" si="9"/>
        <v>261</v>
      </c>
      <c r="D122">
        <f t="shared" si="13"/>
        <v>206.42857142857142</v>
      </c>
      <c r="E122">
        <v>220</v>
      </c>
      <c r="F122">
        <f t="shared" si="12"/>
        <v>7</v>
      </c>
      <c r="G122">
        <v>5304.2100540419924</v>
      </c>
      <c r="H122">
        <f t="shared" si="19"/>
        <v>2159.7899459580076</v>
      </c>
      <c r="I122">
        <f t="shared" si="14"/>
        <v>2233.4831487876136</v>
      </c>
      <c r="J122">
        <f t="shared" si="10"/>
        <v>1.0541999683478398</v>
      </c>
      <c r="K122">
        <f t="shared" si="11"/>
        <v>1.0251940736197538</v>
      </c>
      <c r="L122">
        <f t="shared" si="15"/>
        <v>1.1631295227456735</v>
      </c>
      <c r="M122">
        <f t="shared" si="16"/>
        <v>1.1522281575486382</v>
      </c>
    </row>
    <row r="123" spans="1:13" x14ac:dyDescent="0.25">
      <c r="A123" s="1">
        <v>44048</v>
      </c>
      <c r="B123">
        <v>8000</v>
      </c>
      <c r="C123">
        <f t="shared" si="9"/>
        <v>316</v>
      </c>
      <c r="D123">
        <f t="shared" si="13"/>
        <v>232.14285714285714</v>
      </c>
      <c r="E123">
        <v>226</v>
      </c>
      <c r="F123">
        <f t="shared" si="12"/>
        <v>6</v>
      </c>
      <c r="G123">
        <v>5449.6734410140598</v>
      </c>
      <c r="H123">
        <f t="shared" si="19"/>
        <v>2324.3265589859402</v>
      </c>
      <c r="I123">
        <f t="shared" si="14"/>
        <v>2313.0554603848259</v>
      </c>
      <c r="J123">
        <f t="shared" si="10"/>
        <v>1.0761817663499447</v>
      </c>
      <c r="K123">
        <f t="shared" si="11"/>
        <v>1.0356270033379953</v>
      </c>
      <c r="L123">
        <f t="shared" si="15"/>
        <v>1.1801030150986342</v>
      </c>
      <c r="M123">
        <f t="shared" si="16"/>
        <v>1.1810475127959543</v>
      </c>
    </row>
    <row r="124" spans="1:13" x14ac:dyDescent="0.25">
      <c r="A124" s="1">
        <v>44049</v>
      </c>
      <c r="B124">
        <v>8224</v>
      </c>
      <c r="C124">
        <f t="shared" si="9"/>
        <v>224</v>
      </c>
      <c r="D124">
        <f t="shared" si="13"/>
        <v>224.11500235269574</v>
      </c>
      <c r="E124">
        <v>229</v>
      </c>
      <c r="F124">
        <f t="shared" si="12"/>
        <v>3</v>
      </c>
      <c r="G124">
        <v>5597.6065520170441</v>
      </c>
      <c r="H124">
        <f t="shared" si="19"/>
        <v>2397.3934479829559</v>
      </c>
      <c r="I124">
        <f t="shared" si="14"/>
        <v>2385.6133613902707</v>
      </c>
      <c r="J124">
        <f t="shared" si="10"/>
        <v>1.031435724345418</v>
      </c>
      <c r="K124">
        <f t="shared" si="11"/>
        <v>1.0313688548537323</v>
      </c>
      <c r="L124">
        <f t="shared" si="15"/>
        <v>1.1959476884486158</v>
      </c>
      <c r="M124">
        <f t="shared" si="16"/>
        <v>1.2307142822292081</v>
      </c>
    </row>
    <row r="125" spans="1:13" x14ac:dyDescent="0.25">
      <c r="A125" s="1">
        <v>44050</v>
      </c>
      <c r="B125">
        <v>8587</v>
      </c>
      <c r="C125">
        <f t="shared" si="9"/>
        <v>363</v>
      </c>
      <c r="D125">
        <f t="shared" si="13"/>
        <v>215.85714285714286</v>
      </c>
      <c r="E125">
        <v>232</v>
      </c>
      <c r="F125">
        <f t="shared" si="12"/>
        <v>3</v>
      </c>
      <c r="G125">
        <v>5747.9689933246646</v>
      </c>
      <c r="H125">
        <f t="shared" si="19"/>
        <v>2607.0310066753354</v>
      </c>
      <c r="I125">
        <f t="shared" si="14"/>
        <v>2449.6088895412618</v>
      </c>
      <c r="J125">
        <f t="shared" si="10"/>
        <v>1.0874439524596007</v>
      </c>
      <c r="K125">
        <f t="shared" si="11"/>
        <v>1.0268256076976767</v>
      </c>
      <c r="L125">
        <f t="shared" si="15"/>
        <v>1.2103608953200093</v>
      </c>
      <c r="M125">
        <f t="shared" si="16"/>
        <v>1.1902621101410846</v>
      </c>
    </row>
    <row r="126" spans="1:13" x14ac:dyDescent="0.25">
      <c r="A126" s="1">
        <v>44051</v>
      </c>
      <c r="B126">
        <v>8799</v>
      </c>
      <c r="C126">
        <f t="shared" si="9"/>
        <v>212</v>
      </c>
      <c r="D126">
        <f t="shared" si="13"/>
        <v>214.57142857142858</v>
      </c>
      <c r="E126">
        <v>233</v>
      </c>
      <c r="F126">
        <f t="shared" si="12"/>
        <v>1</v>
      </c>
      <c r="G126">
        <v>5900.7156546948208</v>
      </c>
      <c r="H126">
        <f t="shared" si="19"/>
        <v>2665.2843453051792</v>
      </c>
      <c r="I126">
        <f t="shared" si="14"/>
        <v>2508.6006586645249</v>
      </c>
      <c r="J126">
        <f t="shared" si="10"/>
        <v>1.022344704946234</v>
      </c>
      <c r="K126">
        <f t="shared" si="11"/>
        <v>1.0240821175066483</v>
      </c>
      <c r="L126">
        <f t="shared" si="15"/>
        <v>1.2146704170232498</v>
      </c>
      <c r="M126">
        <f t="shared" si="16"/>
        <v>1.2776843083196479</v>
      </c>
    </row>
    <row r="127" spans="1:13" x14ac:dyDescent="0.25">
      <c r="A127" s="1">
        <v>44052</v>
      </c>
      <c r="B127">
        <f>SQRT(B126*B128)</f>
        <v>8866.2430600564967</v>
      </c>
      <c r="C127">
        <f t="shared" si="9"/>
        <v>67.243060056496688</v>
      </c>
      <c r="D127">
        <f t="shared" si="13"/>
        <v>238.42857142857142</v>
      </c>
      <c r="E127">
        <f>SQRT(E126*E128)</f>
        <v>243.75192306933704</v>
      </c>
      <c r="F127">
        <f t="shared" si="12"/>
        <v>10.751923069337039</v>
      </c>
      <c r="G127">
        <v>6055.7966696776484</v>
      </c>
      <c r="H127">
        <f>B127-E127-G127</f>
        <v>2566.6944673095104</v>
      </c>
      <c r="I127">
        <f t="shared" si="14"/>
        <v>2584.4904188414107</v>
      </c>
      <c r="J127">
        <f t="shared" si="10"/>
        <v>0.96300962102999177</v>
      </c>
      <c r="K127">
        <f t="shared" si="11"/>
        <v>1.0302518298058991</v>
      </c>
      <c r="L127">
        <f t="shared" si="15"/>
        <v>1.2220189457834585</v>
      </c>
      <c r="M127">
        <f t="shared" si="16"/>
        <v>1.2413609728873569</v>
      </c>
    </row>
    <row r="128" spans="1:13" x14ac:dyDescent="0.25">
      <c r="A128" s="1">
        <v>44053</v>
      </c>
      <c r="B128">
        <v>8934</v>
      </c>
      <c r="C128">
        <f t="shared" si="9"/>
        <v>67.756939943503312</v>
      </c>
      <c r="D128">
        <f t="shared" si="13"/>
        <v>236.14285714285714</v>
      </c>
      <c r="E128">
        <v>255</v>
      </c>
      <c r="F128">
        <f t="shared" si="12"/>
        <v>11.248076930662961</v>
      </c>
      <c r="G128">
        <v>6213.1573929435181</v>
      </c>
      <c r="H128">
        <f t="shared" ref="H128:H191" si="20">B128-E128-G128</f>
        <v>2465.8426070564819</v>
      </c>
      <c r="I128">
        <f t="shared" si="14"/>
        <v>2656.3407562429779</v>
      </c>
      <c r="J128">
        <f t="shared" si="10"/>
        <v>0.96070749302750302</v>
      </c>
      <c r="K128">
        <f t="shared" si="11"/>
        <v>1.0278005818391762</v>
      </c>
      <c r="L128">
        <f t="shared" si="15"/>
        <v>1.2192905069792748</v>
      </c>
      <c r="M128">
        <f t="shared" si="16"/>
        <v>1.2035851927056982</v>
      </c>
    </row>
    <row r="129" spans="1:13" x14ac:dyDescent="0.25">
      <c r="A129" s="1">
        <v>44054</v>
      </c>
      <c r="B129">
        <v>9186</v>
      </c>
      <c r="C129">
        <f t="shared" si="9"/>
        <v>252</v>
      </c>
      <c r="D129">
        <f t="shared" si="13"/>
        <v>217.14285714285714</v>
      </c>
      <c r="E129">
        <v>262</v>
      </c>
      <c r="F129">
        <f t="shared" si="12"/>
        <v>7</v>
      </c>
      <c r="G129">
        <v>6372.7383955082505</v>
      </c>
      <c r="H129">
        <f t="shared" si="20"/>
        <v>2551.2616044917495</v>
      </c>
      <c r="I129">
        <f t="shared" si="14"/>
        <v>2705.8604181112232</v>
      </c>
      <c r="J129">
        <f t="shared" si="10"/>
        <v>1.0346408960534725</v>
      </c>
      <c r="K129">
        <f t="shared" si="11"/>
        <v>1.0186420592884642</v>
      </c>
      <c r="L129">
        <f t="shared" si="15"/>
        <v>1.2114980225304262</v>
      </c>
      <c r="M129">
        <f t="shared" si="16"/>
        <v>1.1812545054515007</v>
      </c>
    </row>
    <row r="130" spans="1:13" x14ac:dyDescent="0.25">
      <c r="A130" s="1">
        <v>44055</v>
      </c>
      <c r="B130">
        <v>9669</v>
      </c>
      <c r="C130">
        <f t="shared" si="9"/>
        <v>483</v>
      </c>
      <c r="D130">
        <f t="shared" si="13"/>
        <v>190.85714285714286</v>
      </c>
      <c r="E130">
        <v>271</v>
      </c>
      <c r="F130">
        <f t="shared" si="12"/>
        <v>9</v>
      </c>
      <c r="G130">
        <v>6534.4754786444146</v>
      </c>
      <c r="H130">
        <f t="shared" si="20"/>
        <v>2863.5245213555854</v>
      </c>
      <c r="I130">
        <f t="shared" si="14"/>
        <v>2728.1868903546892</v>
      </c>
      <c r="J130">
        <f t="shared" si="10"/>
        <v>1.1223954910441429</v>
      </c>
      <c r="K130">
        <f t="shared" si="11"/>
        <v>1.008251154454985</v>
      </c>
      <c r="L130">
        <f t="shared" si="15"/>
        <v>1.1794731847462048</v>
      </c>
      <c r="M130">
        <f t="shared" si="16"/>
        <v>1.2319802956624508</v>
      </c>
    </row>
    <row r="131" spans="1:13" x14ac:dyDescent="0.25">
      <c r="A131" s="1">
        <v>44056</v>
      </c>
      <c r="B131">
        <v>9877</v>
      </c>
      <c r="C131">
        <f t="shared" si="9"/>
        <v>208</v>
      </c>
      <c r="D131">
        <f t="shared" si="13"/>
        <v>203.57882928891948</v>
      </c>
      <c r="E131">
        <v>274</v>
      </c>
      <c r="F131">
        <f t="shared" si="12"/>
        <v>3</v>
      </c>
      <c r="G131">
        <v>6698.2997071666632</v>
      </c>
      <c r="H131">
        <f t="shared" si="20"/>
        <v>2904.7002928333368</v>
      </c>
      <c r="I131">
        <f t="shared" si="14"/>
        <v>2762.9134248675869</v>
      </c>
      <c r="J131">
        <f t="shared" si="10"/>
        <v>1.0143794024359389</v>
      </c>
      <c r="K131">
        <f t="shared" si="11"/>
        <v>1.0127287960497393</v>
      </c>
      <c r="L131">
        <f t="shared" si="15"/>
        <v>1.158156417793299</v>
      </c>
      <c r="M131">
        <f t="shared" si="16"/>
        <v>1.211607671355406</v>
      </c>
    </row>
    <row r="132" spans="1:13" x14ac:dyDescent="0.25">
      <c r="A132" s="1">
        <v>44057</v>
      </c>
      <c r="B132">
        <v>10107</v>
      </c>
      <c r="C132">
        <f t="shared" ref="C132:C189" si="21">B132-B131</f>
        <v>230</v>
      </c>
      <c r="D132">
        <f t="shared" si="13"/>
        <v>216.57142857142858</v>
      </c>
      <c r="E132">
        <v>276</v>
      </c>
      <c r="F132">
        <f t="shared" si="12"/>
        <v>2</v>
      </c>
      <c r="G132">
        <v>6864.1374626663674</v>
      </c>
      <c r="H132">
        <f t="shared" si="20"/>
        <v>2966.8625373336326</v>
      </c>
      <c r="I132">
        <f t="shared" si="14"/>
        <v>2811.5290737770806</v>
      </c>
      <c r="J132">
        <f t="shared" ref="J132:J195" si="22">H132/H131</f>
        <v>1.0214005708794351</v>
      </c>
      <c r="K132">
        <f t="shared" ref="K132:K195" si="23">I132/I131</f>
        <v>1.0175957916277538</v>
      </c>
      <c r="L132">
        <f t="shared" si="15"/>
        <v>1.1477461099120994</v>
      </c>
      <c r="M132">
        <f t="shared" si="16"/>
        <v>1.1380234948249346</v>
      </c>
    </row>
    <row r="133" spans="1:13" x14ac:dyDescent="0.25">
      <c r="A133" s="1">
        <v>44058</v>
      </c>
      <c r="B133">
        <v>10135</v>
      </c>
      <c r="C133">
        <f t="shared" si="21"/>
        <v>28</v>
      </c>
      <c r="D133">
        <f t="shared" si="13"/>
        <v>215.42857142857142</v>
      </c>
      <c r="E133">
        <v>280</v>
      </c>
      <c r="F133">
        <f t="shared" ref="F133:F196" si="24">E133-E132</f>
        <v>4</v>
      </c>
      <c r="G133">
        <v>7031.9105171467972</v>
      </c>
      <c r="H133">
        <f t="shared" si="20"/>
        <v>2823.0894828532028</v>
      </c>
      <c r="I133">
        <f t="shared" si="14"/>
        <v>2857.0739418841208</v>
      </c>
      <c r="J133">
        <f t="shared" si="22"/>
        <v>0.9515403721368092</v>
      </c>
      <c r="K133">
        <f t="shared" si="23"/>
        <v>1.0161993231838979</v>
      </c>
      <c r="L133">
        <f t="shared" si="15"/>
        <v>1.1389114213998128</v>
      </c>
      <c r="M133">
        <f t="shared" si="16"/>
        <v>1.0592076180637136</v>
      </c>
    </row>
    <row r="134" spans="1:13" x14ac:dyDescent="0.25">
      <c r="A134" s="1">
        <v>44059</v>
      </c>
      <c r="B134">
        <f>SQRT(B133*B135)</f>
        <v>10291.294865078933</v>
      </c>
      <c r="C134">
        <f t="shared" si="21"/>
        <v>156.29486507893307</v>
      </c>
      <c r="D134">
        <f t="shared" ref="D134:D197" si="25">AVERAGE(C131:C137)</f>
        <v>195.71428571428572</v>
      </c>
      <c r="E134">
        <f>SQRT(E133*E135)</f>
        <v>285.44701785094901</v>
      </c>
      <c r="F134">
        <f t="shared" si="24"/>
        <v>5.4470178509490097</v>
      </c>
      <c r="G134">
        <v>7201.5361273756962</v>
      </c>
      <c r="H134">
        <f t="shared" si="20"/>
        <v>2804.3117198522878</v>
      </c>
      <c r="I134">
        <f t="shared" ref="I134:I197" si="26">GEOMEAN(H131:H137)</f>
        <v>2878.9215208947376</v>
      </c>
      <c r="J134">
        <f t="shared" si="22"/>
        <v>0.99334850591348001</v>
      </c>
      <c r="K134">
        <f t="shared" si="23"/>
        <v>1.0076468370980309</v>
      </c>
      <c r="L134">
        <f t="shared" si="15"/>
        <v>1.1139223035639327</v>
      </c>
      <c r="M134">
        <f t="shared" si="16"/>
        <v>1.0925771475994395</v>
      </c>
    </row>
    <row r="135" spans="1:13" x14ac:dyDescent="0.25">
      <c r="A135" s="1">
        <v>44060</v>
      </c>
      <c r="B135">
        <v>10450</v>
      </c>
      <c r="C135">
        <f t="shared" si="21"/>
        <v>158.70513492106693</v>
      </c>
      <c r="D135">
        <f t="shared" si="25"/>
        <v>201.71428571428572</v>
      </c>
      <c r="E135">
        <v>291</v>
      </c>
      <c r="F135">
        <f t="shared" si="24"/>
        <v>5.5529821490509903</v>
      </c>
      <c r="G135">
        <v>7372.9271501285293</v>
      </c>
      <c r="H135">
        <f t="shared" si="20"/>
        <v>2786.0728498714707</v>
      </c>
      <c r="I135">
        <f t="shared" si="26"/>
        <v>2904.0972524585554</v>
      </c>
      <c r="J135">
        <f t="shared" si="22"/>
        <v>0.99349613316818508</v>
      </c>
      <c r="K135">
        <f t="shared" si="23"/>
        <v>1.0087448481596655</v>
      </c>
      <c r="L135">
        <f t="shared" si="15"/>
        <v>1.0932698471132876</v>
      </c>
      <c r="M135">
        <f t="shared" si="16"/>
        <v>1.1298664569663077</v>
      </c>
    </row>
    <row r="136" spans="1:13" x14ac:dyDescent="0.25">
      <c r="A136" s="1">
        <v>44061</v>
      </c>
      <c r="B136">
        <v>10694</v>
      </c>
      <c r="C136">
        <f t="shared" si="21"/>
        <v>244</v>
      </c>
      <c r="D136">
        <f t="shared" si="25"/>
        <v>199.71428571428572</v>
      </c>
      <c r="E136">
        <v>293</v>
      </c>
      <c r="F136">
        <f t="shared" si="24"/>
        <v>2</v>
      </c>
      <c r="G136">
        <v>7545.992178343944</v>
      </c>
      <c r="H136">
        <f t="shared" si="20"/>
        <v>2855.007821656056</v>
      </c>
      <c r="I136">
        <f t="shared" si="26"/>
        <v>2925.2855433006293</v>
      </c>
      <c r="J136">
        <f t="shared" si="22"/>
        <v>1.0247427025419544</v>
      </c>
      <c r="K136">
        <f t="shared" si="23"/>
        <v>1.0072959990661938</v>
      </c>
      <c r="L136">
        <f t="shared" si="15"/>
        <v>1.0810925514563579</v>
      </c>
      <c r="M136">
        <f t="shared" si="16"/>
        <v>1.1190572603881668</v>
      </c>
    </row>
    <row r="137" spans="1:13" x14ac:dyDescent="0.25">
      <c r="A137" s="1">
        <v>44062</v>
      </c>
      <c r="B137">
        <v>11039</v>
      </c>
      <c r="C137">
        <f t="shared" si="21"/>
        <v>345</v>
      </c>
      <c r="D137">
        <f t="shared" si="25"/>
        <v>206</v>
      </c>
      <c r="E137">
        <v>298</v>
      </c>
      <c r="F137">
        <f t="shared" si="24"/>
        <v>5</v>
      </c>
      <c r="G137">
        <v>7720.6356980548835</v>
      </c>
      <c r="H137">
        <f t="shared" si="20"/>
        <v>3020.3643019451165</v>
      </c>
      <c r="I137">
        <f t="shared" si="26"/>
        <v>2952.756027134028</v>
      </c>
      <c r="J137">
        <f t="shared" si="22"/>
        <v>1.0579180480819645</v>
      </c>
      <c r="K137">
        <f t="shared" si="23"/>
        <v>1.0093907016688715</v>
      </c>
      <c r="L137">
        <f t="shared" si="15"/>
        <v>1.0823144255891293</v>
      </c>
      <c r="M137">
        <f t="shared" si="16"/>
        <v>1.0547715863509644</v>
      </c>
    </row>
    <row r="138" spans="1:13" x14ac:dyDescent="0.25">
      <c r="A138" s="1">
        <v>44063</v>
      </c>
      <c r="B138">
        <v>11289</v>
      </c>
      <c r="C138">
        <f t="shared" si="21"/>
        <v>250</v>
      </c>
      <c r="D138">
        <f t="shared" si="25"/>
        <v>212.56268124801838</v>
      </c>
      <c r="E138">
        <v>305</v>
      </c>
      <c r="F138">
        <f t="shared" si="24"/>
        <v>7</v>
      </c>
      <c r="G138">
        <v>7896.7582657956791</v>
      </c>
      <c r="H138">
        <f t="shared" si="20"/>
        <v>3087.2417342043209</v>
      </c>
      <c r="I138">
        <f t="shared" si="26"/>
        <v>2985.7742322019303</v>
      </c>
      <c r="J138">
        <f t="shared" si="22"/>
        <v>1.0221421741132801</v>
      </c>
      <c r="K138">
        <f t="shared" si="23"/>
        <v>1.0111821649890764</v>
      </c>
      <c r="L138">
        <f t="shared" ref="L138:L201" si="27">I138/I131</f>
        <v>1.0806615239292285</v>
      </c>
      <c r="M138">
        <f t="shared" ref="M138:M201" si="28">H138/H131</f>
        <v>1.0628434685056363</v>
      </c>
    </row>
    <row r="139" spans="1:13" x14ac:dyDescent="0.25">
      <c r="A139" s="1">
        <v>44064</v>
      </c>
      <c r="B139">
        <v>11505</v>
      </c>
      <c r="C139">
        <f t="shared" si="21"/>
        <v>216</v>
      </c>
      <c r="D139">
        <f t="shared" si="25"/>
        <v>219.28571428571428</v>
      </c>
      <c r="E139">
        <v>309</v>
      </c>
      <c r="F139">
        <f t="shared" si="24"/>
        <v>4</v>
      </c>
      <c r="G139">
        <v>8074.2567060193624</v>
      </c>
      <c r="H139">
        <f t="shared" si="20"/>
        <v>3121.7432939806376</v>
      </c>
      <c r="I139">
        <f t="shared" si="26"/>
        <v>3024.78272464672</v>
      </c>
      <c r="J139">
        <f t="shared" si="22"/>
        <v>1.0111755290795876</v>
      </c>
      <c r="K139">
        <f t="shared" si="23"/>
        <v>1.0130647830047157</v>
      </c>
      <c r="L139">
        <f t="shared" si="27"/>
        <v>1.0758497050087941</v>
      </c>
      <c r="M139">
        <f t="shared" si="28"/>
        <v>1.0522035499447839</v>
      </c>
    </row>
    <row r="140" spans="1:13" x14ac:dyDescent="0.25">
      <c r="A140" s="1">
        <v>44065</v>
      </c>
      <c r="B140">
        <v>11577</v>
      </c>
      <c r="C140">
        <f t="shared" si="21"/>
        <v>72</v>
      </c>
      <c r="D140">
        <f t="shared" si="25"/>
        <v>218.85714285714286</v>
      </c>
      <c r="E140">
        <v>310</v>
      </c>
      <c r="F140">
        <f t="shared" si="24"/>
        <v>1</v>
      </c>
      <c r="G140">
        <v>8253.0243278920461</v>
      </c>
      <c r="H140">
        <f t="shared" si="20"/>
        <v>3013.9756721079539</v>
      </c>
      <c r="I140">
        <f t="shared" si="26"/>
        <v>3061.4372412466723</v>
      </c>
      <c r="J140">
        <f t="shared" si="22"/>
        <v>0.96547838443971934</v>
      </c>
      <c r="K140">
        <f t="shared" si="23"/>
        <v>1.0121180659692617</v>
      </c>
      <c r="L140">
        <f t="shared" si="27"/>
        <v>1.0715288800778402</v>
      </c>
      <c r="M140">
        <f t="shared" si="28"/>
        <v>1.06761606049477</v>
      </c>
    </row>
    <row r="141" spans="1:13" x14ac:dyDescent="0.25">
      <c r="A141" s="1">
        <v>44066</v>
      </c>
      <c r="B141">
        <f>SQRT(B140*B142)</f>
        <v>11779.233633815062</v>
      </c>
      <c r="C141">
        <f t="shared" si="21"/>
        <v>202.23363381506169</v>
      </c>
      <c r="D141">
        <f t="shared" si="25"/>
        <v>204.71428571428572</v>
      </c>
      <c r="E141">
        <f>SQRT(E140*E142)</f>
        <v>314.96031496047243</v>
      </c>
      <c r="F141">
        <f t="shared" si="24"/>
        <v>4.9603149604724308</v>
      </c>
      <c r="G141">
        <v>8432.9511606648975</v>
      </c>
      <c r="H141">
        <f t="shared" si="20"/>
        <v>3031.3221581896923</v>
      </c>
      <c r="I141">
        <f t="shared" si="26"/>
        <v>3081.7482156173887</v>
      </c>
      <c r="J141">
        <f t="shared" si="22"/>
        <v>1.0057553503972401</v>
      </c>
      <c r="K141">
        <f t="shared" si="23"/>
        <v>1.0066344572075714</v>
      </c>
      <c r="L141">
        <f t="shared" si="27"/>
        <v>1.0704523180818124</v>
      </c>
      <c r="M141">
        <f t="shared" si="28"/>
        <v>1.080950500877043</v>
      </c>
    </row>
    <row r="142" spans="1:13" x14ac:dyDescent="0.25">
      <c r="A142" s="1">
        <v>44067</v>
      </c>
      <c r="B142">
        <v>11985</v>
      </c>
      <c r="C142">
        <f t="shared" si="21"/>
        <v>205.76636618493831</v>
      </c>
      <c r="D142">
        <f t="shared" si="25"/>
        <v>211.71428571428572</v>
      </c>
      <c r="E142">
        <v>320</v>
      </c>
      <c r="F142">
        <f t="shared" si="24"/>
        <v>5.0396850395275692</v>
      </c>
      <c r="G142">
        <v>8613.924206660633</v>
      </c>
      <c r="H142">
        <f t="shared" si="20"/>
        <v>3051.075793339367</v>
      </c>
      <c r="I142">
        <f t="shared" si="26"/>
        <v>3107.992590865183</v>
      </c>
      <c r="J142">
        <f t="shared" si="22"/>
        <v>1.0065165080182277</v>
      </c>
      <c r="K142">
        <f t="shared" si="23"/>
        <v>1.0085160673136098</v>
      </c>
      <c r="L142">
        <f t="shared" si="27"/>
        <v>1.0702095421336228</v>
      </c>
      <c r="M142">
        <f t="shared" si="28"/>
        <v>1.0951170187384445</v>
      </c>
    </row>
    <row r="143" spans="1:13" x14ac:dyDescent="0.25">
      <c r="A143" s="1">
        <v>44068</v>
      </c>
      <c r="B143">
        <v>12226</v>
      </c>
      <c r="C143">
        <f t="shared" si="21"/>
        <v>241</v>
      </c>
      <c r="D143">
        <f t="shared" si="25"/>
        <v>210</v>
      </c>
      <c r="E143">
        <v>324</v>
      </c>
      <c r="F143">
        <f t="shared" si="24"/>
        <v>4</v>
      </c>
      <c r="G143">
        <v>8795.827710753123</v>
      </c>
      <c r="H143">
        <f t="shared" si="20"/>
        <v>3106.172289246877</v>
      </c>
      <c r="I143">
        <f t="shared" si="26"/>
        <v>3131.2621507631743</v>
      </c>
      <c r="J143">
        <f t="shared" si="22"/>
        <v>1.0180580554661369</v>
      </c>
      <c r="K143">
        <f t="shared" si="23"/>
        <v>1.0074870062323777</v>
      </c>
      <c r="L143">
        <f t="shared" si="27"/>
        <v>1.0704124791968648</v>
      </c>
      <c r="M143">
        <f t="shared" si="28"/>
        <v>1.0879733027999665</v>
      </c>
    </row>
    <row r="144" spans="1:13" x14ac:dyDescent="0.25">
      <c r="A144" s="1">
        <v>44069</v>
      </c>
      <c r="B144">
        <v>12472</v>
      </c>
      <c r="C144">
        <f t="shared" si="21"/>
        <v>246</v>
      </c>
      <c r="D144">
        <f t="shared" si="25"/>
        <v>211.71428571428572</v>
      </c>
      <c r="E144">
        <v>330</v>
      </c>
      <c r="F144">
        <f t="shared" si="24"/>
        <v>6</v>
      </c>
      <c r="G144">
        <v>8978.5434450674929</v>
      </c>
      <c r="H144">
        <f t="shared" si="20"/>
        <v>3163.4565549325071</v>
      </c>
      <c r="I144">
        <f t="shared" si="26"/>
        <v>3156.4233677141669</v>
      </c>
      <c r="J144">
        <f t="shared" si="22"/>
        <v>1.0184420760831394</v>
      </c>
      <c r="K144">
        <f t="shared" si="23"/>
        <v>1.0080354872059691</v>
      </c>
      <c r="L144">
        <f t="shared" si="27"/>
        <v>1.0689753365020882</v>
      </c>
      <c r="M144">
        <f t="shared" si="28"/>
        <v>1.04737582578871</v>
      </c>
    </row>
    <row r="145" spans="1:13" x14ac:dyDescent="0.25">
      <c r="A145" s="1">
        <v>44070</v>
      </c>
      <c r="B145">
        <v>12771</v>
      </c>
      <c r="C145">
        <f t="shared" si="21"/>
        <v>299</v>
      </c>
      <c r="D145">
        <f t="shared" si="25"/>
        <v>196.48801092264122</v>
      </c>
      <c r="E145">
        <v>333</v>
      </c>
      <c r="F145">
        <f t="shared" si="24"/>
        <v>3</v>
      </c>
      <c r="G145">
        <v>9161.9510074861046</v>
      </c>
      <c r="H145">
        <f t="shared" si="20"/>
        <v>3276.0489925138954</v>
      </c>
      <c r="I145">
        <f t="shared" si="26"/>
        <v>3165.4616393047431</v>
      </c>
      <c r="J145">
        <f t="shared" si="22"/>
        <v>1.0355915864897316</v>
      </c>
      <c r="K145">
        <f t="shared" si="23"/>
        <v>1.0028634535160983</v>
      </c>
      <c r="L145">
        <f t="shared" si="27"/>
        <v>1.0601811768501659</v>
      </c>
      <c r="M145">
        <f t="shared" si="28"/>
        <v>1.061157264174597</v>
      </c>
    </row>
    <row r="146" spans="1:13" x14ac:dyDescent="0.25">
      <c r="A146" s="1">
        <v>44071</v>
      </c>
      <c r="B146">
        <v>12975</v>
      </c>
      <c r="C146">
        <f t="shared" si="21"/>
        <v>204</v>
      </c>
      <c r="D146">
        <f t="shared" si="25"/>
        <v>180.85714285714286</v>
      </c>
      <c r="E146">
        <v>340</v>
      </c>
      <c r="F146">
        <f t="shared" si="24"/>
        <v>7</v>
      </c>
      <c r="G146">
        <v>9345.9281324152125</v>
      </c>
      <c r="H146">
        <f t="shared" si="20"/>
        <v>3289.0718675847875</v>
      </c>
      <c r="I146">
        <f t="shared" si="26"/>
        <v>3157.5308571919204</v>
      </c>
      <c r="J146">
        <f t="shared" si="22"/>
        <v>1.0039751771419325</v>
      </c>
      <c r="K146">
        <f t="shared" si="23"/>
        <v>0.99749458909425781</v>
      </c>
      <c r="L146">
        <f t="shared" si="27"/>
        <v>1.0438868324205683</v>
      </c>
      <c r="M146">
        <f t="shared" si="28"/>
        <v>1.0536010036208914</v>
      </c>
    </row>
    <row r="147" spans="1:13" x14ac:dyDescent="0.25">
      <c r="A147" s="1">
        <v>44072</v>
      </c>
      <c r="B147">
        <v>13059</v>
      </c>
      <c r="C147">
        <f t="shared" si="21"/>
        <v>84</v>
      </c>
      <c r="D147">
        <f t="shared" si="25"/>
        <v>182.57142857142858</v>
      </c>
      <c r="E147">
        <v>341</v>
      </c>
      <c r="F147">
        <f t="shared" si="24"/>
        <v>1</v>
      </c>
      <c r="G147">
        <v>9530.3510121494419</v>
      </c>
      <c r="H147">
        <f t="shared" si="20"/>
        <v>3187.6489878505581</v>
      </c>
      <c r="I147">
        <f t="shared" si="26"/>
        <v>3150.6296473866978</v>
      </c>
      <c r="J147">
        <f t="shared" si="22"/>
        <v>0.96916367783452972</v>
      </c>
      <c r="K147">
        <f t="shared" si="23"/>
        <v>0.99781436504745358</v>
      </c>
      <c r="L147">
        <f t="shared" si="27"/>
        <v>1.029134161216287</v>
      </c>
      <c r="M147">
        <f t="shared" si="28"/>
        <v>1.0576226667487127</v>
      </c>
    </row>
    <row r="148" spans="1:13" x14ac:dyDescent="0.25">
      <c r="A148" s="1">
        <v>44073</v>
      </c>
      <c r="B148">
        <f>SQRT(B147*B149)</f>
        <v>13154.64971027355</v>
      </c>
      <c r="C148">
        <f t="shared" si="21"/>
        <v>95.649710273550227</v>
      </c>
      <c r="D148">
        <f t="shared" si="25"/>
        <v>178.14285714285714</v>
      </c>
      <c r="E148">
        <f>SQRT(E147*E149)</f>
        <v>346.94812292329817</v>
      </c>
      <c r="F148">
        <f t="shared" si="24"/>
        <v>5.9481229232981718</v>
      </c>
      <c r="G148">
        <v>9715.0946270685454</v>
      </c>
      <c r="H148">
        <f t="shared" si="20"/>
        <v>3092.6069602817061</v>
      </c>
      <c r="I148">
        <f t="shared" si="26"/>
        <v>3139.6388319397538</v>
      </c>
      <c r="J148">
        <f t="shared" si="22"/>
        <v>0.9701842869365177</v>
      </c>
      <c r="K148">
        <f t="shared" si="23"/>
        <v>0.99651154953865795</v>
      </c>
      <c r="L148">
        <f t="shared" si="27"/>
        <v>1.0187849922420633</v>
      </c>
      <c r="M148">
        <f t="shared" si="28"/>
        <v>1.0202171854042108</v>
      </c>
    </row>
    <row r="149" spans="1:13" x14ac:dyDescent="0.25">
      <c r="A149" s="1">
        <v>44074</v>
      </c>
      <c r="B149">
        <v>13251</v>
      </c>
      <c r="C149">
        <f t="shared" si="21"/>
        <v>96.350289726449773</v>
      </c>
      <c r="D149">
        <f t="shared" si="25"/>
        <v>165.42857142857142</v>
      </c>
      <c r="E149">
        <v>353</v>
      </c>
      <c r="F149">
        <f t="shared" si="24"/>
        <v>6.0518770767018282</v>
      </c>
      <c r="G149">
        <v>9900.0330828145488</v>
      </c>
      <c r="H149">
        <f t="shared" si="20"/>
        <v>2997.9669171854512</v>
      </c>
      <c r="I149">
        <f t="shared" si="26"/>
        <v>3116.5738916762843</v>
      </c>
      <c r="J149">
        <f t="shared" si="22"/>
        <v>0.96939797254817206</v>
      </c>
      <c r="K149">
        <f t="shared" si="23"/>
        <v>0.99265363263161732</v>
      </c>
      <c r="L149">
        <f t="shared" si="27"/>
        <v>1.0027610428790348</v>
      </c>
      <c r="M149">
        <f t="shared" si="28"/>
        <v>0.98259339336313611</v>
      </c>
    </row>
    <row r="150" spans="1:13" x14ac:dyDescent="0.25">
      <c r="A150" s="1">
        <v>44075</v>
      </c>
      <c r="B150">
        <v>13504</v>
      </c>
      <c r="C150">
        <f t="shared" si="21"/>
        <v>253</v>
      </c>
      <c r="D150">
        <f t="shared" si="25"/>
        <v>166.28571428571428</v>
      </c>
      <c r="E150">
        <v>360</v>
      </c>
      <c r="F150">
        <f t="shared" si="24"/>
        <v>7</v>
      </c>
      <c r="G150">
        <v>10085.039952528505</v>
      </c>
      <c r="H150">
        <f t="shared" si="20"/>
        <v>3058.9600474714953</v>
      </c>
      <c r="I150">
        <f t="shared" si="26"/>
        <v>3095.5396784985119</v>
      </c>
      <c r="J150">
        <f t="shared" si="22"/>
        <v>1.0203448310041079</v>
      </c>
      <c r="K150">
        <f t="shared" si="23"/>
        <v>0.99325085369098731</v>
      </c>
      <c r="L150">
        <f t="shared" si="27"/>
        <v>0.9885916698938938</v>
      </c>
      <c r="M150">
        <f t="shared" si="28"/>
        <v>0.98480050770563377</v>
      </c>
    </row>
    <row r="151" spans="1:13" x14ac:dyDescent="0.25">
      <c r="A151" s="1">
        <v>44076</v>
      </c>
      <c r="B151">
        <v>13719</v>
      </c>
      <c r="C151">
        <f t="shared" si="21"/>
        <v>215</v>
      </c>
      <c r="D151">
        <f t="shared" si="25"/>
        <v>166.57142857142858</v>
      </c>
      <c r="E151">
        <v>362</v>
      </c>
      <c r="F151">
        <f t="shared" si="24"/>
        <v>2</v>
      </c>
      <c r="G151">
        <v>10269.988622176088</v>
      </c>
      <c r="H151">
        <f t="shared" si="20"/>
        <v>3087.011377823912</v>
      </c>
      <c r="I151">
        <f t="shared" si="26"/>
        <v>3073.5929951468856</v>
      </c>
      <c r="J151">
        <f t="shared" si="22"/>
        <v>1.0091702179554791</v>
      </c>
      <c r="K151">
        <f t="shared" si="23"/>
        <v>0.99291022386045735</v>
      </c>
      <c r="L151">
        <f t="shared" si="27"/>
        <v>0.97375815506420305</v>
      </c>
      <c r="M151">
        <f t="shared" si="28"/>
        <v>0.97583492114364567</v>
      </c>
    </row>
    <row r="152" spans="1:13" x14ac:dyDescent="0.25">
      <c r="A152" s="1">
        <v>44077</v>
      </c>
      <c r="B152">
        <v>13929</v>
      </c>
      <c r="C152">
        <f t="shared" si="21"/>
        <v>210</v>
      </c>
      <c r="D152">
        <f t="shared" si="25"/>
        <v>167.56313520014842</v>
      </c>
      <c r="E152">
        <v>363</v>
      </c>
      <c r="F152">
        <f t="shared" si="24"/>
        <v>1</v>
      </c>
      <c r="G152">
        <v>10454.752636960489</v>
      </c>
      <c r="H152">
        <f t="shared" si="20"/>
        <v>3111.2473630395107</v>
      </c>
      <c r="I152">
        <f t="shared" si="26"/>
        <v>3052.9221390452058</v>
      </c>
      <c r="J152">
        <f t="shared" si="22"/>
        <v>1.0078509542885725</v>
      </c>
      <c r="K152">
        <f t="shared" si="23"/>
        <v>0.99327469312484817</v>
      </c>
      <c r="L152">
        <f t="shared" si="27"/>
        <v>0.9644476815444033</v>
      </c>
      <c r="M152">
        <f t="shared" si="28"/>
        <v>0.94969500460738732</v>
      </c>
    </row>
    <row r="153" spans="1:13" x14ac:dyDescent="0.25">
      <c r="A153" s="1">
        <v>44078</v>
      </c>
      <c r="B153">
        <v>14139</v>
      </c>
      <c r="C153">
        <f t="shared" si="21"/>
        <v>210</v>
      </c>
      <c r="D153">
        <f t="shared" si="25"/>
        <v>168.56045875381668</v>
      </c>
      <c r="E153">
        <v>363</v>
      </c>
      <c r="F153">
        <f t="shared" si="24"/>
        <v>0</v>
      </c>
      <c r="G153">
        <v>10639.206046810246</v>
      </c>
      <c r="H153">
        <f t="shared" si="20"/>
        <v>3136.7939531897537</v>
      </c>
      <c r="I153">
        <f t="shared" si="26"/>
        <v>3033.7260222728728</v>
      </c>
      <c r="J153">
        <f t="shared" si="22"/>
        <v>1.0082110443720185</v>
      </c>
      <c r="K153">
        <f t="shared" si="23"/>
        <v>0.99371221541262877</v>
      </c>
      <c r="L153">
        <f t="shared" si="27"/>
        <v>0.9607906175684533</v>
      </c>
      <c r="M153">
        <f t="shared" si="28"/>
        <v>0.95370185860157153</v>
      </c>
    </row>
    <row r="154" spans="1:13" x14ac:dyDescent="0.25">
      <c r="A154" s="1">
        <v>44079</v>
      </c>
      <c r="B154">
        <v>14225</v>
      </c>
      <c r="C154">
        <f t="shared" si="21"/>
        <v>86</v>
      </c>
      <c r="D154">
        <f t="shared" si="25"/>
        <v>147.28571428571428</v>
      </c>
      <c r="E154">
        <v>369</v>
      </c>
      <c r="F154">
        <f t="shared" si="24"/>
        <v>6</v>
      </c>
      <c r="G154">
        <v>10823.223748938866</v>
      </c>
      <c r="H154">
        <f t="shared" si="20"/>
        <v>3032.7762510611337</v>
      </c>
      <c r="I154">
        <f t="shared" si="26"/>
        <v>2993.8812929424994</v>
      </c>
      <c r="J154">
        <f t="shared" si="22"/>
        <v>0.9668394852576</v>
      </c>
      <c r="K154">
        <f t="shared" si="23"/>
        <v>0.98686607523624637</v>
      </c>
      <c r="L154">
        <f t="shared" si="27"/>
        <v>0.95024856235507915</v>
      </c>
      <c r="M154">
        <f t="shared" si="28"/>
        <v>0.95141474567001949</v>
      </c>
    </row>
    <row r="155" spans="1:13" x14ac:dyDescent="0.25">
      <c r="A155" s="1">
        <v>44080</v>
      </c>
      <c r="B155">
        <f>(B157/B154)^(1/3)*B154</f>
        <v>14327.591656674589</v>
      </c>
      <c r="C155">
        <f t="shared" si="21"/>
        <v>102.5916566745891</v>
      </c>
      <c r="D155">
        <f t="shared" si="25"/>
        <v>137.42857142857142</v>
      </c>
      <c r="E155">
        <f>(E157/E154)^(1/3)*E154</f>
        <v>370.98925676589107</v>
      </c>
      <c r="F155">
        <f t="shared" si="24"/>
        <v>1.9892567658910707</v>
      </c>
      <c r="G155">
        <v>11006.681825502243</v>
      </c>
      <c r="H155">
        <f t="shared" si="20"/>
        <v>2949.9205744064548</v>
      </c>
      <c r="I155">
        <f t="shared" si="26"/>
        <v>2945.2292093833598</v>
      </c>
      <c r="J155">
        <f t="shared" si="22"/>
        <v>0.97267992433477779</v>
      </c>
      <c r="K155">
        <f t="shared" si="23"/>
        <v>0.9837494947866412</v>
      </c>
      <c r="L155">
        <f t="shared" si="27"/>
        <v>0.93807898520726274</v>
      </c>
      <c r="M155">
        <f t="shared" si="28"/>
        <v>0.95386210155128992</v>
      </c>
    </row>
    <row r="156" spans="1:13" x14ac:dyDescent="0.25">
      <c r="A156" s="1">
        <v>44081</v>
      </c>
      <c r="B156">
        <f>(B157/B154)^(1/3)*B155</f>
        <v>14430.923211276717</v>
      </c>
      <c r="C156">
        <f t="shared" si="21"/>
        <v>103.33155460212765</v>
      </c>
      <c r="D156">
        <f t="shared" si="25"/>
        <v>127.42857142857143</v>
      </c>
      <c r="E156">
        <f>(E157/E154)^(1/3)*E155</f>
        <v>372.98923749514432</v>
      </c>
      <c r="F156">
        <f t="shared" si="24"/>
        <v>1.9999807292532523</v>
      </c>
      <c r="G156">
        <v>11189.457874428366</v>
      </c>
      <c r="H156">
        <f t="shared" si="20"/>
        <v>2868.4760993532054</v>
      </c>
      <c r="I156">
        <f t="shared" si="26"/>
        <v>2887.6277289756063</v>
      </c>
      <c r="J156">
        <f t="shared" si="22"/>
        <v>0.97239096002791992</v>
      </c>
      <c r="K156">
        <f t="shared" si="23"/>
        <v>0.98044244562554317</v>
      </c>
      <c r="L156">
        <f t="shared" si="27"/>
        <v>0.92653915143416132</v>
      </c>
      <c r="M156">
        <f t="shared" si="28"/>
        <v>0.95680712249025945</v>
      </c>
    </row>
    <row r="157" spans="1:13" x14ac:dyDescent="0.25">
      <c r="A157" s="1">
        <v>44082</v>
      </c>
      <c r="B157">
        <v>14535</v>
      </c>
      <c r="C157">
        <f t="shared" si="21"/>
        <v>104.07678872328324</v>
      </c>
      <c r="D157">
        <f t="shared" si="25"/>
        <v>134.57142857142858</v>
      </c>
      <c r="E157">
        <v>375</v>
      </c>
      <c r="F157">
        <f t="shared" si="24"/>
        <v>2.010762504855677</v>
      </c>
      <c r="G157">
        <v>11371.431331561213</v>
      </c>
      <c r="H157">
        <f t="shared" si="20"/>
        <v>2788.5686684387874</v>
      </c>
      <c r="I157">
        <f t="shared" si="26"/>
        <v>2839.6464375443616</v>
      </c>
      <c r="J157">
        <f t="shared" si="22"/>
        <v>0.97214289812892785</v>
      </c>
      <c r="K157">
        <f t="shared" si="23"/>
        <v>0.983383837552957</v>
      </c>
      <c r="L157">
        <f t="shared" si="27"/>
        <v>0.91733485352115696</v>
      </c>
      <c r="M157">
        <f t="shared" si="28"/>
        <v>0.91160676346321989</v>
      </c>
    </row>
    <row r="158" spans="1:13" x14ac:dyDescent="0.25">
      <c r="A158" s="1">
        <v>44083</v>
      </c>
      <c r="B158">
        <v>14681</v>
      </c>
      <c r="C158">
        <f t="shared" si="21"/>
        <v>146</v>
      </c>
      <c r="D158">
        <f t="shared" si="25"/>
        <v>130.14285714285714</v>
      </c>
      <c r="E158">
        <v>376</v>
      </c>
      <c r="F158">
        <f t="shared" si="24"/>
        <v>1</v>
      </c>
      <c r="G158">
        <v>11552.483782345644</v>
      </c>
      <c r="H158">
        <f t="shared" si="20"/>
        <v>2752.5162176543563</v>
      </c>
      <c r="I158">
        <f t="shared" si="26"/>
        <v>2787.6903474555093</v>
      </c>
      <c r="J158">
        <f t="shared" si="22"/>
        <v>0.98707134194238244</v>
      </c>
      <c r="K158">
        <f t="shared" si="23"/>
        <v>0.98170332425828954</v>
      </c>
      <c r="L158">
        <f t="shared" si="27"/>
        <v>0.90698096717984189</v>
      </c>
      <c r="M158">
        <f t="shared" si="28"/>
        <v>0.89164433841337276</v>
      </c>
    </row>
    <row r="159" spans="1:13" x14ac:dyDescent="0.25">
      <c r="A159" s="1">
        <v>44084</v>
      </c>
      <c r="B159">
        <v>14821</v>
      </c>
      <c r="C159">
        <f t="shared" si="21"/>
        <v>140</v>
      </c>
      <c r="D159">
        <f t="shared" si="25"/>
        <v>132.20796807763847</v>
      </c>
      <c r="E159">
        <v>379</v>
      </c>
      <c r="F159">
        <f t="shared" si="24"/>
        <v>3</v>
      </c>
      <c r="G159">
        <v>11732.499261381667</v>
      </c>
      <c r="H159">
        <f t="shared" si="20"/>
        <v>2709.5007386183333</v>
      </c>
      <c r="I159">
        <f t="shared" si="26"/>
        <v>2738.2853465078306</v>
      </c>
      <c r="J159">
        <f t="shared" si="22"/>
        <v>0.9843723067787481</v>
      </c>
      <c r="K159">
        <f t="shared" si="23"/>
        <v>0.98227744304787168</v>
      </c>
      <c r="L159">
        <f t="shared" si="27"/>
        <v>0.89693913627427879</v>
      </c>
      <c r="M159">
        <f t="shared" si="28"/>
        <v>0.87087281159518803</v>
      </c>
    </row>
    <row r="160" spans="1:13" x14ac:dyDescent="0.25">
      <c r="A160" s="1">
        <v>44085</v>
      </c>
      <c r="B160">
        <v>15081</v>
      </c>
      <c r="C160">
        <f t="shared" si="21"/>
        <v>260</v>
      </c>
      <c r="D160">
        <f t="shared" si="25"/>
        <v>134.29668410332619</v>
      </c>
      <c r="E160">
        <v>380</v>
      </c>
      <c r="F160">
        <f t="shared" si="24"/>
        <v>1</v>
      </c>
      <c r="G160">
        <v>11911.364538292772</v>
      </c>
      <c r="H160">
        <f t="shared" si="20"/>
        <v>2789.6354617072284</v>
      </c>
      <c r="I160">
        <f t="shared" si="26"/>
        <v>2691.579581749324</v>
      </c>
      <c r="J160">
        <f t="shared" si="22"/>
        <v>1.0295754571854292</v>
      </c>
      <c r="K160">
        <f t="shared" si="23"/>
        <v>0.98294342668923418</v>
      </c>
      <c r="L160">
        <f t="shared" si="27"/>
        <v>0.88721907053847526</v>
      </c>
      <c r="M160">
        <f t="shared" si="28"/>
        <v>0.8893269699370896</v>
      </c>
    </row>
    <row r="161" spans="1:13" x14ac:dyDescent="0.25">
      <c r="A161" s="1">
        <v>44086</v>
      </c>
      <c r="B161">
        <v>15136</v>
      </c>
      <c r="C161">
        <f t="shared" si="21"/>
        <v>55</v>
      </c>
      <c r="D161">
        <f t="shared" si="25"/>
        <v>164</v>
      </c>
      <c r="E161">
        <v>382</v>
      </c>
      <c r="F161">
        <f t="shared" si="24"/>
        <v>2</v>
      </c>
      <c r="G161">
        <v>12088.969388482823</v>
      </c>
      <c r="H161">
        <f t="shared" si="20"/>
        <v>2665.030611517177</v>
      </c>
      <c r="I161">
        <f t="shared" si="26"/>
        <v>2676.1863664891366</v>
      </c>
      <c r="J161">
        <f t="shared" si="22"/>
        <v>0.9553329272227582</v>
      </c>
      <c r="K161">
        <f t="shared" si="23"/>
        <v>0.99428097338657062</v>
      </c>
      <c r="L161">
        <f t="shared" si="27"/>
        <v>0.89388526285184799</v>
      </c>
      <c r="M161">
        <f t="shared" si="28"/>
        <v>0.87874290448717185</v>
      </c>
    </row>
    <row r="162" spans="1:13" x14ac:dyDescent="0.25">
      <c r="A162" s="1">
        <v>44087</v>
      </c>
      <c r="B162">
        <f>SQRT(B161*B163)</f>
        <v>15253.047433218058</v>
      </c>
      <c r="C162">
        <f t="shared" si="21"/>
        <v>117.04743321805836</v>
      </c>
      <c r="D162">
        <f t="shared" si="25"/>
        <v>183.28571428571428</v>
      </c>
      <c r="E162">
        <f>SQRT(E161*E163)</f>
        <v>384.98831151088211</v>
      </c>
      <c r="F162">
        <f t="shared" si="24"/>
        <v>2.988311510882113</v>
      </c>
      <c r="G162">
        <v>12265.206847496991</v>
      </c>
      <c r="H162">
        <f t="shared" si="20"/>
        <v>2602.852274210185</v>
      </c>
      <c r="I162">
        <f t="shared" si="26"/>
        <v>2680.5794417664865</v>
      </c>
      <c r="J162">
        <f t="shared" si="22"/>
        <v>0.97666880934189548</v>
      </c>
      <c r="K162">
        <f t="shared" si="23"/>
        <v>1.0016415431049046</v>
      </c>
      <c r="L162">
        <f t="shared" si="27"/>
        <v>0.91014289591665332</v>
      </c>
      <c r="M162">
        <f t="shared" si="28"/>
        <v>0.88234656105407094</v>
      </c>
    </row>
    <row r="163" spans="1:13" x14ac:dyDescent="0.25">
      <c r="A163" s="1">
        <v>44088</v>
      </c>
      <c r="B163">
        <v>15371</v>
      </c>
      <c r="C163">
        <f t="shared" si="21"/>
        <v>117.95256678194164</v>
      </c>
      <c r="D163">
        <f t="shared" si="25"/>
        <v>221.28571428571428</v>
      </c>
      <c r="E163">
        <v>388</v>
      </c>
      <c r="F163">
        <f t="shared" si="24"/>
        <v>3.011688489117887</v>
      </c>
      <c r="G163">
        <v>12439.973447852906</v>
      </c>
      <c r="H163">
        <f t="shared" si="20"/>
        <v>2543.0265521470938</v>
      </c>
      <c r="I163">
        <f t="shared" si="26"/>
        <v>2722.1309139085556</v>
      </c>
      <c r="J163">
        <f t="shared" si="22"/>
        <v>0.9770153217468921</v>
      </c>
      <c r="K163">
        <f t="shared" si="23"/>
        <v>1.0155009292001012</v>
      </c>
      <c r="L163">
        <f t="shared" si="27"/>
        <v>0.94268762091235314</v>
      </c>
      <c r="M163">
        <f t="shared" si="28"/>
        <v>0.88654270214087016</v>
      </c>
    </row>
    <row r="164" spans="1:13" x14ac:dyDescent="0.25">
      <c r="A164" s="1">
        <v>44089</v>
      </c>
      <c r="B164">
        <v>15683</v>
      </c>
      <c r="C164">
        <f t="shared" si="21"/>
        <v>312</v>
      </c>
      <c r="D164">
        <f t="shared" si="25"/>
        <v>209.42857142857142</v>
      </c>
      <c r="E164">
        <v>391</v>
      </c>
      <c r="F164">
        <f t="shared" si="24"/>
        <v>3</v>
      </c>
      <c r="G164">
        <v>12613.169437365865</v>
      </c>
      <c r="H164">
        <f t="shared" si="20"/>
        <v>2678.8305626341353</v>
      </c>
      <c r="I164">
        <f t="shared" si="26"/>
        <v>2753.891415599317</v>
      </c>
      <c r="J164">
        <f t="shared" si="22"/>
        <v>1.0534025137772869</v>
      </c>
      <c r="K164">
        <f t="shared" si="23"/>
        <v>1.011667514419855</v>
      </c>
      <c r="L164">
        <f t="shared" si="27"/>
        <v>0.96980081012507924</v>
      </c>
      <c r="M164">
        <f t="shared" si="28"/>
        <v>0.96064715671280554</v>
      </c>
    </row>
    <row r="165" spans="1:13" x14ac:dyDescent="0.25">
      <c r="A165" s="1">
        <v>44090</v>
      </c>
      <c r="B165">
        <v>15964</v>
      </c>
      <c r="C165">
        <f t="shared" si="21"/>
        <v>281</v>
      </c>
      <c r="D165">
        <f t="shared" si="25"/>
        <v>204.71428571428572</v>
      </c>
      <c r="E165">
        <v>395</v>
      </c>
      <c r="F165">
        <f t="shared" si="24"/>
        <v>4</v>
      </c>
      <c r="G165">
        <v>12784.698978155351</v>
      </c>
      <c r="H165">
        <f t="shared" si="20"/>
        <v>2784.3010218446489</v>
      </c>
      <c r="I165">
        <f t="shared" si="26"/>
        <v>2784.2494395330759</v>
      </c>
      <c r="J165">
        <f t="shared" si="22"/>
        <v>1.0393718291412961</v>
      </c>
      <c r="K165">
        <f t="shared" si="23"/>
        <v>1.0110236822562417</v>
      </c>
      <c r="L165">
        <f t="shared" si="27"/>
        <v>0.99876567785745141</v>
      </c>
      <c r="M165">
        <f t="shared" si="28"/>
        <v>1.0115475447470312</v>
      </c>
    </row>
    <row r="166" spans="1:13" x14ac:dyDescent="0.25">
      <c r="A166" s="1">
        <v>44091</v>
      </c>
      <c r="B166">
        <v>16370</v>
      </c>
      <c r="C166">
        <f t="shared" si="21"/>
        <v>406</v>
      </c>
      <c r="D166">
        <f t="shared" si="25"/>
        <v>199.39433741950339</v>
      </c>
      <c r="E166">
        <v>398</v>
      </c>
      <c r="F166">
        <f t="shared" si="24"/>
        <v>3</v>
      </c>
      <c r="G166">
        <v>12954.470325686236</v>
      </c>
      <c r="H166">
        <f t="shared" si="20"/>
        <v>3017.5296743137642</v>
      </c>
      <c r="I166">
        <f t="shared" si="26"/>
        <v>2811.710658069052</v>
      </c>
      <c r="J166">
        <f t="shared" si="22"/>
        <v>1.0837656024399966</v>
      </c>
      <c r="K166">
        <f t="shared" si="23"/>
        <v>1.0098630597338223</v>
      </c>
      <c r="L166">
        <f t="shared" si="27"/>
        <v>1.0268143390004485</v>
      </c>
      <c r="M166">
        <f t="shared" si="28"/>
        <v>1.11368475797224</v>
      </c>
    </row>
    <row r="167" spans="1:13" x14ac:dyDescent="0.25">
      <c r="A167" s="1">
        <v>44092</v>
      </c>
      <c r="B167">
        <v>16547</v>
      </c>
      <c r="C167">
        <f t="shared" si="21"/>
        <v>177</v>
      </c>
      <c r="D167">
        <f t="shared" si="25"/>
        <v>194</v>
      </c>
      <c r="E167">
        <v>399</v>
      </c>
      <c r="F167">
        <f t="shared" si="24"/>
        <v>1</v>
      </c>
      <c r="G167">
        <v>13122.39598736536</v>
      </c>
      <c r="H167">
        <f t="shared" si="20"/>
        <v>3025.6040126346397</v>
      </c>
      <c r="I167">
        <f t="shared" si="26"/>
        <v>2835.9792793711345</v>
      </c>
      <c r="J167">
        <f t="shared" si="22"/>
        <v>1.0026758107433398</v>
      </c>
      <c r="K167">
        <f t="shared" si="23"/>
        <v>1.0086312655366712</v>
      </c>
      <c r="L167">
        <f t="shared" si="27"/>
        <v>1.0536486822091145</v>
      </c>
      <c r="M167">
        <f t="shared" si="28"/>
        <v>1.0845875936718272</v>
      </c>
    </row>
    <row r="168" spans="1:13" x14ac:dyDescent="0.25">
      <c r="A168" s="1">
        <v>44093</v>
      </c>
      <c r="B168">
        <v>16569</v>
      </c>
      <c r="C168">
        <f t="shared" si="21"/>
        <v>22</v>
      </c>
      <c r="D168">
        <f t="shared" si="25"/>
        <v>170</v>
      </c>
      <c r="E168">
        <v>403</v>
      </c>
      <c r="F168">
        <f t="shared" si="24"/>
        <v>4</v>
      </c>
      <c r="G168">
        <v>13288.392860380567</v>
      </c>
      <c r="H168">
        <f t="shared" si="20"/>
        <v>2877.6071396194329</v>
      </c>
      <c r="I168">
        <f t="shared" si="26"/>
        <v>2836.1488712677678</v>
      </c>
      <c r="J168">
        <f t="shared" si="22"/>
        <v>0.95108518087721139</v>
      </c>
      <c r="K168">
        <f t="shared" si="23"/>
        <v>1.0000598001183814</v>
      </c>
      <c r="L168">
        <f t="shared" si="27"/>
        <v>1.0597725579883603</v>
      </c>
      <c r="M168">
        <f t="shared" si="28"/>
        <v>1.0797651355986633</v>
      </c>
    </row>
    <row r="169" spans="1:13" x14ac:dyDescent="0.25">
      <c r="A169" s="1">
        <v>44094</v>
      </c>
      <c r="B169">
        <f>SQRT(B168*B170)</f>
        <v>16648.807795154582</v>
      </c>
      <c r="C169">
        <f t="shared" si="21"/>
        <v>79.807795154581981</v>
      </c>
      <c r="D169">
        <f t="shared" si="25"/>
        <v>145.71428571428572</v>
      </c>
      <c r="E169">
        <f>SQRT(E168*E170)</f>
        <v>408.46297261808201</v>
      </c>
      <c r="F169">
        <f t="shared" si="24"/>
        <v>5.4629726180820057</v>
      </c>
      <c r="G169">
        <v>13452.382348632565</v>
      </c>
      <c r="H169">
        <f t="shared" si="20"/>
        <v>2787.9624739039336</v>
      </c>
      <c r="I169">
        <f t="shared" si="26"/>
        <v>2813.3584609019044</v>
      </c>
      <c r="J169">
        <f t="shared" si="22"/>
        <v>0.96884749676866766</v>
      </c>
      <c r="K169">
        <f t="shared" si="23"/>
        <v>0.99196431097226712</v>
      </c>
      <c r="L169">
        <f t="shared" si="27"/>
        <v>1.0495337004628811</v>
      </c>
      <c r="M169">
        <f t="shared" si="28"/>
        <v>1.0711182119430573</v>
      </c>
    </row>
    <row r="170" spans="1:13" x14ac:dyDescent="0.25">
      <c r="A170" s="1">
        <v>44095</v>
      </c>
      <c r="B170">
        <v>16729</v>
      </c>
      <c r="C170">
        <f t="shared" si="21"/>
        <v>80.192204845418019</v>
      </c>
      <c r="D170">
        <f t="shared" si="25"/>
        <v>108</v>
      </c>
      <c r="E170">
        <v>414</v>
      </c>
      <c r="F170">
        <f t="shared" si="24"/>
        <v>5.5370273819179943</v>
      </c>
      <c r="G170">
        <v>13614.290458768717</v>
      </c>
      <c r="H170">
        <f t="shared" si="20"/>
        <v>2700.7095412312829</v>
      </c>
      <c r="I170">
        <f t="shared" si="26"/>
        <v>2755.9695314406736</v>
      </c>
      <c r="J170">
        <f t="shared" si="22"/>
        <v>0.96870369185763394</v>
      </c>
      <c r="K170">
        <f t="shared" si="23"/>
        <v>0.97960127361700178</v>
      </c>
      <c r="L170">
        <f t="shared" si="27"/>
        <v>1.0124309295189373</v>
      </c>
      <c r="M170">
        <f t="shared" si="28"/>
        <v>1.0620060333035282</v>
      </c>
    </row>
    <row r="171" spans="1:13" x14ac:dyDescent="0.25">
      <c r="A171" s="1">
        <v>44096</v>
      </c>
      <c r="B171">
        <v>16873</v>
      </c>
      <c r="C171">
        <f t="shared" si="21"/>
        <v>144</v>
      </c>
      <c r="D171">
        <f t="shared" si="25"/>
        <v>112.42857142857143</v>
      </c>
      <c r="E171">
        <v>419</v>
      </c>
      <c r="F171">
        <f t="shared" si="24"/>
        <v>5</v>
      </c>
      <c r="G171">
        <v>13774.047875479924</v>
      </c>
      <c r="H171">
        <f t="shared" si="20"/>
        <v>2679.9521245200758</v>
      </c>
      <c r="I171">
        <f t="shared" si="26"/>
        <v>2706.7752312059365</v>
      </c>
      <c r="J171">
        <f t="shared" si="22"/>
        <v>0.99231408768906582</v>
      </c>
      <c r="K171">
        <f t="shared" si="23"/>
        <v>0.98214991142916563</v>
      </c>
      <c r="L171">
        <f t="shared" si="27"/>
        <v>0.98289105223013051</v>
      </c>
      <c r="M171">
        <f t="shared" si="28"/>
        <v>1.0004186759332914</v>
      </c>
    </row>
    <row r="172" spans="1:13" x14ac:dyDescent="0.25">
      <c r="A172" s="1">
        <v>44097</v>
      </c>
      <c r="B172">
        <v>16984</v>
      </c>
      <c r="C172">
        <f t="shared" si="21"/>
        <v>111</v>
      </c>
      <c r="D172">
        <f t="shared" si="25"/>
        <v>111.28571428571429</v>
      </c>
      <c r="E172">
        <v>421</v>
      </c>
      <c r="F172">
        <f t="shared" si="24"/>
        <v>2</v>
      </c>
      <c r="G172">
        <v>13931.590016366385</v>
      </c>
      <c r="H172">
        <f t="shared" si="20"/>
        <v>2631.4099836336154</v>
      </c>
      <c r="I172">
        <f t="shared" si="26"/>
        <v>2657.3962249963947</v>
      </c>
      <c r="J172">
        <f t="shared" si="22"/>
        <v>0.98188693729177967</v>
      </c>
      <c r="K172">
        <f t="shared" si="23"/>
        <v>0.98175725651681012</v>
      </c>
      <c r="L172">
        <f t="shared" si="27"/>
        <v>0.95443899072564609</v>
      </c>
      <c r="M172">
        <f t="shared" si="28"/>
        <v>0.94508817939888534</v>
      </c>
    </row>
    <row r="173" spans="1:13" x14ac:dyDescent="0.25">
      <c r="A173" s="1">
        <v>44098</v>
      </c>
      <c r="B173">
        <v>17126</v>
      </c>
      <c r="C173">
        <f t="shared" si="21"/>
        <v>142</v>
      </c>
      <c r="D173">
        <f t="shared" si="25"/>
        <v>108.65479692414634</v>
      </c>
      <c r="E173">
        <v>427</v>
      </c>
      <c r="F173">
        <f t="shared" si="24"/>
        <v>6</v>
      </c>
      <c r="G173">
        <v>14086.857066812805</v>
      </c>
      <c r="H173">
        <f t="shared" si="20"/>
        <v>2612.142933187195</v>
      </c>
      <c r="I173">
        <f t="shared" si="26"/>
        <v>2607.4813545370384</v>
      </c>
      <c r="J173">
        <f t="shared" si="22"/>
        <v>0.99267805071567938</v>
      </c>
      <c r="K173">
        <f t="shared" si="23"/>
        <v>0.98121662475853633</v>
      </c>
      <c r="L173">
        <f t="shared" si="27"/>
        <v>0.92736475108279159</v>
      </c>
      <c r="M173">
        <f t="shared" si="28"/>
        <v>0.86565608796580906</v>
      </c>
    </row>
    <row r="174" spans="1:13" x14ac:dyDescent="0.25">
      <c r="A174" s="1">
        <v>44099</v>
      </c>
      <c r="B174">
        <v>17334</v>
      </c>
      <c r="C174">
        <f t="shared" si="21"/>
        <v>208</v>
      </c>
      <c r="D174">
        <f t="shared" si="25"/>
        <v>106</v>
      </c>
      <c r="E174">
        <v>427</v>
      </c>
      <c r="F174">
        <f t="shared" si="24"/>
        <v>0</v>
      </c>
      <c r="G174">
        <v>14239.793995438897</v>
      </c>
      <c r="H174">
        <f t="shared" si="20"/>
        <v>2667.2060045611033</v>
      </c>
      <c r="I174">
        <f t="shared" si="26"/>
        <v>2557.0874837000356</v>
      </c>
      <c r="J174">
        <f t="shared" si="22"/>
        <v>1.0210796548206966</v>
      </c>
      <c r="K174">
        <f t="shared" si="23"/>
        <v>0.98067335333028671</v>
      </c>
      <c r="L174">
        <f t="shared" si="27"/>
        <v>0.90165943817017524</v>
      </c>
      <c r="M174">
        <f t="shared" si="28"/>
        <v>0.8815449719867835</v>
      </c>
    </row>
    <row r="175" spans="1:13" x14ac:dyDescent="0.25">
      <c r="A175" s="1">
        <v>44100</v>
      </c>
      <c r="B175">
        <v>17348</v>
      </c>
      <c r="C175">
        <f t="shared" si="21"/>
        <v>14</v>
      </c>
      <c r="D175">
        <f t="shared" si="25"/>
        <v>99.285714285714292</v>
      </c>
      <c r="E175">
        <v>428</v>
      </c>
      <c r="F175">
        <f t="shared" si="24"/>
        <v>1</v>
      </c>
      <c r="G175">
        <v>14390.350550804307</v>
      </c>
      <c r="H175">
        <f t="shared" si="20"/>
        <v>2529.6494491956928</v>
      </c>
      <c r="I175">
        <f t="shared" si="26"/>
        <v>2503.0364172439749</v>
      </c>
      <c r="J175">
        <f t="shared" si="22"/>
        <v>0.94842672252155269</v>
      </c>
      <c r="K175">
        <f t="shared" si="23"/>
        <v>0.97886225371614966</v>
      </c>
      <c r="L175">
        <f t="shared" si="27"/>
        <v>0.8825476132799438</v>
      </c>
      <c r="M175">
        <f t="shared" si="28"/>
        <v>0.87908089133051082</v>
      </c>
    </row>
    <row r="176" spans="1:13" x14ac:dyDescent="0.25">
      <c r="A176" s="1">
        <v>44101</v>
      </c>
      <c r="B176">
        <f>SQRT(B175*B177)</f>
        <v>17409.391373623606</v>
      </c>
      <c r="C176">
        <f t="shared" si="21"/>
        <v>61.391373623606341</v>
      </c>
      <c r="D176">
        <f t="shared" si="25"/>
        <v>94</v>
      </c>
      <c r="E176">
        <f>SQRT(E175*E177)</f>
        <v>429.49738066721665</v>
      </c>
      <c r="F176">
        <f t="shared" si="24"/>
        <v>1.4973806672166461</v>
      </c>
      <c r="G176">
        <v>14538.481240149315</v>
      </c>
      <c r="H176">
        <f t="shared" si="20"/>
        <v>2441.4127528070749</v>
      </c>
      <c r="I176">
        <f t="shared" si="26"/>
        <v>2445.9625505627409</v>
      </c>
      <c r="J176">
        <f t="shared" si="22"/>
        <v>0.96511900239115223</v>
      </c>
      <c r="K176">
        <f t="shared" si="23"/>
        <v>0.97719814770251068</v>
      </c>
      <c r="L176">
        <f t="shared" si="27"/>
        <v>0.86941020298515959</v>
      </c>
      <c r="M176">
        <f t="shared" si="28"/>
        <v>0.87569785305912262</v>
      </c>
    </row>
    <row r="177" spans="1:37" x14ac:dyDescent="0.25">
      <c r="A177" s="1">
        <v>44102</v>
      </c>
      <c r="B177">
        <v>17471</v>
      </c>
      <c r="C177">
        <f t="shared" si="21"/>
        <v>61.608626376393659</v>
      </c>
      <c r="D177">
        <f t="shared" si="25"/>
        <v>84.428571428571431</v>
      </c>
      <c r="E177">
        <v>431</v>
      </c>
      <c r="F177">
        <f t="shared" si="24"/>
        <v>1.5026193327833539</v>
      </c>
      <c r="G177">
        <v>14684.145291041728</v>
      </c>
      <c r="H177">
        <f t="shared" si="20"/>
        <v>2355.8547089582717</v>
      </c>
      <c r="I177">
        <f t="shared" si="26"/>
        <v>2382.6417452279261</v>
      </c>
      <c r="J177">
        <f t="shared" si="22"/>
        <v>0.96495551858225093</v>
      </c>
      <c r="K177">
        <f t="shared" si="23"/>
        <v>0.97411211168370238</v>
      </c>
      <c r="L177">
        <f t="shared" si="27"/>
        <v>0.86453849291374729</v>
      </c>
      <c r="M177">
        <f t="shared" si="28"/>
        <v>0.87230954421118978</v>
      </c>
      <c r="AF177">
        <v>25555445</v>
      </c>
    </row>
    <row r="178" spans="1:37" x14ac:dyDescent="0.25">
      <c r="A178" s="1">
        <v>44103</v>
      </c>
      <c r="B178">
        <v>17568</v>
      </c>
      <c r="C178">
        <f t="shared" si="21"/>
        <v>97</v>
      </c>
      <c r="D178">
        <f t="shared" si="25"/>
        <v>69.428571428571431</v>
      </c>
      <c r="E178">
        <v>433</v>
      </c>
      <c r="F178">
        <f t="shared" si="24"/>
        <v>2</v>
      </c>
      <c r="G178">
        <v>14827.30659687759</v>
      </c>
      <c r="H178">
        <f t="shared" si="20"/>
        <v>2307.69340312241</v>
      </c>
      <c r="I178">
        <f t="shared" si="26"/>
        <v>2291.6700248908824</v>
      </c>
      <c r="J178">
        <f t="shared" si="22"/>
        <v>0.97955675888978821</v>
      </c>
      <c r="K178">
        <f t="shared" si="23"/>
        <v>0.96181896816034285</v>
      </c>
      <c r="L178">
        <f t="shared" si="27"/>
        <v>0.84664215870997372</v>
      </c>
      <c r="M178">
        <f t="shared" si="28"/>
        <v>0.86109501061914318</v>
      </c>
      <c r="AA178">
        <v>111111111</v>
      </c>
      <c r="AC178">
        <v>54544544444</v>
      </c>
      <c r="AI178">
        <v>32655556</v>
      </c>
      <c r="AK178">
        <v>525555555</v>
      </c>
    </row>
    <row r="179" spans="1:37" x14ac:dyDescent="0.25">
      <c r="A179" s="1">
        <v>44104</v>
      </c>
      <c r="B179">
        <v>17642</v>
      </c>
      <c r="C179">
        <f t="shared" si="21"/>
        <v>74</v>
      </c>
      <c r="D179">
        <f t="shared" si="25"/>
        <v>82</v>
      </c>
      <c r="E179">
        <v>435</v>
      </c>
      <c r="F179">
        <f t="shared" si="24"/>
        <v>2</v>
      </c>
      <c r="G179">
        <v>14967.93364724716</v>
      </c>
      <c r="H179">
        <f t="shared" si="20"/>
        <v>2239.0663527528395</v>
      </c>
      <c r="I179">
        <f t="shared" si="26"/>
        <v>2223.8643925431484</v>
      </c>
      <c r="J179">
        <f t="shared" si="22"/>
        <v>0.97026162562292062</v>
      </c>
      <c r="K179">
        <f t="shared" si="23"/>
        <v>0.97041213106107516</v>
      </c>
      <c r="L179">
        <f t="shared" si="27"/>
        <v>0.83685841487419343</v>
      </c>
      <c r="M179">
        <f t="shared" si="28"/>
        <v>0.85089984710820199</v>
      </c>
      <c r="AC179">
        <v>444444444411</v>
      </c>
      <c r="AG179">
        <v>8910</v>
      </c>
      <c r="AH179">
        <v>73256555</v>
      </c>
    </row>
    <row r="180" spans="1:37" x14ac:dyDescent="0.25">
      <c r="A180" s="1">
        <v>44105</v>
      </c>
      <c r="B180">
        <v>17717</v>
      </c>
      <c r="C180">
        <f t="shared" si="21"/>
        <v>75</v>
      </c>
      <c r="D180">
        <f t="shared" si="25"/>
        <v>78.011053639855945</v>
      </c>
      <c r="E180">
        <v>437</v>
      </c>
      <c r="F180">
        <f t="shared" si="24"/>
        <v>2</v>
      </c>
      <c r="G180">
        <v>15106</v>
      </c>
      <c r="H180">
        <f t="shared" si="20"/>
        <v>2174</v>
      </c>
      <c r="I180">
        <f t="shared" si="26"/>
        <v>2159.042577620221</v>
      </c>
      <c r="J180">
        <f t="shared" si="22"/>
        <v>0.9709404088570921</v>
      </c>
      <c r="K180">
        <f t="shared" si="23"/>
        <v>0.9708517231804773</v>
      </c>
      <c r="L180">
        <f t="shared" si="27"/>
        <v>0.82801841472939763</v>
      </c>
      <c r="M180">
        <f t="shared" si="28"/>
        <v>0.83226686119637538</v>
      </c>
      <c r="AA180">
        <v>655554555</v>
      </c>
      <c r="AF180">
        <v>1215555</v>
      </c>
      <c r="AI180">
        <v>22222222</v>
      </c>
    </row>
    <row r="181" spans="1:37" x14ac:dyDescent="0.25">
      <c r="A181" s="1">
        <v>44106</v>
      </c>
      <c r="B181">
        <v>17820</v>
      </c>
      <c r="C181">
        <f t="shared" si="21"/>
        <v>103</v>
      </c>
      <c r="D181">
        <f t="shared" si="25"/>
        <v>74</v>
      </c>
      <c r="E181">
        <v>438</v>
      </c>
      <c r="F181">
        <f t="shared" si="24"/>
        <v>1</v>
      </c>
      <c r="G181">
        <v>15351</v>
      </c>
      <c r="H181">
        <f t="shared" si="20"/>
        <v>2031</v>
      </c>
      <c r="I181">
        <f t="shared" si="26"/>
        <v>2096.7005891082877</v>
      </c>
      <c r="J181">
        <f t="shared" si="22"/>
        <v>0.93422263109475623</v>
      </c>
      <c r="K181">
        <f t="shared" si="23"/>
        <v>0.97112516948107197</v>
      </c>
      <c r="L181">
        <f t="shared" si="27"/>
        <v>0.81995653354589937</v>
      </c>
      <c r="M181">
        <f t="shared" si="28"/>
        <v>0.76147099118960149</v>
      </c>
      <c r="Y181">
        <v>2545555</v>
      </c>
      <c r="AE181">
        <v>4525554</v>
      </c>
    </row>
    <row r="182" spans="1:37" x14ac:dyDescent="0.25">
      <c r="A182" s="1">
        <v>44107</v>
      </c>
      <c r="B182">
        <v>17922</v>
      </c>
      <c r="C182">
        <f t="shared" si="21"/>
        <v>102</v>
      </c>
      <c r="D182">
        <f t="shared" si="25"/>
        <v>75.571428571428569</v>
      </c>
      <c r="E182">
        <v>440</v>
      </c>
      <c r="F182">
        <f t="shared" si="24"/>
        <v>2</v>
      </c>
      <c r="G182">
        <v>15432</v>
      </c>
      <c r="H182">
        <f t="shared" si="20"/>
        <v>2050</v>
      </c>
      <c r="I182">
        <f t="shared" si="26"/>
        <v>2033.8655276372924</v>
      </c>
      <c r="J182">
        <f t="shared" si="22"/>
        <v>1.0093549975381586</v>
      </c>
      <c r="K182">
        <f t="shared" si="23"/>
        <v>0.97003145713918149</v>
      </c>
      <c r="L182">
        <f t="shared" si="27"/>
        <v>0.81255930342265104</v>
      </c>
      <c r="M182">
        <f t="shared" si="28"/>
        <v>0.81038896541645389</v>
      </c>
      <c r="W182">
        <v>185269366</v>
      </c>
      <c r="AB182">
        <v>2148577</v>
      </c>
      <c r="AC182">
        <v>45255256556</v>
      </c>
      <c r="AG182">
        <v>1234567</v>
      </c>
    </row>
    <row r="183" spans="1:37" x14ac:dyDescent="0.25">
      <c r="A183" s="1">
        <v>44108</v>
      </c>
      <c r="B183">
        <f>SQRT(B182*B184)</f>
        <v>17955.468749102598</v>
      </c>
      <c r="C183">
        <f t="shared" si="21"/>
        <v>33.46874910259794</v>
      </c>
      <c r="D183">
        <f t="shared" si="25"/>
        <v>76.571428571428569</v>
      </c>
      <c r="E183">
        <f>SQRT(E182*E184)</f>
        <v>441.99547508996062</v>
      </c>
      <c r="F183">
        <f t="shared" si="24"/>
        <v>1.9954750899606211</v>
      </c>
      <c r="G183">
        <f>SQRT(G182*G184)</f>
        <v>15528.697047724256</v>
      </c>
      <c r="H183">
        <f t="shared" si="20"/>
        <v>1984.7762262883825</v>
      </c>
      <c r="I183">
        <f t="shared" si="26"/>
        <v>1975.7766082581716</v>
      </c>
      <c r="J183">
        <f t="shared" si="22"/>
        <v>0.96818352501872318</v>
      </c>
      <c r="K183">
        <f t="shared" si="23"/>
        <v>0.97143915436405381</v>
      </c>
      <c r="L183">
        <f t="shared" si="27"/>
        <v>0.80777058823063586</v>
      </c>
      <c r="M183">
        <f t="shared" si="28"/>
        <v>0.81296217692249573</v>
      </c>
      <c r="X183">
        <v>444</v>
      </c>
      <c r="Z183">
        <v>1234568</v>
      </c>
    </row>
    <row r="184" spans="1:37" x14ac:dyDescent="0.25">
      <c r="A184" s="1">
        <v>44109</v>
      </c>
      <c r="B184">
        <v>17989</v>
      </c>
      <c r="C184">
        <f t="shared" si="21"/>
        <v>33.53125089740206</v>
      </c>
      <c r="D184">
        <f t="shared" si="25"/>
        <v>74.142857142857139</v>
      </c>
      <c r="E184">
        <v>444</v>
      </c>
      <c r="F184">
        <f t="shared" si="24"/>
        <v>2.0045249100393789</v>
      </c>
      <c r="G184">
        <v>15626</v>
      </c>
      <c r="H184">
        <f t="shared" si="20"/>
        <v>1919</v>
      </c>
      <c r="I184">
        <f t="shared" si="26"/>
        <v>1924.4229940797584</v>
      </c>
      <c r="J184">
        <f t="shared" si="22"/>
        <v>0.96685962607916409</v>
      </c>
      <c r="K184">
        <f t="shared" si="23"/>
        <v>0.9740083904406146</v>
      </c>
      <c r="L184">
        <f t="shared" si="27"/>
        <v>0.80768457865480148</v>
      </c>
      <c r="M184">
        <f t="shared" si="28"/>
        <v>0.81456636213722911</v>
      </c>
      <c r="V184">
        <v>456525252</v>
      </c>
      <c r="AA184">
        <v>455555655</v>
      </c>
      <c r="AK184">
        <v>455555555</v>
      </c>
    </row>
    <row r="185" spans="1:37" x14ac:dyDescent="0.25">
      <c r="A185" s="1">
        <v>44110</v>
      </c>
      <c r="B185">
        <v>18097</v>
      </c>
      <c r="C185">
        <f t="shared" si="21"/>
        <v>108</v>
      </c>
      <c r="D185">
        <f t="shared" si="25"/>
        <v>78.714285714285708</v>
      </c>
      <c r="E185">
        <v>447</v>
      </c>
      <c r="F185">
        <f t="shared" si="24"/>
        <v>3</v>
      </c>
      <c r="G185">
        <v>15785</v>
      </c>
      <c r="H185">
        <f t="shared" si="20"/>
        <v>1865</v>
      </c>
      <c r="I185">
        <f t="shared" si="26"/>
        <v>1908.7494293699679</v>
      </c>
      <c r="J185">
        <f t="shared" si="22"/>
        <v>0.97186034392912979</v>
      </c>
      <c r="K185">
        <f t="shared" si="23"/>
        <v>0.99185544718702268</v>
      </c>
      <c r="L185">
        <f t="shared" si="27"/>
        <v>0.83290762135829433</v>
      </c>
      <c r="M185">
        <f t="shared" si="28"/>
        <v>0.80816628304114124</v>
      </c>
      <c r="W185">
        <v>4525</v>
      </c>
      <c r="AA185">
        <v>876945213</v>
      </c>
      <c r="AB185">
        <v>7896364521</v>
      </c>
      <c r="AF185">
        <v>1588544</v>
      </c>
      <c r="AJ185">
        <v>12222322</v>
      </c>
    </row>
    <row r="186" spans="1:37" x14ac:dyDescent="0.25">
      <c r="A186" s="1">
        <v>44111</v>
      </c>
      <c r="B186">
        <v>18178</v>
      </c>
      <c r="C186">
        <f t="shared" si="21"/>
        <v>81</v>
      </c>
      <c r="D186">
        <f t="shared" si="25"/>
        <v>66</v>
      </c>
      <c r="E186">
        <v>448</v>
      </c>
      <c r="F186">
        <f t="shared" si="24"/>
        <v>1</v>
      </c>
      <c r="G186">
        <v>15902</v>
      </c>
      <c r="H186">
        <f t="shared" si="20"/>
        <v>1828</v>
      </c>
      <c r="I186">
        <f t="shared" si="26"/>
        <v>1890.2640720075433</v>
      </c>
      <c r="J186">
        <f t="shared" si="22"/>
        <v>0.98016085790884722</v>
      </c>
      <c r="K186">
        <f t="shared" si="23"/>
        <v>0.99031546148593941</v>
      </c>
      <c r="L186">
        <f t="shared" si="27"/>
        <v>0.84999070912138253</v>
      </c>
      <c r="M186">
        <f t="shared" si="28"/>
        <v>0.81641171453117034</v>
      </c>
      <c r="AD186">
        <v>45155444</v>
      </c>
      <c r="AI186">
        <v>20201556</v>
      </c>
    </row>
    <row r="187" spans="1:37" x14ac:dyDescent="0.25">
      <c r="A187" s="1">
        <v>44112</v>
      </c>
      <c r="B187">
        <v>18236</v>
      </c>
      <c r="C187">
        <f t="shared" si="21"/>
        <v>58</v>
      </c>
      <c r="D187">
        <f t="shared" si="25"/>
        <v>65.450024593321103</v>
      </c>
      <c r="E187">
        <v>449</v>
      </c>
      <c r="F187">
        <f t="shared" si="24"/>
        <v>1</v>
      </c>
      <c r="G187">
        <v>15979</v>
      </c>
      <c r="H187">
        <f t="shared" si="20"/>
        <v>1808</v>
      </c>
      <c r="I187">
        <f t="shared" si="26"/>
        <v>1876.0817372413342</v>
      </c>
      <c r="J187">
        <f t="shared" si="22"/>
        <v>0.98905908096280093</v>
      </c>
      <c r="K187">
        <f t="shared" si="23"/>
        <v>0.99249716747187244</v>
      </c>
      <c r="L187">
        <f t="shared" si="27"/>
        <v>0.86894151911965667</v>
      </c>
      <c r="M187">
        <f t="shared" si="28"/>
        <v>0.83164673413063472</v>
      </c>
      <c r="X187">
        <v>44</v>
      </c>
      <c r="Y187">
        <v>7777777</v>
      </c>
      <c r="AA187">
        <v>888</v>
      </c>
      <c r="AB187">
        <v>555555445</v>
      </c>
      <c r="AC187">
        <v>45555555555</v>
      </c>
      <c r="AG187">
        <v>12455555</v>
      </c>
    </row>
    <row r="188" spans="1:37" x14ac:dyDescent="0.25">
      <c r="A188" s="1">
        <v>44113</v>
      </c>
      <c r="B188">
        <v>18371</v>
      </c>
      <c r="C188">
        <f t="shared" si="21"/>
        <v>135</v>
      </c>
      <c r="D188">
        <f t="shared" si="25"/>
        <v>64.897937470714425</v>
      </c>
      <c r="E188">
        <v>452</v>
      </c>
      <c r="F188">
        <f t="shared" si="24"/>
        <v>3</v>
      </c>
      <c r="G188">
        <v>16001</v>
      </c>
      <c r="H188">
        <f t="shared" si="20"/>
        <v>1918</v>
      </c>
      <c r="I188">
        <f t="shared" si="26"/>
        <v>1866.3681197818969</v>
      </c>
      <c r="J188">
        <f t="shared" si="22"/>
        <v>1.0608407079646018</v>
      </c>
      <c r="K188">
        <f t="shared" si="23"/>
        <v>0.99482239112155069</v>
      </c>
      <c r="L188">
        <f t="shared" si="27"/>
        <v>0.89014527371104069</v>
      </c>
      <c r="M188">
        <f t="shared" si="28"/>
        <v>0.94436238306253073</v>
      </c>
      <c r="W188">
        <v>213555455</v>
      </c>
      <c r="Z188">
        <v>5445555</v>
      </c>
    </row>
    <row r="189" spans="1:37" x14ac:dyDescent="0.25">
      <c r="A189" s="1">
        <v>44114</v>
      </c>
      <c r="B189">
        <v>18384</v>
      </c>
      <c r="C189">
        <f t="shared" si="21"/>
        <v>13</v>
      </c>
      <c r="D189">
        <f t="shared" si="25"/>
        <v>53.714285714285715</v>
      </c>
      <c r="E189">
        <v>453</v>
      </c>
      <c r="F189">
        <f t="shared" si="24"/>
        <v>1</v>
      </c>
      <c r="G189">
        <v>16016</v>
      </c>
      <c r="H189">
        <f t="shared" si="20"/>
        <v>1915</v>
      </c>
      <c r="I189">
        <f t="shared" si="26"/>
        <v>1859.57518512517</v>
      </c>
      <c r="J189">
        <f t="shared" si="22"/>
        <v>0.99843587069864437</v>
      </c>
      <c r="K189">
        <f t="shared" si="23"/>
        <v>0.99636034575134047</v>
      </c>
      <c r="L189">
        <f t="shared" si="27"/>
        <v>0.91430586725436436</v>
      </c>
      <c r="M189">
        <f t="shared" si="28"/>
        <v>0.93414634146341469</v>
      </c>
      <c r="AD189">
        <v>1222222</v>
      </c>
      <c r="AF189">
        <v>1245544</v>
      </c>
      <c r="AJ189">
        <v>10255656</v>
      </c>
    </row>
    <row r="190" spans="1:37" x14ac:dyDescent="0.25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 t="shared" si="25"/>
        <v>55.142857142857146</v>
      </c>
      <c r="E190">
        <f>(E192/E189)^(1/3)*E189</f>
        <v>453.66568795250214</v>
      </c>
      <c r="F190">
        <f t="shared" si="24"/>
        <v>0.66568795250213952</v>
      </c>
      <c r="G190">
        <f>(G192/G189)^(1/3)*G189</f>
        <v>16077.099944811787</v>
      </c>
      <c r="H190">
        <f t="shared" si="20"/>
        <v>1882.8532884915548</v>
      </c>
      <c r="I190">
        <f t="shared" si="26"/>
        <v>1836.8120666669079</v>
      </c>
      <c r="J190">
        <f t="shared" si="22"/>
        <v>0.98321320547861868</v>
      </c>
      <c r="K190">
        <f t="shared" si="23"/>
        <v>0.98775896847820654</v>
      </c>
      <c r="L190">
        <f t="shared" si="27"/>
        <v>0.92966586353415037</v>
      </c>
      <c r="M190">
        <f t="shared" si="28"/>
        <v>0.94864764276856139</v>
      </c>
      <c r="V190">
        <v>789456123</v>
      </c>
      <c r="X190">
        <v>2465556555555</v>
      </c>
      <c r="Y190">
        <v>12345698</v>
      </c>
      <c r="AC190">
        <v>557425449</v>
      </c>
    </row>
    <row r="191" spans="1:37" x14ac:dyDescent="0.25">
      <c r="A191" s="1">
        <v>44116</v>
      </c>
      <c r="B191">
        <f>(B192/B189)^(1/3)*B190</f>
        <v>18443.285562295001</v>
      </c>
      <c r="C191">
        <f t="shared" ref="C191:C255" si="29">B191-B190</f>
        <v>29.666641039155365</v>
      </c>
      <c r="D191">
        <f t="shared" si="25"/>
        <v>53</v>
      </c>
      <c r="E191">
        <f>(E192/E189)^(1/3)*E190</f>
        <v>454.33235413999347</v>
      </c>
      <c r="F191">
        <f t="shared" si="24"/>
        <v>0.66666618749133022</v>
      </c>
      <c r="G191">
        <f>(G192/G189)^(1/3)*G190</f>
        <v>16138.432981734964</v>
      </c>
      <c r="H191">
        <f t="shared" si="20"/>
        <v>1850.5202264200416</v>
      </c>
      <c r="I191">
        <f t="shared" si="26"/>
        <v>1811.5565213097755</v>
      </c>
      <c r="J191">
        <f t="shared" si="22"/>
        <v>0.982827625355018</v>
      </c>
      <c r="K191">
        <f t="shared" si="23"/>
        <v>0.98625033784596083</v>
      </c>
      <c r="L191">
        <f t="shared" si="27"/>
        <v>0.94135048629266949</v>
      </c>
      <c r="M191">
        <f t="shared" si="28"/>
        <v>0.96431486525275745</v>
      </c>
      <c r="AA191">
        <v>51654555</v>
      </c>
    </row>
    <row r="192" spans="1:37" x14ac:dyDescent="0.25">
      <c r="A192" s="1">
        <v>44117</v>
      </c>
      <c r="B192">
        <v>18473</v>
      </c>
      <c r="C192">
        <f t="shared" si="29"/>
        <v>29.714437704999</v>
      </c>
      <c r="D192">
        <f t="shared" si="25"/>
        <v>39.857142857142854</v>
      </c>
      <c r="E192">
        <v>455</v>
      </c>
      <c r="F192">
        <f t="shared" si="24"/>
        <v>0.66764586000653026</v>
      </c>
      <c r="G192">
        <v>16200</v>
      </c>
      <c r="H192">
        <f t="shared" ref="H192:H243" si="30">B192-E192-G192</f>
        <v>1818</v>
      </c>
      <c r="I192">
        <f t="shared" si="26"/>
        <v>1764.1394565506</v>
      </c>
      <c r="J192">
        <f t="shared" si="22"/>
        <v>0.98242644097819232</v>
      </c>
      <c r="K192">
        <f t="shared" si="23"/>
        <v>0.97382523581163649</v>
      </c>
      <c r="L192">
        <f t="shared" si="27"/>
        <v>0.92423836749116928</v>
      </c>
      <c r="M192">
        <f t="shared" si="28"/>
        <v>0.97479892761394105</v>
      </c>
      <c r="AA192">
        <v>45556555</v>
      </c>
      <c r="AC192">
        <v>789456123</v>
      </c>
      <c r="AD192">
        <v>1224455</v>
      </c>
    </row>
    <row r="193" spans="1:29" x14ac:dyDescent="0.25">
      <c r="A193" s="1">
        <v>44118</v>
      </c>
      <c r="B193">
        <v>18564</v>
      </c>
      <c r="C193">
        <f t="shared" si="29"/>
        <v>91</v>
      </c>
      <c r="D193">
        <f t="shared" si="25"/>
        <v>43.428571428571431</v>
      </c>
      <c r="E193">
        <v>455</v>
      </c>
      <c r="F193">
        <f t="shared" si="24"/>
        <v>0</v>
      </c>
      <c r="G193">
        <v>16432</v>
      </c>
      <c r="H193">
        <f t="shared" si="30"/>
        <v>1677</v>
      </c>
      <c r="I193">
        <f t="shared" si="26"/>
        <v>1722.7821060841716</v>
      </c>
      <c r="J193">
        <f t="shared" si="22"/>
        <v>0.92244224422442245</v>
      </c>
      <c r="K193">
        <f t="shared" si="23"/>
        <v>0.97655664334649939</v>
      </c>
      <c r="L193">
        <f t="shared" si="27"/>
        <v>0.9113975828014873</v>
      </c>
      <c r="M193">
        <f t="shared" si="28"/>
        <v>0.91739606126914663</v>
      </c>
      <c r="Y193">
        <v>1234567</v>
      </c>
    </row>
    <row r="194" spans="1:29" x14ac:dyDescent="0.25">
      <c r="A194" s="1">
        <v>44119</v>
      </c>
      <c r="B194">
        <v>18607</v>
      </c>
      <c r="C194">
        <f t="shared" si="29"/>
        <v>43</v>
      </c>
      <c r="D194">
        <f t="shared" si="25"/>
        <v>44.691643204772845</v>
      </c>
      <c r="E194">
        <v>456</v>
      </c>
      <c r="F194">
        <f t="shared" si="24"/>
        <v>1</v>
      </c>
      <c r="G194">
        <v>16510</v>
      </c>
      <c r="H194">
        <f t="shared" si="30"/>
        <v>1641</v>
      </c>
      <c r="I194">
        <f t="shared" si="26"/>
        <v>1688.4631374895378</v>
      </c>
      <c r="J194">
        <f t="shared" si="22"/>
        <v>0.97853309481216455</v>
      </c>
      <c r="K194">
        <f t="shared" si="23"/>
        <v>0.98007933303147676</v>
      </c>
      <c r="L194">
        <f t="shared" si="27"/>
        <v>0.89999444265809103</v>
      </c>
      <c r="M194">
        <f t="shared" si="28"/>
        <v>0.90763274336283184</v>
      </c>
      <c r="V194">
        <v>55545444</v>
      </c>
      <c r="W194">
        <v>215244444</v>
      </c>
      <c r="AA194">
        <v>44444444</v>
      </c>
      <c r="AC194">
        <v>124554555</v>
      </c>
    </row>
    <row r="195" spans="1:29" x14ac:dyDescent="0.25">
      <c r="A195" s="1">
        <v>44120</v>
      </c>
      <c r="B195">
        <v>18650</v>
      </c>
      <c r="C195">
        <f t="shared" si="29"/>
        <v>43</v>
      </c>
      <c r="D195">
        <f t="shared" si="25"/>
        <v>45.95920538642843</v>
      </c>
      <c r="E195">
        <v>456</v>
      </c>
      <c r="F195">
        <f t="shared" si="24"/>
        <v>0</v>
      </c>
      <c r="G195">
        <v>16601</v>
      </c>
      <c r="H195">
        <f t="shared" si="30"/>
        <v>1593</v>
      </c>
      <c r="I195">
        <f t="shared" si="26"/>
        <v>1660.8800634660668</v>
      </c>
      <c r="J195">
        <f t="shared" si="22"/>
        <v>0.97074954296160876</v>
      </c>
      <c r="K195">
        <f t="shared" si="23"/>
        <v>0.98366379850940522</v>
      </c>
      <c r="L195">
        <f t="shared" si="27"/>
        <v>0.88989950367356074</v>
      </c>
      <c r="M195">
        <f t="shared" si="28"/>
        <v>0.83055265901981234</v>
      </c>
    </row>
    <row r="196" spans="1:29" x14ac:dyDescent="0.25">
      <c r="A196" s="1">
        <v>44121</v>
      </c>
      <c r="B196">
        <v>18688</v>
      </c>
      <c r="C196">
        <f t="shared" si="29"/>
        <v>38</v>
      </c>
      <c r="D196">
        <f t="shared" si="25"/>
        <v>50</v>
      </c>
      <c r="E196">
        <v>456</v>
      </c>
      <c r="F196">
        <f t="shared" si="24"/>
        <v>0</v>
      </c>
      <c r="G196">
        <v>16610</v>
      </c>
      <c r="H196">
        <f t="shared" si="30"/>
        <v>1622</v>
      </c>
      <c r="I196">
        <f t="shared" si="26"/>
        <v>1637.4648247719776</v>
      </c>
      <c r="J196">
        <f t="shared" ref="J196:J213" si="31">H196/H195</f>
        <v>1.0182046453232894</v>
      </c>
      <c r="K196">
        <f t="shared" ref="K196:K260" si="32">I196/I195</f>
        <v>0.98590190874756833</v>
      </c>
      <c r="L196">
        <f t="shared" si="27"/>
        <v>0.88055854792542743</v>
      </c>
      <c r="M196">
        <f t="shared" si="28"/>
        <v>0.8469973890339425</v>
      </c>
    </row>
    <row r="197" spans="1:29" x14ac:dyDescent="0.25">
      <c r="A197" s="1">
        <v>44122</v>
      </c>
      <c r="B197">
        <f>SQRT(B196*B198)</f>
        <v>18726.460423689256</v>
      </c>
      <c r="C197">
        <f t="shared" si="29"/>
        <v>38.460423689255549</v>
      </c>
      <c r="D197">
        <f t="shared" si="25"/>
        <v>45.714285714285715</v>
      </c>
      <c r="E197">
        <f>SQRT(E196*E198)</f>
        <v>457.49754097699804</v>
      </c>
      <c r="F197">
        <f t="shared" ref="F197:F221" si="33">E197-E196</f>
        <v>1.4975409769980388</v>
      </c>
      <c r="G197">
        <f>SQRT(G196*G198)</f>
        <v>16633.483399456651</v>
      </c>
      <c r="H197">
        <f t="shared" si="30"/>
        <v>1635.4794832556072</v>
      </c>
      <c r="I197">
        <f t="shared" si="26"/>
        <v>1637.743660874946</v>
      </c>
      <c r="J197">
        <f t="shared" si="31"/>
        <v>1.0083104089122117</v>
      </c>
      <c r="K197">
        <f t="shared" si="32"/>
        <v>1.0001702852475058</v>
      </c>
      <c r="L197">
        <f t="shared" si="27"/>
        <v>0.89162287780851046</v>
      </c>
      <c r="M197">
        <f t="shared" si="28"/>
        <v>0.86861758866293248</v>
      </c>
    </row>
    <row r="198" spans="1:29" x14ac:dyDescent="0.25">
      <c r="A198" s="1">
        <v>44123</v>
      </c>
      <c r="B198">
        <v>18765</v>
      </c>
      <c r="C198">
        <f t="shared" si="29"/>
        <v>38.539576310744451</v>
      </c>
      <c r="D198">
        <f t="shared" ref="D198:D265" si="34">AVERAGE(C195:C201)</f>
        <v>45.285714285714285</v>
      </c>
      <c r="E198">
        <v>459</v>
      </c>
      <c r="F198">
        <f t="shared" si="33"/>
        <v>1.5024590230019612</v>
      </c>
      <c r="G198">
        <v>16657</v>
      </c>
      <c r="H198">
        <f t="shared" si="30"/>
        <v>1649</v>
      </c>
      <c r="I198">
        <f t="shared" ref="I198:I265" si="35">GEOMEAN(H195:H201)</f>
        <v>1626.0920103914052</v>
      </c>
      <c r="J198">
        <f t="shared" si="31"/>
        <v>1.0082670048036793</v>
      </c>
      <c r="K198">
        <f t="shared" si="32"/>
        <v>0.99288554688875053</v>
      </c>
      <c r="L198">
        <f t="shared" si="27"/>
        <v>0.89762146047517344</v>
      </c>
      <c r="M198">
        <f t="shared" si="28"/>
        <v>0.8911007707222437</v>
      </c>
    </row>
    <row r="199" spans="1:29" x14ac:dyDescent="0.25">
      <c r="A199" s="1">
        <v>44124</v>
      </c>
      <c r="B199">
        <v>18823</v>
      </c>
      <c r="C199">
        <f t="shared" si="29"/>
        <v>58</v>
      </c>
      <c r="D199">
        <f t="shared" si="34"/>
        <v>47.142857142857146</v>
      </c>
      <c r="E199">
        <v>460</v>
      </c>
      <c r="F199">
        <f t="shared" si="33"/>
        <v>1</v>
      </c>
      <c r="G199">
        <v>16717</v>
      </c>
      <c r="H199">
        <f t="shared" si="30"/>
        <v>1646</v>
      </c>
      <c r="I199">
        <f t="shared" si="35"/>
        <v>1614.6236876957314</v>
      </c>
      <c r="J199">
        <f t="shared" si="31"/>
        <v>0.99818071558520316</v>
      </c>
      <c r="K199">
        <f t="shared" si="32"/>
        <v>0.99294731010152781</v>
      </c>
      <c r="L199">
        <f t="shared" si="27"/>
        <v>0.91524719414914346</v>
      </c>
      <c r="M199">
        <f t="shared" si="28"/>
        <v>0.90539053905390543</v>
      </c>
    </row>
    <row r="200" spans="1:29" x14ac:dyDescent="0.25">
      <c r="A200" s="1">
        <v>44125</v>
      </c>
      <c r="B200">
        <v>18884</v>
      </c>
      <c r="C200">
        <f t="shared" si="29"/>
        <v>61</v>
      </c>
      <c r="D200">
        <f t="shared" si="34"/>
        <v>45.755877466924304</v>
      </c>
      <c r="E200">
        <v>460</v>
      </c>
      <c r="F200">
        <f t="shared" si="33"/>
        <v>0</v>
      </c>
      <c r="G200">
        <v>16745</v>
      </c>
      <c r="H200">
        <f t="shared" si="30"/>
        <v>1679</v>
      </c>
      <c r="I200">
        <f t="shared" si="35"/>
        <v>1596.3959951849172</v>
      </c>
      <c r="J200">
        <f t="shared" si="31"/>
        <v>1.020048602673147</v>
      </c>
      <c r="K200">
        <f t="shared" si="32"/>
        <v>0.98871087260163548</v>
      </c>
      <c r="L200">
        <f t="shared" si="27"/>
        <v>0.9266383656685836</v>
      </c>
      <c r="M200">
        <f t="shared" si="28"/>
        <v>1.0011926058437686</v>
      </c>
    </row>
    <row r="201" spans="1:29" x14ac:dyDescent="0.25">
      <c r="A201" s="1">
        <v>44126</v>
      </c>
      <c r="B201">
        <v>18924</v>
      </c>
      <c r="C201">
        <f t="shared" si="29"/>
        <v>40</v>
      </c>
      <c r="D201">
        <f t="shared" si="34"/>
        <v>44.30914727999334</v>
      </c>
      <c r="E201">
        <v>461</v>
      </c>
      <c r="F201">
        <f t="shared" si="33"/>
        <v>1</v>
      </c>
      <c r="G201">
        <v>16902</v>
      </c>
      <c r="H201">
        <f t="shared" si="30"/>
        <v>1561</v>
      </c>
      <c r="I201">
        <f t="shared" si="35"/>
        <v>1573.7890062952692</v>
      </c>
      <c r="J201">
        <f t="shared" si="31"/>
        <v>0.9297200714711138</v>
      </c>
      <c r="K201">
        <f t="shared" si="32"/>
        <v>0.98583873364889685</v>
      </c>
      <c r="L201">
        <f t="shared" si="27"/>
        <v>0.93208372238154413</v>
      </c>
      <c r="M201">
        <f t="shared" si="28"/>
        <v>0.95124923826934793</v>
      </c>
    </row>
    <row r="202" spans="1:29" x14ac:dyDescent="0.25">
      <c r="A202" s="1">
        <v>44127</v>
      </c>
      <c r="B202">
        <v>18980</v>
      </c>
      <c r="C202">
        <f t="shared" si="29"/>
        <v>56</v>
      </c>
      <c r="D202">
        <f t="shared" si="34"/>
        <v>42.857142857142854</v>
      </c>
      <c r="E202">
        <v>461</v>
      </c>
      <c r="F202">
        <f t="shared" si="33"/>
        <v>0</v>
      </c>
      <c r="G202">
        <v>17003</v>
      </c>
      <c r="H202">
        <f t="shared" si="30"/>
        <v>1516</v>
      </c>
      <c r="I202">
        <f t="shared" si="35"/>
        <v>1546.9593272766351</v>
      </c>
      <c r="J202">
        <f t="shared" si="31"/>
        <v>0.97117232543241516</v>
      </c>
      <c r="K202">
        <f t="shared" si="32"/>
        <v>0.98295217534795742</v>
      </c>
      <c r="L202">
        <f t="shared" ref="L202:L265" si="36">I202/I195</f>
        <v>0.93140941438499047</v>
      </c>
      <c r="M202">
        <f t="shared" ref="M202:M237" si="37">H202/H195</f>
        <v>0.95166352793471443</v>
      </c>
    </row>
    <row r="203" spans="1:29" x14ac:dyDescent="0.25">
      <c r="A203" s="1">
        <v>44128</v>
      </c>
      <c r="B203">
        <f>(B205/B202)^(1/3)*B202</f>
        <v>19008.29114226847</v>
      </c>
      <c r="C203">
        <f t="shared" si="29"/>
        <v>28.291142268470139</v>
      </c>
      <c r="D203">
        <f t="shared" si="34"/>
        <v>41.571428571428569</v>
      </c>
      <c r="E203">
        <v>461</v>
      </c>
      <c r="F203">
        <f t="shared" si="33"/>
        <v>0</v>
      </c>
      <c r="G203">
        <f>(G205/G202)^(1/3)*G202</f>
        <v>17049.207644889153</v>
      </c>
      <c r="H203">
        <f t="shared" si="30"/>
        <v>1498.0834973793171</v>
      </c>
      <c r="I203">
        <f t="shared" si="35"/>
        <v>1514.3573894310618</v>
      </c>
      <c r="J203">
        <f t="shared" si="31"/>
        <v>0.98818172650350733</v>
      </c>
      <c r="K203">
        <f t="shared" si="32"/>
        <v>0.97892514866375457</v>
      </c>
      <c r="L203">
        <f t="shared" si="36"/>
        <v>0.92481827183184906</v>
      </c>
      <c r="M203">
        <f t="shared" si="37"/>
        <v>0.92360264943237802</v>
      </c>
    </row>
    <row r="204" spans="1:29" x14ac:dyDescent="0.25">
      <c r="A204" s="1">
        <v>44129</v>
      </c>
      <c r="B204">
        <f>(B205/B202)^(1/3)*B203</f>
        <v>19036.624454649209</v>
      </c>
      <c r="C204">
        <f t="shared" si="29"/>
        <v>28.333312380738789</v>
      </c>
      <c r="D204">
        <f t="shared" si="34"/>
        <v>40.142857142857146</v>
      </c>
      <c r="E204">
        <v>461</v>
      </c>
      <c r="F204">
        <f t="shared" si="33"/>
        <v>0</v>
      </c>
      <c r="G204">
        <f>(G205/G202)^(1/3)*G203</f>
        <v>17095.540864467843</v>
      </c>
      <c r="H204">
        <f t="shared" si="30"/>
        <v>1480.0835901813662</v>
      </c>
      <c r="I204">
        <f t="shared" si="35"/>
        <v>1443.5823662443456</v>
      </c>
      <c r="J204">
        <f t="shared" si="31"/>
        <v>0.9879847103119157</v>
      </c>
      <c r="K204">
        <f t="shared" si="32"/>
        <v>0.95326398927976563</v>
      </c>
      <c r="L204">
        <f t="shared" si="36"/>
        <v>0.88144585793916497</v>
      </c>
      <c r="M204">
        <f t="shared" si="37"/>
        <v>0.90498450474908565</v>
      </c>
    </row>
    <row r="205" spans="1:29" x14ac:dyDescent="0.25">
      <c r="A205" s="1">
        <v>44130</v>
      </c>
      <c r="B205">
        <v>19065</v>
      </c>
      <c r="C205">
        <f t="shared" si="29"/>
        <v>28.375545350791072</v>
      </c>
      <c r="D205">
        <f t="shared" si="34"/>
        <v>41.142857142857146</v>
      </c>
      <c r="E205">
        <v>461</v>
      </c>
      <c r="F205">
        <f t="shared" si="33"/>
        <v>0</v>
      </c>
      <c r="G205">
        <v>17142</v>
      </c>
      <c r="H205">
        <f t="shared" si="30"/>
        <v>1462</v>
      </c>
      <c r="I205">
        <f t="shared" si="35"/>
        <v>1353.0512589026546</v>
      </c>
      <c r="J205">
        <f t="shared" si="31"/>
        <v>0.98778204805368441</v>
      </c>
      <c r="K205">
        <f t="shared" si="32"/>
        <v>0.93728718952336698</v>
      </c>
      <c r="L205">
        <f t="shared" si="36"/>
        <v>0.83208776025962461</v>
      </c>
      <c r="M205">
        <f t="shared" si="37"/>
        <v>0.88659793814432986</v>
      </c>
    </row>
    <row r="206" spans="1:29" x14ac:dyDescent="0.25">
      <c r="A206" s="1">
        <v>44131</v>
      </c>
      <c r="B206">
        <v>19114</v>
      </c>
      <c r="C206">
        <f t="shared" si="29"/>
        <v>49</v>
      </c>
      <c r="D206">
        <f t="shared" si="34"/>
        <v>43.142857142857146</v>
      </c>
      <c r="E206">
        <v>462</v>
      </c>
      <c r="F206">
        <f t="shared" si="33"/>
        <v>1</v>
      </c>
      <c r="G206">
        <v>17234</v>
      </c>
      <c r="H206">
        <f t="shared" si="30"/>
        <v>1418</v>
      </c>
      <c r="I206">
        <f t="shared" si="35"/>
        <v>1256.7197065729461</v>
      </c>
      <c r="J206">
        <f t="shared" si="31"/>
        <v>0.96990424076607384</v>
      </c>
      <c r="K206">
        <f t="shared" si="32"/>
        <v>0.92880421070829577</v>
      </c>
      <c r="L206">
        <f t="shared" si="36"/>
        <v>0.77833597769548468</v>
      </c>
      <c r="M206">
        <f t="shared" si="37"/>
        <v>0.86148238153098422</v>
      </c>
    </row>
    <row r="207" spans="1:29" x14ac:dyDescent="0.25">
      <c r="A207" s="1">
        <v>44132</v>
      </c>
      <c r="B207">
        <v>19165</v>
      </c>
      <c r="C207">
        <f t="shared" si="29"/>
        <v>51</v>
      </c>
      <c r="D207">
        <f t="shared" si="34"/>
        <v>40.244122533075696</v>
      </c>
      <c r="E207">
        <v>462</v>
      </c>
      <c r="F207">
        <f t="shared" si="33"/>
        <v>0</v>
      </c>
      <c r="G207">
        <v>17502</v>
      </c>
      <c r="H207">
        <f t="shared" si="30"/>
        <v>1201</v>
      </c>
      <c r="I207">
        <f t="shared" si="35"/>
        <v>1170.7032605460768</v>
      </c>
      <c r="J207">
        <f t="shared" si="31"/>
        <v>0.84696755994358253</v>
      </c>
      <c r="K207">
        <f t="shared" si="32"/>
        <v>0.93155478856822038</v>
      </c>
      <c r="L207">
        <f t="shared" si="36"/>
        <v>0.73334139153266253</v>
      </c>
      <c r="M207">
        <f t="shared" si="37"/>
        <v>0.71530673019654556</v>
      </c>
    </row>
    <row r="208" spans="1:29" x14ac:dyDescent="0.25">
      <c r="A208" s="1">
        <v>44133</v>
      </c>
      <c r="B208">
        <v>19212</v>
      </c>
      <c r="C208">
        <f t="shared" si="29"/>
        <v>47</v>
      </c>
      <c r="D208">
        <f t="shared" si="34"/>
        <v>39.101268383446168</v>
      </c>
      <c r="E208">
        <v>464</v>
      </c>
      <c r="F208">
        <f t="shared" si="33"/>
        <v>2</v>
      </c>
      <c r="G208">
        <v>17756</v>
      </c>
      <c r="H208">
        <f t="shared" si="30"/>
        <v>992</v>
      </c>
      <c r="I208">
        <f t="shared" si="35"/>
        <v>1084.8286503259487</v>
      </c>
      <c r="J208">
        <f t="shared" si="31"/>
        <v>0.82597835137385511</v>
      </c>
      <c r="K208">
        <f t="shared" si="32"/>
        <v>0.92664698808469048</v>
      </c>
      <c r="L208">
        <f t="shared" si="36"/>
        <v>0.68931009556335443</v>
      </c>
      <c r="M208">
        <f t="shared" si="37"/>
        <v>0.63549007046764894</v>
      </c>
    </row>
    <row r="209" spans="1:13" x14ac:dyDescent="0.25">
      <c r="A209" s="1">
        <v>44134</v>
      </c>
      <c r="B209">
        <v>19282</v>
      </c>
      <c r="C209">
        <f t="shared" si="29"/>
        <v>70</v>
      </c>
      <c r="D209">
        <f t="shared" si="34"/>
        <v>37.952380952381127</v>
      </c>
      <c r="E209">
        <v>465</v>
      </c>
      <c r="F209">
        <f t="shared" si="33"/>
        <v>1</v>
      </c>
      <c r="G209">
        <v>17913</v>
      </c>
      <c r="H209">
        <f t="shared" si="30"/>
        <v>904</v>
      </c>
      <c r="I209">
        <f t="shared" si="35"/>
        <v>999.62477953454993</v>
      </c>
      <c r="J209">
        <f t="shared" si="31"/>
        <v>0.91129032258064513</v>
      </c>
      <c r="K209">
        <f t="shared" si="32"/>
        <v>0.92145868311479573</v>
      </c>
      <c r="L209">
        <f t="shared" si="36"/>
        <v>0.64618685307929358</v>
      </c>
      <c r="M209">
        <f t="shared" si="37"/>
        <v>0.59630606860158308</v>
      </c>
    </row>
    <row r="210" spans="1:13" x14ac:dyDescent="0.25">
      <c r="A210" s="1">
        <v>44135</v>
      </c>
      <c r="B210">
        <v>19290</v>
      </c>
      <c r="C210">
        <f t="shared" si="29"/>
        <v>8</v>
      </c>
      <c r="D210">
        <f t="shared" si="34"/>
        <v>33.857142857142854</v>
      </c>
      <c r="E210">
        <v>465</v>
      </c>
      <c r="F210">
        <f t="shared" si="33"/>
        <v>0</v>
      </c>
      <c r="G210">
        <v>17913</v>
      </c>
      <c r="H210">
        <f t="shared" si="30"/>
        <v>912</v>
      </c>
      <c r="I210">
        <f t="shared" si="35"/>
        <v>917.98041076194374</v>
      </c>
      <c r="J210">
        <f t="shared" si="31"/>
        <v>1.0088495575221239</v>
      </c>
      <c r="K210">
        <f t="shared" si="32"/>
        <v>0.91832498509028371</v>
      </c>
      <c r="L210">
        <f t="shared" si="36"/>
        <v>0.60618478647687346</v>
      </c>
      <c r="M210">
        <f t="shared" si="37"/>
        <v>0.60877781618675697</v>
      </c>
    </row>
    <row r="211" spans="1:13" x14ac:dyDescent="0.25">
      <c r="A211" s="1">
        <v>44136</v>
      </c>
      <c r="B211">
        <f>(B210*2+B213)/3</f>
        <v>19310.333333333332</v>
      </c>
      <c r="C211">
        <f t="shared" si="29"/>
        <v>20.333333333332121</v>
      </c>
      <c r="D211">
        <f t="shared" si="34"/>
        <v>29.142857142857142</v>
      </c>
      <c r="E211">
        <f>(E210*2+E213)/3</f>
        <v>466.66666666666669</v>
      </c>
      <c r="F211">
        <f t="shared" si="33"/>
        <v>1.6666666666666856</v>
      </c>
      <c r="G211">
        <f>(G210*2+G213)/3</f>
        <v>17975.333333333332</v>
      </c>
      <c r="H211">
        <f t="shared" si="30"/>
        <v>868.33333333333212</v>
      </c>
      <c r="I211">
        <f t="shared" si="35"/>
        <v>836.39093533871016</v>
      </c>
      <c r="J211">
        <f t="shared" si="31"/>
        <v>0.95211988304093431</v>
      </c>
      <c r="K211">
        <f t="shared" si="32"/>
        <v>0.91112067919236694</v>
      </c>
      <c r="L211">
        <f t="shared" si="36"/>
        <v>0.57938566921864143</v>
      </c>
      <c r="M211">
        <f t="shared" si="37"/>
        <v>0.58667857619239494</v>
      </c>
    </row>
    <row r="212" spans="1:13" x14ac:dyDescent="0.25">
      <c r="A212" s="1">
        <v>44137</v>
      </c>
      <c r="B212">
        <f>(B210+B213*2)/3</f>
        <v>19330.666666666668</v>
      </c>
      <c r="C212">
        <f t="shared" si="29"/>
        <v>20.333333333335759</v>
      </c>
      <c r="D212">
        <f t="shared" si="34"/>
        <v>32.428571428571431</v>
      </c>
      <c r="E212">
        <f>(E210+E213*2)/3</f>
        <v>468.33333333333331</v>
      </c>
      <c r="F212">
        <f t="shared" si="33"/>
        <v>1.6666666666666288</v>
      </c>
      <c r="G212">
        <f>(G210+G213*2)/3</f>
        <v>18037.666666666668</v>
      </c>
      <c r="H212">
        <f t="shared" si="30"/>
        <v>824.66666666666788</v>
      </c>
      <c r="I212">
        <f t="shared" si="35"/>
        <v>788.92212839242438</v>
      </c>
      <c r="J212">
        <f t="shared" si="31"/>
        <v>0.94971209213052099</v>
      </c>
      <c r="K212">
        <f t="shared" si="32"/>
        <v>0.94324567024741546</v>
      </c>
      <c r="L212">
        <f t="shared" si="36"/>
        <v>0.5830689142052552</v>
      </c>
      <c r="M212">
        <f t="shared" si="37"/>
        <v>0.56406748746010116</v>
      </c>
    </row>
    <row r="213" spans="1:13" x14ac:dyDescent="0.25">
      <c r="A213" s="1">
        <v>44138</v>
      </c>
      <c r="B213">
        <v>19351</v>
      </c>
      <c r="C213">
        <f t="shared" si="29"/>
        <v>20.333333333332121</v>
      </c>
      <c r="D213">
        <f t="shared" si="34"/>
        <v>30.857142857142858</v>
      </c>
      <c r="E213">
        <v>470</v>
      </c>
      <c r="F213">
        <f t="shared" si="33"/>
        <v>1.6666666666666856</v>
      </c>
      <c r="G213">
        <v>18100</v>
      </c>
      <c r="H213">
        <f t="shared" si="30"/>
        <v>781</v>
      </c>
      <c r="I213">
        <f t="shared" si="35"/>
        <v>755.38944058405013</v>
      </c>
      <c r="J213">
        <f t="shared" si="31"/>
        <v>0.94704931285367688</v>
      </c>
      <c r="K213">
        <f t="shared" si="32"/>
        <v>0.95749556692407234</v>
      </c>
      <c r="L213">
        <f t="shared" si="36"/>
        <v>0.60108028594855467</v>
      </c>
      <c r="M213">
        <f t="shared" si="37"/>
        <v>0.55077574047954869</v>
      </c>
    </row>
    <row r="214" spans="1:13" x14ac:dyDescent="0.25">
      <c r="A214" s="1">
        <v>44139</v>
      </c>
      <c r="B214">
        <v>19369</v>
      </c>
      <c r="C214">
        <f t="shared" si="29"/>
        <v>18</v>
      </c>
      <c r="D214">
        <f t="shared" si="34"/>
        <v>30.428571428571427</v>
      </c>
      <c r="E214">
        <v>472</v>
      </c>
      <c r="F214">
        <f t="shared" si="33"/>
        <v>2</v>
      </c>
      <c r="G214">
        <v>18271</v>
      </c>
      <c r="H214">
        <f t="shared" si="30"/>
        <v>626</v>
      </c>
      <c r="I214">
        <f t="shared" si="35"/>
        <v>718.91935777575418</v>
      </c>
      <c r="J214">
        <f t="shared" ref="J214:J259" si="38">H214/H213</f>
        <v>0.80153649167733676</v>
      </c>
      <c r="K214">
        <f t="shared" si="32"/>
        <v>0.95172015804179355</v>
      </c>
      <c r="L214">
        <f t="shared" si="36"/>
        <v>0.6140918728119138</v>
      </c>
      <c r="M214">
        <f t="shared" si="37"/>
        <v>0.5212323064113239</v>
      </c>
    </row>
    <row r="215" spans="1:13" x14ac:dyDescent="0.25">
      <c r="A215" s="1">
        <v>44140</v>
      </c>
      <c r="B215">
        <v>19439</v>
      </c>
      <c r="C215">
        <f t="shared" si="29"/>
        <v>70</v>
      </c>
      <c r="D215">
        <f t="shared" si="34"/>
        <v>32.738095238095411</v>
      </c>
      <c r="E215">
        <v>473</v>
      </c>
      <c r="F215">
        <f t="shared" si="33"/>
        <v>1</v>
      </c>
      <c r="G215">
        <v>18307</v>
      </c>
      <c r="H215">
        <f t="shared" si="30"/>
        <v>659</v>
      </c>
      <c r="I215">
        <f t="shared" si="35"/>
        <v>689.17515514662148</v>
      </c>
      <c r="J215">
        <f t="shared" si="38"/>
        <v>1.0527156549520766</v>
      </c>
      <c r="K215">
        <f t="shared" si="32"/>
        <v>0.95862651032077162</v>
      </c>
      <c r="L215">
        <f t="shared" si="36"/>
        <v>0.63528480275622445</v>
      </c>
      <c r="M215">
        <f t="shared" si="37"/>
        <v>0.66431451612903225</v>
      </c>
    </row>
    <row r="216" spans="1:13" x14ac:dyDescent="0.25">
      <c r="A216" s="1">
        <v>44141</v>
      </c>
      <c r="B216">
        <v>19498</v>
      </c>
      <c r="C216">
        <f t="shared" si="29"/>
        <v>59</v>
      </c>
      <c r="D216">
        <f t="shared" si="34"/>
        <v>35.047619047618873</v>
      </c>
      <c r="E216">
        <v>473</v>
      </c>
      <c r="F216">
        <f t="shared" si="33"/>
        <v>0</v>
      </c>
      <c r="G216">
        <v>18358</v>
      </c>
      <c r="H216">
        <f t="shared" si="30"/>
        <v>667</v>
      </c>
      <c r="I216">
        <f t="shared" si="35"/>
        <v>665.6963278368529</v>
      </c>
      <c r="J216">
        <f t="shared" si="38"/>
        <v>1.0121396054628224</v>
      </c>
      <c r="K216">
        <f t="shared" si="32"/>
        <v>0.96593198821165649</v>
      </c>
      <c r="L216">
        <f t="shared" si="36"/>
        <v>0.6659462044816632</v>
      </c>
      <c r="M216">
        <f t="shared" si="37"/>
        <v>0.73783185840707965</v>
      </c>
    </row>
    <row r="217" spans="1:13" x14ac:dyDescent="0.25">
      <c r="A217" s="1">
        <v>44142</v>
      </c>
      <c r="B217">
        <v>19503</v>
      </c>
      <c r="C217">
        <f t="shared" si="29"/>
        <v>5</v>
      </c>
      <c r="D217">
        <f t="shared" si="34"/>
        <v>40.714285714285715</v>
      </c>
      <c r="E217">
        <v>474</v>
      </c>
      <c r="F217">
        <f t="shared" si="33"/>
        <v>1</v>
      </c>
      <c r="G217">
        <v>18384</v>
      </c>
      <c r="H217">
        <f t="shared" si="30"/>
        <v>645</v>
      </c>
      <c r="I217">
        <f t="shared" si="35"/>
        <v>650.15964867405216</v>
      </c>
      <c r="J217">
        <f t="shared" si="38"/>
        <v>0.96701649175412296</v>
      </c>
      <c r="K217">
        <f t="shared" si="32"/>
        <v>0.97666101116512627</v>
      </c>
      <c r="L217">
        <f t="shared" si="36"/>
        <v>0.70825002478473964</v>
      </c>
      <c r="M217">
        <f t="shared" si="37"/>
        <v>0.70723684210526316</v>
      </c>
    </row>
    <row r="218" spans="1:13" x14ac:dyDescent="0.25">
      <c r="A218" s="1">
        <v>44143</v>
      </c>
      <c r="B218">
        <f>AVERAGE(B217,B219)</f>
        <v>19539.5</v>
      </c>
      <c r="C218">
        <f t="shared" si="29"/>
        <v>36.5</v>
      </c>
      <c r="D218">
        <f t="shared" si="34"/>
        <v>44.571428571428569</v>
      </c>
      <c r="E218">
        <f>AVERAGE(E217,E219)</f>
        <v>475</v>
      </c>
      <c r="F218">
        <f t="shared" si="33"/>
        <v>1</v>
      </c>
      <c r="G218">
        <f>AVERAGE(G217,G219)</f>
        <v>18418.5</v>
      </c>
      <c r="H218">
        <f t="shared" si="30"/>
        <v>646</v>
      </c>
      <c r="I218">
        <f t="shared" si="35"/>
        <v>656.91857943959099</v>
      </c>
      <c r="J218">
        <f t="shared" si="38"/>
        <v>1.0015503875968992</v>
      </c>
      <c r="K218">
        <f t="shared" si="32"/>
        <v>1.0103958016762853</v>
      </c>
      <c r="L218">
        <f t="shared" si="36"/>
        <v>0.78542049140401204</v>
      </c>
      <c r="M218">
        <f t="shared" si="37"/>
        <v>0.743953934740884</v>
      </c>
    </row>
    <row r="219" spans="1:13" x14ac:dyDescent="0.25">
      <c r="A219" s="1">
        <v>44144</v>
      </c>
      <c r="B219">
        <v>19576</v>
      </c>
      <c r="C219">
        <f t="shared" si="29"/>
        <v>36.5</v>
      </c>
      <c r="D219">
        <f t="shared" si="34"/>
        <v>50.714285714285715</v>
      </c>
      <c r="E219">
        <v>476</v>
      </c>
      <c r="F219">
        <f t="shared" si="33"/>
        <v>1</v>
      </c>
      <c r="G219">
        <v>18453</v>
      </c>
      <c r="H219">
        <f t="shared" si="30"/>
        <v>647</v>
      </c>
      <c r="I219">
        <f t="shared" si="35"/>
        <v>665.27926114987008</v>
      </c>
      <c r="J219">
        <f t="shared" si="38"/>
        <v>1.0015479876160991</v>
      </c>
      <c r="K219">
        <f t="shared" si="32"/>
        <v>1.0127271201819432</v>
      </c>
      <c r="L219">
        <f t="shared" si="36"/>
        <v>0.84327620839524475</v>
      </c>
      <c r="M219">
        <f t="shared" si="37"/>
        <v>0.78455941794664397</v>
      </c>
    </row>
    <row r="220" spans="1:13" x14ac:dyDescent="0.25">
      <c r="A220" s="1">
        <v>44145</v>
      </c>
      <c r="B220">
        <v>19636</v>
      </c>
      <c r="C220">
        <f t="shared" si="29"/>
        <v>60</v>
      </c>
      <c r="D220">
        <f t="shared" si="34"/>
        <v>53.428571428571431</v>
      </c>
      <c r="E220">
        <v>477</v>
      </c>
      <c r="F220">
        <f t="shared" si="33"/>
        <v>1</v>
      </c>
      <c r="G220">
        <v>18497</v>
      </c>
      <c r="H220">
        <f t="shared" si="30"/>
        <v>662</v>
      </c>
      <c r="I220">
        <f t="shared" si="35"/>
        <v>676.90566469704186</v>
      </c>
      <c r="J220">
        <f t="shared" si="38"/>
        <v>1.0231839258114375</v>
      </c>
      <c r="K220">
        <f t="shared" si="32"/>
        <v>1.0174759747163569</v>
      </c>
      <c r="L220">
        <f t="shared" si="36"/>
        <v>0.89610157136122215</v>
      </c>
      <c r="M220">
        <f t="shared" si="37"/>
        <v>0.84763124199743922</v>
      </c>
    </row>
    <row r="221" spans="1:13" x14ac:dyDescent="0.25">
      <c r="A221" s="1">
        <v>44146</v>
      </c>
      <c r="B221">
        <v>19681</v>
      </c>
      <c r="C221">
        <f t="shared" si="29"/>
        <v>45</v>
      </c>
      <c r="D221">
        <f t="shared" si="34"/>
        <v>55.142857142857146</v>
      </c>
      <c r="E221">
        <v>478</v>
      </c>
      <c r="F221">
        <f t="shared" si="33"/>
        <v>1</v>
      </c>
      <c r="G221">
        <v>18530</v>
      </c>
      <c r="H221">
        <f t="shared" si="30"/>
        <v>673</v>
      </c>
      <c r="I221">
        <f t="shared" si="35"/>
        <v>690.7227081943779</v>
      </c>
      <c r="J221">
        <f t="shared" si="38"/>
        <v>1.0166163141993958</v>
      </c>
      <c r="K221">
        <f t="shared" si="32"/>
        <v>1.0204120665817149</v>
      </c>
      <c r="L221">
        <f t="shared" si="36"/>
        <v>0.96077912038894997</v>
      </c>
      <c r="M221">
        <f t="shared" si="37"/>
        <v>1.0750798722044728</v>
      </c>
    </row>
    <row r="222" spans="1:13" x14ac:dyDescent="0.25">
      <c r="A222" s="1">
        <v>44147</v>
      </c>
      <c r="B222">
        <v>19794</v>
      </c>
      <c r="C222">
        <f t="shared" si="29"/>
        <v>113</v>
      </c>
      <c r="D222">
        <f t="shared" si="34"/>
        <v>55.209378266801131</v>
      </c>
      <c r="E222">
        <v>480</v>
      </c>
      <c r="F222">
        <f t="shared" ref="F222:F287" si="39">E222-E221</f>
        <v>2</v>
      </c>
      <c r="G222">
        <v>18594</v>
      </c>
      <c r="H222">
        <f t="shared" si="30"/>
        <v>720</v>
      </c>
      <c r="I222">
        <f t="shared" si="35"/>
        <v>704.19194617491269</v>
      </c>
      <c r="J222">
        <f t="shared" si="38"/>
        <v>1.0698365527488856</v>
      </c>
      <c r="K222">
        <f t="shared" si="32"/>
        <v>1.0195002101722481</v>
      </c>
      <c r="L222">
        <f t="shared" si="36"/>
        <v>1.0217895130376491</v>
      </c>
      <c r="M222">
        <f t="shared" si="37"/>
        <v>1.0925644916540211</v>
      </c>
    </row>
    <row r="223" spans="1:13" x14ac:dyDescent="0.25">
      <c r="A223" s="1">
        <v>44148</v>
      </c>
      <c r="B223">
        <v>19872</v>
      </c>
      <c r="C223">
        <f t="shared" si="29"/>
        <v>78</v>
      </c>
      <c r="D223">
        <f t="shared" si="34"/>
        <v>55.285714285714285</v>
      </c>
      <c r="E223">
        <v>483</v>
      </c>
      <c r="F223">
        <f t="shared" si="39"/>
        <v>3</v>
      </c>
      <c r="G223">
        <v>18636</v>
      </c>
      <c r="H223">
        <f t="shared" si="30"/>
        <v>753</v>
      </c>
      <c r="I223">
        <f t="shared" si="35"/>
        <v>717.27760736935181</v>
      </c>
      <c r="J223">
        <f t="shared" si="38"/>
        <v>1.0458333333333334</v>
      </c>
      <c r="K223">
        <f t="shared" si="32"/>
        <v>1.0185825203845611</v>
      </c>
      <c r="L223">
        <f t="shared" si="36"/>
        <v>1.0774846989168616</v>
      </c>
      <c r="M223">
        <f t="shared" si="37"/>
        <v>1.128935532233883</v>
      </c>
    </row>
    <row r="224" spans="1:13" x14ac:dyDescent="0.25">
      <c r="A224" s="1">
        <v>44149</v>
      </c>
      <c r="B224">
        <v>19889</v>
      </c>
      <c r="C224">
        <f t="shared" si="29"/>
        <v>17</v>
      </c>
      <c r="D224">
        <f t="shared" si="34"/>
        <v>62.857142857142854</v>
      </c>
      <c r="E224">
        <v>483</v>
      </c>
      <c r="F224">
        <f t="shared" si="39"/>
        <v>0</v>
      </c>
      <c r="G224">
        <v>18663</v>
      </c>
      <c r="H224">
        <f t="shared" si="30"/>
        <v>743</v>
      </c>
      <c r="I224">
        <f t="shared" si="35"/>
        <v>740.95770860641369</v>
      </c>
      <c r="J224">
        <f t="shared" si="38"/>
        <v>0.98671978751660028</v>
      </c>
      <c r="K224">
        <f t="shared" si="32"/>
        <v>1.0330138582241675</v>
      </c>
      <c r="L224">
        <f t="shared" si="36"/>
        <v>1.1396550218358472</v>
      </c>
      <c r="M224">
        <f t="shared" si="37"/>
        <v>1.1519379844961239</v>
      </c>
    </row>
    <row r="225" spans="1:13" x14ac:dyDescent="0.25">
      <c r="A225" s="1">
        <v>44150</v>
      </c>
      <c r="B225">
        <f>SQRT(B226*B224)</f>
        <v>19925.965647867608</v>
      </c>
      <c r="C225">
        <f t="shared" si="29"/>
        <v>36.965647867607913</v>
      </c>
      <c r="D225">
        <f t="shared" si="34"/>
        <v>69.571428571428569</v>
      </c>
      <c r="E225">
        <f>SQRT(E226*E224)</f>
        <v>483</v>
      </c>
      <c r="F225">
        <f t="shared" si="39"/>
        <v>0</v>
      </c>
      <c r="G225">
        <f>SQRT(G226*G224)</f>
        <v>18703.456151203714</v>
      </c>
      <c r="H225">
        <f t="shared" si="30"/>
        <v>739.50949666389351</v>
      </c>
      <c r="I225">
        <f t="shared" si="35"/>
        <v>769.51976998487282</v>
      </c>
      <c r="J225">
        <f t="shared" si="38"/>
        <v>0.99530214894198321</v>
      </c>
      <c r="K225">
        <f t="shared" si="32"/>
        <v>1.038547492045367</v>
      </c>
      <c r="L225">
        <f t="shared" si="36"/>
        <v>1.1714081380394821</v>
      </c>
      <c r="M225">
        <f t="shared" si="37"/>
        <v>1.1447515428233646</v>
      </c>
    </row>
    <row r="226" spans="1:13" x14ac:dyDescent="0.25">
      <c r="A226" s="1">
        <v>44151</v>
      </c>
      <c r="B226">
        <v>19963</v>
      </c>
      <c r="C226">
        <f t="shared" si="29"/>
        <v>37.034352132392087</v>
      </c>
      <c r="D226">
        <f t="shared" si="34"/>
        <v>78.142857142857139</v>
      </c>
      <c r="E226">
        <v>483</v>
      </c>
      <c r="F226">
        <f t="shared" si="39"/>
        <v>0</v>
      </c>
      <c r="G226">
        <v>18744</v>
      </c>
      <c r="H226">
        <f t="shared" si="30"/>
        <v>736</v>
      </c>
      <c r="I226">
        <f t="shared" si="35"/>
        <v>805.56858451468725</v>
      </c>
      <c r="J226">
        <f t="shared" si="38"/>
        <v>0.99525429128398524</v>
      </c>
      <c r="K226">
        <f t="shared" si="32"/>
        <v>1.0468458588536629</v>
      </c>
      <c r="L226">
        <f t="shared" si="36"/>
        <v>1.2108728342475923</v>
      </c>
      <c r="M226">
        <f t="shared" si="37"/>
        <v>1.1375579598145287</v>
      </c>
    </row>
    <row r="227" spans="1:13" x14ac:dyDescent="0.25">
      <c r="A227" s="1">
        <v>44152</v>
      </c>
      <c r="B227">
        <v>20076</v>
      </c>
      <c r="C227">
        <f t="shared" si="29"/>
        <v>113</v>
      </c>
      <c r="D227">
        <f t="shared" si="34"/>
        <v>83.571428571428569</v>
      </c>
      <c r="E227">
        <v>486</v>
      </c>
      <c r="F227">
        <f t="shared" si="39"/>
        <v>3</v>
      </c>
      <c r="G227">
        <v>18759</v>
      </c>
      <c r="H227">
        <f t="shared" si="30"/>
        <v>831</v>
      </c>
      <c r="I227">
        <f t="shared" si="35"/>
        <v>846.92101857254931</v>
      </c>
      <c r="J227">
        <f t="shared" si="38"/>
        <v>1.1290760869565217</v>
      </c>
      <c r="K227">
        <f t="shared" si="32"/>
        <v>1.051333225814379</v>
      </c>
      <c r="L227">
        <f t="shared" si="36"/>
        <v>1.2511655061294251</v>
      </c>
      <c r="M227">
        <f t="shared" si="37"/>
        <v>1.255287009063444</v>
      </c>
    </row>
    <row r="228" spans="1:13" x14ac:dyDescent="0.25">
      <c r="A228" s="1">
        <v>44153</v>
      </c>
      <c r="B228">
        <v>20168</v>
      </c>
      <c r="C228">
        <f t="shared" si="29"/>
        <v>92</v>
      </c>
      <c r="D228">
        <f t="shared" si="34"/>
        <v>84.857142857142861</v>
      </c>
      <c r="E228">
        <v>487</v>
      </c>
      <c r="F228">
        <f t="shared" si="39"/>
        <v>1</v>
      </c>
      <c r="G228">
        <v>18804</v>
      </c>
      <c r="H228">
        <f t="shared" si="30"/>
        <v>877</v>
      </c>
      <c r="I228">
        <f t="shared" si="35"/>
        <v>891.1415777386801</v>
      </c>
      <c r="J228">
        <f t="shared" si="38"/>
        <v>1.0553549939831528</v>
      </c>
      <c r="K228">
        <f t="shared" si="32"/>
        <v>1.0522133211909921</v>
      </c>
      <c r="L228">
        <f t="shared" si="36"/>
        <v>1.2901582171349459</v>
      </c>
      <c r="M228">
        <f t="shared" si="37"/>
        <v>1.3031203566121843</v>
      </c>
    </row>
    <row r="229" spans="1:13" x14ac:dyDescent="0.25">
      <c r="A229" s="1">
        <v>44154</v>
      </c>
      <c r="B229">
        <v>20341</v>
      </c>
      <c r="C229">
        <f t="shared" si="29"/>
        <v>173</v>
      </c>
      <c r="D229">
        <f t="shared" si="34"/>
        <v>89.701674795384207</v>
      </c>
      <c r="E229">
        <v>487</v>
      </c>
      <c r="F229">
        <f t="shared" si="39"/>
        <v>0</v>
      </c>
      <c r="G229">
        <v>18862</v>
      </c>
      <c r="H229">
        <f t="shared" si="30"/>
        <v>992</v>
      </c>
      <c r="I229">
        <f t="shared" si="35"/>
        <v>943.81263222892073</v>
      </c>
      <c r="J229">
        <f t="shared" si="38"/>
        <v>1.1311288483466362</v>
      </c>
      <c r="K229">
        <f t="shared" si="32"/>
        <v>1.0591051476061708</v>
      </c>
      <c r="L229">
        <f t="shared" si="36"/>
        <v>1.3402775157478004</v>
      </c>
      <c r="M229">
        <f t="shared" si="37"/>
        <v>1.3777777777777778</v>
      </c>
    </row>
    <row r="230" spans="1:13" x14ac:dyDescent="0.25">
      <c r="A230" s="1">
        <v>44155</v>
      </c>
      <c r="B230">
        <v>20457</v>
      </c>
      <c r="C230">
        <f t="shared" si="29"/>
        <v>116</v>
      </c>
      <c r="D230">
        <f t="shared" si="34"/>
        <v>94.571428571428569</v>
      </c>
      <c r="E230">
        <v>488</v>
      </c>
      <c r="F230">
        <f t="shared" si="39"/>
        <v>1</v>
      </c>
      <c r="G230">
        <v>18900</v>
      </c>
      <c r="H230">
        <f t="shared" si="30"/>
        <v>1069</v>
      </c>
      <c r="I230">
        <f t="shared" si="35"/>
        <v>1005.9452885205549</v>
      </c>
      <c r="J230">
        <f t="shared" si="38"/>
        <v>1.0776209677419355</v>
      </c>
      <c r="K230">
        <f t="shared" si="32"/>
        <v>1.0658315582669209</v>
      </c>
      <c r="L230">
        <f t="shared" si="36"/>
        <v>1.4024490353322263</v>
      </c>
      <c r="M230">
        <f t="shared" si="37"/>
        <v>1.4196547144754317</v>
      </c>
    </row>
    <row r="231" spans="1:13" x14ac:dyDescent="0.25">
      <c r="A231" s="1">
        <v>44156</v>
      </c>
      <c r="B231">
        <v>20483</v>
      </c>
      <c r="C231">
        <f t="shared" si="29"/>
        <v>26</v>
      </c>
      <c r="D231">
        <f t="shared" si="34"/>
        <v>94.714285714285708</v>
      </c>
      <c r="E231">
        <v>489</v>
      </c>
      <c r="F231">
        <f t="shared" si="39"/>
        <v>1</v>
      </c>
      <c r="G231">
        <v>18933</v>
      </c>
      <c r="H231">
        <f t="shared" si="30"/>
        <v>1061</v>
      </c>
      <c r="I231">
        <f t="shared" si="35"/>
        <v>1058.3844632833457</v>
      </c>
      <c r="J231">
        <f t="shared" si="38"/>
        <v>0.99251637043966323</v>
      </c>
      <c r="K231">
        <f t="shared" si="32"/>
        <v>1.0521292513233131</v>
      </c>
      <c r="L231">
        <f t="shared" si="36"/>
        <v>1.4284006374317169</v>
      </c>
      <c r="M231">
        <f t="shared" si="37"/>
        <v>1.4279946164199193</v>
      </c>
    </row>
    <row r="232" spans="1:13" x14ac:dyDescent="0.25">
      <c r="A232" s="1">
        <v>44157</v>
      </c>
      <c r="B232">
        <f>SQRT(B233*B231)</f>
        <v>20553.877371435297</v>
      </c>
      <c r="C232">
        <f t="shared" si="29"/>
        <v>70.877371435297391</v>
      </c>
      <c r="D232">
        <f t="shared" si="34"/>
        <v>95.571428571428569</v>
      </c>
      <c r="E232">
        <v>490</v>
      </c>
      <c r="F232">
        <f t="shared" si="39"/>
        <v>1</v>
      </c>
      <c r="G232">
        <f>SQRT(G233*G231)</f>
        <v>18958.482850692457</v>
      </c>
      <c r="H232">
        <f t="shared" si="30"/>
        <v>1105.3945207428405</v>
      </c>
      <c r="I232">
        <f t="shared" si="35"/>
        <v>1107.6624037244501</v>
      </c>
      <c r="J232">
        <f t="shared" si="38"/>
        <v>1.0418421496162493</v>
      </c>
      <c r="K232">
        <f t="shared" si="32"/>
        <v>1.0465595841120279</v>
      </c>
      <c r="L232">
        <f t="shared" si="36"/>
        <v>1.4394203332114839</v>
      </c>
      <c r="M232">
        <f t="shared" si="37"/>
        <v>1.4947671743629298</v>
      </c>
    </row>
    <row r="233" spans="1:13" x14ac:dyDescent="0.25">
      <c r="A233" s="1">
        <v>44158</v>
      </c>
      <c r="B233">
        <v>20625</v>
      </c>
      <c r="C233">
        <f t="shared" si="29"/>
        <v>71.122628564702609</v>
      </c>
      <c r="D233">
        <f t="shared" si="34"/>
        <v>82</v>
      </c>
      <c r="E233">
        <v>491</v>
      </c>
      <c r="F233">
        <f t="shared" si="39"/>
        <v>1</v>
      </c>
      <c r="G233">
        <v>18984</v>
      </c>
      <c r="H233">
        <f t="shared" si="30"/>
        <v>1150</v>
      </c>
      <c r="I233">
        <f t="shared" si="35"/>
        <v>1138.6028482560903</v>
      </c>
      <c r="J233">
        <f t="shared" si="38"/>
        <v>1.0403525423910949</v>
      </c>
      <c r="K233">
        <f t="shared" si="32"/>
        <v>1.027933099857506</v>
      </c>
      <c r="L233">
        <f t="shared" si="36"/>
        <v>1.4134151581172181</v>
      </c>
      <c r="M233">
        <f t="shared" si="37"/>
        <v>1.5625</v>
      </c>
    </row>
    <row r="234" spans="1:13" x14ac:dyDescent="0.25">
      <c r="A234" s="1">
        <v>44159</v>
      </c>
      <c r="B234">
        <v>20739</v>
      </c>
      <c r="C234">
        <f t="shared" si="29"/>
        <v>114</v>
      </c>
      <c r="D234">
        <f t="shared" si="34"/>
        <v>80.142857142857139</v>
      </c>
      <c r="E234">
        <v>491</v>
      </c>
      <c r="F234">
        <f t="shared" si="39"/>
        <v>0</v>
      </c>
      <c r="G234">
        <v>19062</v>
      </c>
      <c r="H234">
        <f t="shared" si="30"/>
        <v>1186</v>
      </c>
      <c r="I234">
        <f t="shared" si="35"/>
        <v>1161.6523653185548</v>
      </c>
      <c r="J234">
        <f t="shared" si="38"/>
        <v>1.031304347826087</v>
      </c>
      <c r="K234">
        <f t="shared" si="32"/>
        <v>1.020243684703378</v>
      </c>
      <c r="L234">
        <f t="shared" si="36"/>
        <v>1.3716182971541695</v>
      </c>
      <c r="M234">
        <f t="shared" si="37"/>
        <v>1.4271961492178098</v>
      </c>
    </row>
    <row r="235" spans="1:13" x14ac:dyDescent="0.25">
      <c r="A235" s="1">
        <v>44160</v>
      </c>
      <c r="B235">
        <v>20837</v>
      </c>
      <c r="C235">
        <f t="shared" si="29"/>
        <v>98</v>
      </c>
      <c r="D235">
        <f t="shared" si="34"/>
        <v>80.857142857142861</v>
      </c>
      <c r="E235">
        <v>492</v>
      </c>
      <c r="F235">
        <f t="shared" si="39"/>
        <v>1</v>
      </c>
      <c r="G235">
        <v>19139</v>
      </c>
      <c r="H235">
        <f t="shared" si="30"/>
        <v>1206</v>
      </c>
      <c r="I235">
        <f t="shared" si="35"/>
        <v>1180.2828094996787</v>
      </c>
      <c r="J235">
        <f t="shared" si="38"/>
        <v>1.0168634064080944</v>
      </c>
      <c r="K235">
        <f t="shared" si="32"/>
        <v>1.0160378825346901</v>
      </c>
      <c r="L235">
        <f t="shared" si="36"/>
        <v>1.3244616107966931</v>
      </c>
      <c r="M235">
        <f t="shared" si="37"/>
        <v>1.3751425313568986</v>
      </c>
    </row>
    <row r="236" spans="1:13" x14ac:dyDescent="0.25">
      <c r="A236" s="1">
        <v>44161</v>
      </c>
      <c r="B236">
        <v>20915</v>
      </c>
      <c r="C236">
        <f t="shared" si="29"/>
        <v>78</v>
      </c>
      <c r="D236">
        <f t="shared" si="34"/>
        <v>77.43861037184044</v>
      </c>
      <c r="E236">
        <v>492</v>
      </c>
      <c r="F236">
        <f t="shared" si="39"/>
        <v>0</v>
      </c>
      <c r="G236">
        <v>19220</v>
      </c>
      <c r="H236">
        <f t="shared" si="30"/>
        <v>1203</v>
      </c>
      <c r="I236">
        <f t="shared" si="35"/>
        <v>1188.3804304686814</v>
      </c>
      <c r="J236">
        <f t="shared" si="38"/>
        <v>0.99751243781094523</v>
      </c>
      <c r="K236">
        <f t="shared" si="32"/>
        <v>1.0068607463430186</v>
      </c>
      <c r="L236">
        <f t="shared" si="36"/>
        <v>1.2591274898092708</v>
      </c>
      <c r="M236">
        <f t="shared" si="37"/>
        <v>1.2127016129032258</v>
      </c>
    </row>
    <row r="237" spans="1:13" x14ac:dyDescent="0.25">
      <c r="A237" s="1">
        <v>44162</v>
      </c>
      <c r="B237">
        <v>21018</v>
      </c>
      <c r="C237">
        <f t="shared" si="29"/>
        <v>103</v>
      </c>
      <c r="D237">
        <f t="shared" si="34"/>
        <v>74</v>
      </c>
      <c r="E237">
        <v>493</v>
      </c>
      <c r="F237">
        <f t="shared" si="39"/>
        <v>1</v>
      </c>
      <c r="G237">
        <v>19295</v>
      </c>
      <c r="H237">
        <f t="shared" si="30"/>
        <v>1230</v>
      </c>
      <c r="I237">
        <f t="shared" si="35"/>
        <v>1185.8547606703899</v>
      </c>
      <c r="J237">
        <f t="shared" si="38"/>
        <v>1.0224438902743143</v>
      </c>
      <c r="K237">
        <f t="shared" si="32"/>
        <v>0.99787469590247668</v>
      </c>
      <c r="L237">
        <f t="shared" si="36"/>
        <v>1.178846180008883</v>
      </c>
      <c r="M237">
        <f t="shared" si="37"/>
        <v>1.1506080449017773</v>
      </c>
    </row>
    <row r="238" spans="1:13" x14ac:dyDescent="0.25">
      <c r="A238" s="1">
        <v>44163</v>
      </c>
      <c r="B238">
        <v>21049</v>
      </c>
      <c r="C238">
        <f t="shared" si="29"/>
        <v>31</v>
      </c>
      <c r="D238">
        <f t="shared" si="34"/>
        <v>78.285714285714292</v>
      </c>
      <c r="E238">
        <v>493</v>
      </c>
      <c r="F238">
        <f t="shared" si="39"/>
        <v>0</v>
      </c>
      <c r="G238">
        <v>19370</v>
      </c>
      <c r="H238">
        <f t="shared" si="30"/>
        <v>1186</v>
      </c>
      <c r="I238">
        <f t="shared" si="35"/>
        <v>1183.8448142312182</v>
      </c>
      <c r="J238">
        <f t="shared" si="38"/>
        <v>0.96422764227642277</v>
      </c>
      <c r="K238">
        <f t="shared" si="32"/>
        <v>0.99830506525264917</v>
      </c>
      <c r="L238">
        <f t="shared" si="36"/>
        <v>1.1185394866423741</v>
      </c>
      <c r="M238">
        <f t="shared" ref="M238:M251" si="40">H238/H231</f>
        <v>1.117813383600377</v>
      </c>
    </row>
    <row r="239" spans="1:13" x14ac:dyDescent="0.25">
      <c r="A239" s="1">
        <v>44164</v>
      </c>
      <c r="B239">
        <f>SQRT(B240*B238)</f>
        <v>21095.94764403818</v>
      </c>
      <c r="C239">
        <f t="shared" si="29"/>
        <v>46.947644038180442</v>
      </c>
      <c r="D239">
        <f t="shared" si="34"/>
        <v>78</v>
      </c>
      <c r="E239">
        <v>493</v>
      </c>
      <c r="F239">
        <f t="shared" si="39"/>
        <v>0</v>
      </c>
      <c r="G239">
        <f>SQRT(G240*G238)</f>
        <v>19443.361077756079</v>
      </c>
      <c r="H239">
        <f t="shared" si="30"/>
        <v>1159.5865662821016</v>
      </c>
      <c r="I239">
        <f t="shared" si="35"/>
        <v>1179.7355195462949</v>
      </c>
      <c r="J239">
        <f t="shared" si="38"/>
        <v>0.97772897662909064</v>
      </c>
      <c r="K239">
        <f t="shared" si="32"/>
        <v>0.99652885696205729</v>
      </c>
      <c r="L239">
        <f t="shared" si="36"/>
        <v>1.0650677639500115</v>
      </c>
      <c r="M239">
        <f t="shared" si="40"/>
        <v>1.0490250716122993</v>
      </c>
    </row>
    <row r="240" spans="1:13" x14ac:dyDescent="0.25">
      <c r="A240" s="1">
        <v>44165</v>
      </c>
      <c r="B240">
        <v>21143</v>
      </c>
      <c r="C240">
        <f t="shared" si="29"/>
        <v>47.052355961819558</v>
      </c>
      <c r="D240">
        <f t="shared" si="34"/>
        <v>89.428571428571431</v>
      </c>
      <c r="E240">
        <v>493</v>
      </c>
      <c r="F240">
        <f t="shared" si="39"/>
        <v>0</v>
      </c>
      <c r="G240">
        <v>19517</v>
      </c>
      <c r="H240">
        <f t="shared" si="30"/>
        <v>1133</v>
      </c>
      <c r="I240">
        <f t="shared" si="35"/>
        <v>1176.4866281167458</v>
      </c>
      <c r="J240">
        <f t="shared" si="38"/>
        <v>0.97707237471080388</v>
      </c>
      <c r="K240">
        <f t="shared" si="32"/>
        <v>0.99724608492690081</v>
      </c>
      <c r="L240">
        <f t="shared" si="36"/>
        <v>1.0332721632645476</v>
      </c>
      <c r="M240">
        <f t="shared" si="40"/>
        <v>0.98521739130434782</v>
      </c>
    </row>
    <row r="241" spans="1:13" x14ac:dyDescent="0.25">
      <c r="A241" s="1">
        <v>44166</v>
      </c>
      <c r="B241">
        <v>21287</v>
      </c>
      <c r="C241">
        <f t="shared" si="29"/>
        <v>144</v>
      </c>
      <c r="D241">
        <f t="shared" si="34"/>
        <v>88.857142857142861</v>
      </c>
      <c r="E241">
        <v>495</v>
      </c>
      <c r="F241">
        <f t="shared" si="39"/>
        <v>2</v>
      </c>
      <c r="G241">
        <v>19620</v>
      </c>
      <c r="H241">
        <f t="shared" si="30"/>
        <v>1172</v>
      </c>
      <c r="I241">
        <f t="shared" si="35"/>
        <v>1169.1071896209844</v>
      </c>
      <c r="J241">
        <f t="shared" si="38"/>
        <v>1.0344218887908208</v>
      </c>
      <c r="K241">
        <f t="shared" si="32"/>
        <v>0.99372756279637964</v>
      </c>
      <c r="L241">
        <f t="shared" si="36"/>
        <v>1.0064174313460683</v>
      </c>
      <c r="M241">
        <f t="shared" si="40"/>
        <v>0.98819561551433388</v>
      </c>
    </row>
    <row r="242" spans="1:13" x14ac:dyDescent="0.25">
      <c r="A242" s="1">
        <v>44167</v>
      </c>
      <c r="B242">
        <v>21383</v>
      </c>
      <c r="C242">
        <f t="shared" si="29"/>
        <v>96</v>
      </c>
      <c r="D242">
        <f t="shared" si="34"/>
        <v>88.142857142857139</v>
      </c>
      <c r="E242">
        <v>497</v>
      </c>
      <c r="F242">
        <f t="shared" si="39"/>
        <v>2</v>
      </c>
      <c r="G242">
        <v>19709</v>
      </c>
      <c r="H242">
        <f t="shared" si="30"/>
        <v>1177</v>
      </c>
      <c r="I242">
        <f t="shared" si="35"/>
        <v>1159.1390669889099</v>
      </c>
      <c r="J242">
        <f t="shared" si="38"/>
        <v>1.0042662116040955</v>
      </c>
      <c r="K242">
        <f t="shared" si="32"/>
        <v>0.9914737307916941</v>
      </c>
      <c r="L242">
        <f t="shared" si="36"/>
        <v>0.98208586760682248</v>
      </c>
      <c r="M242">
        <f t="shared" si="40"/>
        <v>0.97595356550580437</v>
      </c>
    </row>
    <row r="243" spans="1:13" x14ac:dyDescent="0.25">
      <c r="A243" s="1">
        <v>44168</v>
      </c>
      <c r="B243">
        <v>21541</v>
      </c>
      <c r="C243">
        <f t="shared" si="29"/>
        <v>158</v>
      </c>
      <c r="D243">
        <f t="shared" si="34"/>
        <v>93.41287835148718</v>
      </c>
      <c r="E243">
        <v>498</v>
      </c>
      <c r="F243">
        <f t="shared" si="39"/>
        <v>1</v>
      </c>
      <c r="G243">
        <v>19863</v>
      </c>
      <c r="H243">
        <f t="shared" si="30"/>
        <v>1180</v>
      </c>
      <c r="I243">
        <f t="shared" si="35"/>
        <v>1150.3748681852278</v>
      </c>
      <c r="J243">
        <f t="shared" si="38"/>
        <v>1.0025488530161428</v>
      </c>
      <c r="K243">
        <f t="shared" si="32"/>
        <v>0.99243904458638532</v>
      </c>
      <c r="L243">
        <f t="shared" si="36"/>
        <v>0.96801902714902099</v>
      </c>
      <c r="M243">
        <f t="shared" si="40"/>
        <v>0.98088113050706571</v>
      </c>
    </row>
    <row r="244" spans="1:13" x14ac:dyDescent="0.25">
      <c r="A244" s="1">
        <v>44169</v>
      </c>
      <c r="B244">
        <v>21640</v>
      </c>
      <c r="C244">
        <f t="shared" si="29"/>
        <v>99</v>
      </c>
      <c r="D244">
        <f t="shared" si="34"/>
        <v>98.714285714285708</v>
      </c>
      <c r="E244">
        <v>499</v>
      </c>
      <c r="F244">
        <f t="shared" si="39"/>
        <v>1</v>
      </c>
      <c r="G244">
        <v>19964</v>
      </c>
      <c r="H244">
        <f>B244-E244-G244</f>
        <v>1177</v>
      </c>
      <c r="I244">
        <f t="shared" si="35"/>
        <v>1142.8306094762859</v>
      </c>
      <c r="J244">
        <f t="shared" si="38"/>
        <v>0.99745762711864405</v>
      </c>
      <c r="K244">
        <f t="shared" si="32"/>
        <v>0.99344191279070326</v>
      </c>
      <c r="L244">
        <f t="shared" si="36"/>
        <v>0.96371886961116426</v>
      </c>
      <c r="M244">
        <f t="shared" si="40"/>
        <v>0.95691056910569106</v>
      </c>
    </row>
    <row r="245" spans="1:13" x14ac:dyDescent="0.25">
      <c r="A245" s="1">
        <v>44170</v>
      </c>
      <c r="B245">
        <v>21666</v>
      </c>
      <c r="C245">
        <f t="shared" si="29"/>
        <v>26</v>
      </c>
      <c r="D245">
        <f t="shared" si="34"/>
        <v>110.14285714285714</v>
      </c>
      <c r="E245">
        <v>501</v>
      </c>
      <c r="F245">
        <f t="shared" si="39"/>
        <v>2</v>
      </c>
      <c r="G245">
        <v>20048</v>
      </c>
      <c r="H245">
        <f>B245-E245-G245</f>
        <v>1117</v>
      </c>
      <c r="I245">
        <f t="shared" si="35"/>
        <v>1142.2725861854497</v>
      </c>
      <c r="J245">
        <f t="shared" si="38"/>
        <v>0.94902293967714524</v>
      </c>
      <c r="K245">
        <f t="shared" si="32"/>
        <v>0.99951171828422414</v>
      </c>
      <c r="L245">
        <f t="shared" si="36"/>
        <v>0.96488371824919872</v>
      </c>
      <c r="M245">
        <f t="shared" si="40"/>
        <v>0.94182124789207422</v>
      </c>
    </row>
    <row r="246" spans="1:13" x14ac:dyDescent="0.25">
      <c r="A246" s="1">
        <v>44171</v>
      </c>
      <c r="B246">
        <f>SQRT(B247*B245)</f>
        <v>21749.837792498591</v>
      </c>
      <c r="C246">
        <f t="shared" si="29"/>
        <v>83.837792498590716</v>
      </c>
      <c r="D246">
        <f t="shared" si="34"/>
        <v>118.57142857142857</v>
      </c>
      <c r="E246">
        <f>SQRT(E247*E245)</f>
        <v>502.49776118904254</v>
      </c>
      <c r="F246">
        <f t="shared" si="39"/>
        <v>1.4977611890425351</v>
      </c>
      <c r="G246">
        <f>SQRT(G247*G245)</f>
        <v>20147.751834882223</v>
      </c>
      <c r="H246">
        <f t="shared" ref="H246:H309" si="41">B246-E246-G246</f>
        <v>1099.5881964273249</v>
      </c>
      <c r="I246">
        <f t="shared" si="35"/>
        <v>1141.9950997635253</v>
      </c>
      <c r="J246">
        <f t="shared" si="38"/>
        <v>0.98441199322052364</v>
      </c>
      <c r="K246">
        <f t="shared" si="32"/>
        <v>0.99975707512788081</v>
      </c>
      <c r="L246">
        <f t="shared" si="36"/>
        <v>0.96800942316521599</v>
      </c>
      <c r="M246">
        <f t="shared" si="40"/>
        <v>0.94825882637883163</v>
      </c>
    </row>
    <row r="247" spans="1:13" x14ac:dyDescent="0.25">
      <c r="A247" s="1">
        <v>44172</v>
      </c>
      <c r="B247">
        <v>21834</v>
      </c>
      <c r="C247">
        <f t="shared" si="29"/>
        <v>84.162207501409284</v>
      </c>
      <c r="D247">
        <f t="shared" si="34"/>
        <v>115.28571428571429</v>
      </c>
      <c r="E247">
        <v>504</v>
      </c>
      <c r="F247">
        <f t="shared" si="39"/>
        <v>1.5022388109574649</v>
      </c>
      <c r="G247">
        <v>20248</v>
      </c>
      <c r="H247">
        <f t="shared" si="41"/>
        <v>1082</v>
      </c>
      <c r="I247">
        <f t="shared" si="35"/>
        <v>1142.9604407292363</v>
      </c>
      <c r="J247">
        <f t="shared" si="38"/>
        <v>0.98400474242587299</v>
      </c>
      <c r="K247">
        <f t="shared" si="32"/>
        <v>1.0008453109526572</v>
      </c>
      <c r="L247">
        <f t="shared" si="36"/>
        <v>0.97150312924408133</v>
      </c>
      <c r="M247">
        <f t="shared" si="40"/>
        <v>0.95498676081200351</v>
      </c>
    </row>
    <row r="248" spans="1:13" x14ac:dyDescent="0.25">
      <c r="A248" s="1">
        <v>44173</v>
      </c>
      <c r="B248">
        <v>22058</v>
      </c>
      <c r="C248">
        <f t="shared" si="29"/>
        <v>224</v>
      </c>
      <c r="D248">
        <f t="shared" si="34"/>
        <v>113.57142857142857</v>
      </c>
      <c r="E248">
        <v>505</v>
      </c>
      <c r="F248">
        <f t="shared" si="39"/>
        <v>1</v>
      </c>
      <c r="G248">
        <v>20385</v>
      </c>
      <c r="H248">
        <f t="shared" si="41"/>
        <v>1168</v>
      </c>
      <c r="I248">
        <f t="shared" si="35"/>
        <v>1138.8942565057503</v>
      </c>
      <c r="J248">
        <f t="shared" si="38"/>
        <v>1.0794824399260627</v>
      </c>
      <c r="K248">
        <f t="shared" si="32"/>
        <v>0.99644241035945935</v>
      </c>
      <c r="L248">
        <f t="shared" si="36"/>
        <v>0.97415726001562875</v>
      </c>
      <c r="M248">
        <f t="shared" si="40"/>
        <v>0.9965870307167235</v>
      </c>
    </row>
    <row r="249" spans="1:13" x14ac:dyDescent="0.25">
      <c r="A249" s="1">
        <v>44174</v>
      </c>
      <c r="B249">
        <v>22213</v>
      </c>
      <c r="C249">
        <f t="shared" si="29"/>
        <v>155</v>
      </c>
      <c r="D249">
        <f t="shared" si="34"/>
        <v>112.85714285714286</v>
      </c>
      <c r="E249">
        <v>508</v>
      </c>
      <c r="F249">
        <f t="shared" si="39"/>
        <v>3</v>
      </c>
      <c r="G249">
        <v>20530</v>
      </c>
      <c r="H249">
        <f t="shared" si="41"/>
        <v>1175</v>
      </c>
      <c r="I249">
        <f t="shared" si="35"/>
        <v>1137.2852227380833</v>
      </c>
      <c r="J249">
        <f t="shared" si="38"/>
        <v>1.0059931506849316</v>
      </c>
      <c r="K249">
        <f t="shared" si="32"/>
        <v>0.99858719652112071</v>
      </c>
      <c r="L249">
        <f t="shared" si="36"/>
        <v>0.98114648632489265</v>
      </c>
      <c r="M249">
        <f t="shared" si="40"/>
        <v>0.99830076465590489</v>
      </c>
    </row>
    <row r="250" spans="1:13" x14ac:dyDescent="0.25">
      <c r="A250" s="1">
        <v>44175</v>
      </c>
      <c r="B250">
        <v>22348</v>
      </c>
      <c r="C250">
        <f t="shared" si="29"/>
        <v>135</v>
      </c>
      <c r="D250">
        <f t="shared" si="34"/>
        <v>116.05869347153983</v>
      </c>
      <c r="E250">
        <v>511</v>
      </c>
      <c r="F250">
        <f t="shared" si="39"/>
        <v>3</v>
      </c>
      <c r="G250">
        <v>20650</v>
      </c>
      <c r="H250">
        <f t="shared" si="41"/>
        <v>1187</v>
      </c>
      <c r="I250">
        <f t="shared" si="35"/>
        <v>1135.8039182396433</v>
      </c>
      <c r="J250">
        <f t="shared" si="38"/>
        <v>1.0102127659574469</v>
      </c>
      <c r="K250">
        <f t="shared" si="32"/>
        <v>0.99869750835689775</v>
      </c>
      <c r="L250">
        <f t="shared" si="36"/>
        <v>0.98733373759410192</v>
      </c>
      <c r="M250">
        <f t="shared" si="40"/>
        <v>1.0059322033898306</v>
      </c>
    </row>
    <row r="251" spans="1:13" x14ac:dyDescent="0.25">
      <c r="A251" s="1">
        <v>44176</v>
      </c>
      <c r="B251">
        <v>22435</v>
      </c>
      <c r="C251">
        <f t="shared" si="29"/>
        <v>87</v>
      </c>
      <c r="D251">
        <f t="shared" si="34"/>
        <v>119.28571428571429</v>
      </c>
      <c r="E251">
        <v>515</v>
      </c>
      <c r="F251">
        <f t="shared" si="39"/>
        <v>4</v>
      </c>
      <c r="G251">
        <v>20772</v>
      </c>
      <c r="H251">
        <f t="shared" si="41"/>
        <v>1148</v>
      </c>
      <c r="I251">
        <f t="shared" si="35"/>
        <v>1134.449433881827</v>
      </c>
      <c r="J251">
        <f t="shared" si="38"/>
        <v>0.96714406065711878</v>
      </c>
      <c r="K251">
        <f t="shared" si="32"/>
        <v>0.99880746638036288</v>
      </c>
      <c r="L251">
        <f t="shared" si="36"/>
        <v>0.99266630109050047</v>
      </c>
      <c r="M251">
        <f t="shared" si="40"/>
        <v>0.97536108751062023</v>
      </c>
    </row>
    <row r="252" spans="1:13" x14ac:dyDescent="0.25">
      <c r="A252" s="1">
        <v>44177</v>
      </c>
      <c r="B252">
        <v>22456</v>
      </c>
      <c r="C252">
        <f t="shared" si="29"/>
        <v>21</v>
      </c>
      <c r="D252">
        <f t="shared" si="34"/>
        <v>103.28571428571429</v>
      </c>
      <c r="E252">
        <v>516</v>
      </c>
      <c r="F252">
        <f t="shared" si="39"/>
        <v>1</v>
      </c>
      <c r="G252">
        <v>20834</v>
      </c>
      <c r="H252">
        <f t="shared" si="41"/>
        <v>1106</v>
      </c>
      <c r="I252">
        <f t="shared" si="35"/>
        <v>1118.8337911540789</v>
      </c>
      <c r="J252">
        <f t="shared" si="38"/>
        <v>0.96341463414634143</v>
      </c>
      <c r="K252">
        <f t="shared" si="32"/>
        <v>0.98623504736185996</v>
      </c>
      <c r="L252">
        <f t="shared" si="36"/>
        <v>0.97948055891838981</v>
      </c>
      <c r="M252">
        <f t="shared" ref="M252:M268" si="42">H252/H245</f>
        <v>0.99015219337511196</v>
      </c>
    </row>
    <row r="253" spans="1:13" x14ac:dyDescent="0.25">
      <c r="A253" s="1">
        <v>44178</v>
      </c>
      <c r="B253">
        <f>SQRT(B254*B252)</f>
        <v>22562.248646799369</v>
      </c>
      <c r="C253">
        <f t="shared" si="29"/>
        <v>106.24864679936945</v>
      </c>
      <c r="D253">
        <f t="shared" si="34"/>
        <v>117.57142857142857</v>
      </c>
      <c r="E253">
        <f>SQRT(E254*E252)</f>
        <v>517.9961389817496</v>
      </c>
      <c r="F253">
        <f t="shared" si="39"/>
        <v>1.9961389817495956</v>
      </c>
      <c r="G253">
        <f>SQRT(G254*G252)</f>
        <v>20954.650653255951</v>
      </c>
      <c r="H253">
        <f t="shared" si="41"/>
        <v>1089.601854561668</v>
      </c>
      <c r="I253">
        <f t="shared" si="35"/>
        <v>1114.5684360498992</v>
      </c>
      <c r="J253">
        <f t="shared" si="38"/>
        <v>0.98517346705394937</v>
      </c>
      <c r="K253">
        <f t="shared" si="32"/>
        <v>0.99618767761762006</v>
      </c>
      <c r="L253">
        <f t="shared" si="36"/>
        <v>0.9759835539405507</v>
      </c>
      <c r="M253">
        <f t="shared" si="42"/>
        <v>0.99091810743503472</v>
      </c>
    </row>
    <row r="254" spans="1:13" x14ac:dyDescent="0.25">
      <c r="A254" s="1">
        <v>44179</v>
      </c>
      <c r="B254">
        <v>22669</v>
      </c>
      <c r="C254">
        <f t="shared" si="29"/>
        <v>106.75135320063055</v>
      </c>
      <c r="D254">
        <f t="shared" si="34"/>
        <v>152</v>
      </c>
      <c r="E254">
        <v>520</v>
      </c>
      <c r="F254">
        <f t="shared" si="39"/>
        <v>2.0038610182504044</v>
      </c>
      <c r="G254">
        <v>21076</v>
      </c>
      <c r="H254">
        <f t="shared" si="41"/>
        <v>1073</v>
      </c>
      <c r="I254">
        <f t="shared" si="35"/>
        <v>1127.7720826904203</v>
      </c>
      <c r="J254">
        <f t="shared" si="38"/>
        <v>0.98476337527128499</v>
      </c>
      <c r="K254">
        <f t="shared" si="32"/>
        <v>1.0118464207431852</v>
      </c>
      <c r="L254">
        <f t="shared" si="36"/>
        <v>0.98671138781572754</v>
      </c>
      <c r="M254">
        <f t="shared" si="42"/>
        <v>0.99168207024029575</v>
      </c>
    </row>
    <row r="255" spans="1:13" x14ac:dyDescent="0.25">
      <c r="A255" s="1">
        <v>44180</v>
      </c>
      <c r="B255">
        <v>22781</v>
      </c>
      <c r="C255">
        <f t="shared" si="29"/>
        <v>112</v>
      </c>
      <c r="D255">
        <f t="shared" si="34"/>
        <v>177.28571428571428</v>
      </c>
      <c r="E255">
        <v>522</v>
      </c>
      <c r="F255">
        <f t="shared" si="39"/>
        <v>2</v>
      </c>
      <c r="G255">
        <v>21199</v>
      </c>
      <c r="H255">
        <f t="shared" si="41"/>
        <v>1060</v>
      </c>
      <c r="I255">
        <f t="shared" si="35"/>
        <v>1151.360170931998</v>
      </c>
      <c r="J255">
        <f t="shared" si="38"/>
        <v>0.9878844361602982</v>
      </c>
      <c r="K255">
        <f t="shared" si="32"/>
        <v>1.0209156518445692</v>
      </c>
      <c r="L255">
        <f t="shared" si="36"/>
        <v>1.0109456293725587</v>
      </c>
      <c r="M255">
        <f t="shared" si="42"/>
        <v>0.90753424657534243</v>
      </c>
    </row>
    <row r="256" spans="1:13" x14ac:dyDescent="0.25">
      <c r="A256" s="1">
        <v>44181</v>
      </c>
      <c r="B256">
        <v>23036</v>
      </c>
      <c r="C256">
        <f t="shared" ref="C256:C289" si="43">B256-B255</f>
        <v>255</v>
      </c>
      <c r="D256">
        <f t="shared" si="34"/>
        <v>176.28571428571428</v>
      </c>
      <c r="E256">
        <v>528</v>
      </c>
      <c r="F256">
        <f t="shared" si="39"/>
        <v>6</v>
      </c>
      <c r="G256">
        <v>21364</v>
      </c>
      <c r="H256">
        <f t="shared" si="41"/>
        <v>1144</v>
      </c>
      <c r="I256">
        <f t="shared" si="35"/>
        <v>1171.6685074667228</v>
      </c>
      <c r="J256">
        <f t="shared" si="38"/>
        <v>1.0792452830188679</v>
      </c>
      <c r="K256">
        <f t="shared" si="32"/>
        <v>1.0176385609363972</v>
      </c>
      <c r="L256">
        <f t="shared" si="36"/>
        <v>1.0302327719038322</v>
      </c>
      <c r="M256">
        <f t="shared" si="42"/>
        <v>0.97361702127659577</v>
      </c>
    </row>
    <row r="257" spans="1:13" x14ac:dyDescent="0.25">
      <c r="A257" s="1">
        <v>44182</v>
      </c>
      <c r="B257">
        <v>23412</v>
      </c>
      <c r="C257">
        <f t="shared" si="43"/>
        <v>376</v>
      </c>
      <c r="D257">
        <f t="shared" si="34"/>
        <v>161.10733617151865</v>
      </c>
      <c r="E257">
        <v>529</v>
      </c>
      <c r="F257">
        <f t="shared" si="39"/>
        <v>1</v>
      </c>
      <c r="G257">
        <v>21594</v>
      </c>
      <c r="H257">
        <f t="shared" si="41"/>
        <v>1289</v>
      </c>
      <c r="I257">
        <f t="shared" si="35"/>
        <v>1180.8391652712025</v>
      </c>
      <c r="J257">
        <f t="shared" si="38"/>
        <v>1.1267482517482517</v>
      </c>
      <c r="K257">
        <f t="shared" si="32"/>
        <v>1.0078270071663082</v>
      </c>
      <c r="L257">
        <f t="shared" si="36"/>
        <v>1.0396505473421489</v>
      </c>
      <c r="M257">
        <f t="shared" si="42"/>
        <v>1.0859309182813817</v>
      </c>
    </row>
    <row r="258" spans="1:13" x14ac:dyDescent="0.25">
      <c r="A258" s="1">
        <v>44183</v>
      </c>
      <c r="B258">
        <v>23676</v>
      </c>
      <c r="C258">
        <f t="shared" si="43"/>
        <v>264</v>
      </c>
      <c r="D258">
        <f t="shared" si="34"/>
        <v>145.85714285714286</v>
      </c>
      <c r="E258">
        <v>530</v>
      </c>
      <c r="F258">
        <f t="shared" si="39"/>
        <v>1</v>
      </c>
      <c r="G258">
        <v>21819</v>
      </c>
      <c r="H258">
        <f t="shared" si="41"/>
        <v>1327</v>
      </c>
      <c r="I258">
        <f t="shared" si="35"/>
        <v>1177.3496595067122</v>
      </c>
      <c r="J258">
        <f t="shared" si="38"/>
        <v>1.0294802172226531</v>
      </c>
      <c r="K258">
        <f t="shared" si="32"/>
        <v>0.99704489326987311</v>
      </c>
      <c r="L258">
        <f t="shared" si="36"/>
        <v>1.0378158993637032</v>
      </c>
      <c r="M258">
        <f t="shared" si="42"/>
        <v>1.1559233449477353</v>
      </c>
    </row>
    <row r="259" spans="1:13" x14ac:dyDescent="0.25">
      <c r="A259" s="1">
        <v>44184</v>
      </c>
      <c r="B259">
        <v>23690</v>
      </c>
      <c r="C259">
        <f t="shared" si="43"/>
        <v>14</v>
      </c>
      <c r="D259">
        <f t="shared" si="34"/>
        <v>181</v>
      </c>
      <c r="E259">
        <v>530</v>
      </c>
      <c r="F259">
        <f t="shared" si="39"/>
        <v>0</v>
      </c>
      <c r="G259">
        <v>21910</v>
      </c>
      <c r="H259">
        <f t="shared" si="41"/>
        <v>1250</v>
      </c>
      <c r="I259">
        <f t="shared" si="35"/>
        <v>1198.5430163267331</v>
      </c>
      <c r="J259">
        <f t="shared" si="38"/>
        <v>0.94197437829691033</v>
      </c>
      <c r="K259">
        <f t="shared" si="32"/>
        <v>1.0180009028319594</v>
      </c>
      <c r="L259">
        <f t="shared" si="36"/>
        <v>1.0712431335224815</v>
      </c>
      <c r="M259">
        <f t="shared" si="42"/>
        <v>1.1301989150090417</v>
      </c>
    </row>
    <row r="260" spans="1:13" x14ac:dyDescent="0.25">
      <c r="A260" s="1">
        <v>44185</v>
      </c>
      <c r="B260">
        <f>SQRT(B261*B259)</f>
        <v>23690</v>
      </c>
      <c r="C260">
        <f t="shared" si="43"/>
        <v>0</v>
      </c>
      <c r="D260">
        <f t="shared" si="34"/>
        <v>228.42857142857142</v>
      </c>
      <c r="E260">
        <f>SQRT(E261*E259)</f>
        <v>531.49788334479751</v>
      </c>
      <c r="F260">
        <f t="shared" si="39"/>
        <v>1.4978833447975148</v>
      </c>
      <c r="G260">
        <f>SQRT(G261*G259)</f>
        <v>22007.781805534152</v>
      </c>
      <c r="H260">
        <f t="shared" si="41"/>
        <v>1150.7203111210511</v>
      </c>
      <c r="I260">
        <f t="shared" si="35"/>
        <v>1249.1379047326627</v>
      </c>
      <c r="J260">
        <f t="shared" ref="J260:K268" si="44">H260/H259</f>
        <v>0.92057624889684087</v>
      </c>
      <c r="K260">
        <f t="shared" si="32"/>
        <v>1.0422136608504813</v>
      </c>
      <c r="L260">
        <f t="shared" si="36"/>
        <v>1.1207368379816014</v>
      </c>
      <c r="M260">
        <f t="shared" si="42"/>
        <v>1.0560924674490115</v>
      </c>
    </row>
    <row r="261" spans="1:13" x14ac:dyDescent="0.25">
      <c r="A261" s="1">
        <v>44186</v>
      </c>
      <c r="B261">
        <v>23690</v>
      </c>
      <c r="C261">
        <f t="shared" si="43"/>
        <v>0</v>
      </c>
      <c r="D261">
        <f t="shared" si="34"/>
        <v>194.71428571428572</v>
      </c>
      <c r="E261">
        <v>533</v>
      </c>
      <c r="F261">
        <f t="shared" si="39"/>
        <v>1.5021166552024852</v>
      </c>
      <c r="G261">
        <v>22106</v>
      </c>
      <c r="H261">
        <f t="shared" si="41"/>
        <v>1051</v>
      </c>
      <c r="I261">
        <f t="shared" si="35"/>
        <v>1281.5311488068478</v>
      </c>
      <c r="J261">
        <f t="shared" si="44"/>
        <v>0.91334096551758803</v>
      </c>
      <c r="K261">
        <f t="shared" si="44"/>
        <v>1.0259324802741598</v>
      </c>
      <c r="L261">
        <f t="shared" si="36"/>
        <v>1.1363387766698558</v>
      </c>
      <c r="M261">
        <f t="shared" si="42"/>
        <v>0.97949673811742777</v>
      </c>
    </row>
    <row r="262" spans="1:13" x14ac:dyDescent="0.25">
      <c r="A262" s="1">
        <v>44187</v>
      </c>
      <c r="B262">
        <v>24048</v>
      </c>
      <c r="C262">
        <f t="shared" si="43"/>
        <v>358</v>
      </c>
      <c r="D262">
        <f t="shared" si="34"/>
        <v>167.98295907708129</v>
      </c>
      <c r="E262">
        <v>535</v>
      </c>
      <c r="F262">
        <f t="shared" si="39"/>
        <v>2</v>
      </c>
      <c r="G262">
        <v>22312</v>
      </c>
      <c r="H262">
        <f t="shared" si="41"/>
        <v>1201</v>
      </c>
      <c r="I262">
        <f t="shared" si="35"/>
        <v>1304.2490909952924</v>
      </c>
      <c r="J262">
        <f t="shared" si="44"/>
        <v>1.142721217887726</v>
      </c>
      <c r="K262">
        <f t="shared" si="44"/>
        <v>1.0177271868963902</v>
      </c>
      <c r="L262">
        <f t="shared" si="36"/>
        <v>1.1327898288678291</v>
      </c>
      <c r="M262">
        <f t="shared" si="42"/>
        <v>1.1330188679245283</v>
      </c>
    </row>
    <row r="263" spans="1:13" x14ac:dyDescent="0.25">
      <c r="A263" s="1">
        <v>44188</v>
      </c>
      <c r="B263">
        <v>24635</v>
      </c>
      <c r="C263">
        <f t="shared" si="43"/>
        <v>587</v>
      </c>
      <c r="D263">
        <f t="shared" si="34"/>
        <v>177</v>
      </c>
      <c r="E263">
        <v>537</v>
      </c>
      <c r="F263">
        <f t="shared" si="39"/>
        <v>2</v>
      </c>
      <c r="G263">
        <v>22570</v>
      </c>
      <c r="H263">
        <f t="shared" si="41"/>
        <v>1528</v>
      </c>
      <c r="I263">
        <f t="shared" si="35"/>
        <v>1333.3762812276161</v>
      </c>
      <c r="J263">
        <f t="shared" si="44"/>
        <v>1.2722731057452124</v>
      </c>
      <c r="K263">
        <f t="shared" si="44"/>
        <v>1.0223325363486329</v>
      </c>
      <c r="L263">
        <f t="shared" si="36"/>
        <v>1.1380149528048027</v>
      </c>
      <c r="M263">
        <f t="shared" si="42"/>
        <v>1.3356643356643356</v>
      </c>
    </row>
    <row r="264" spans="1:13" x14ac:dyDescent="0.25">
      <c r="A264" s="1">
        <v>44189</v>
      </c>
      <c r="B264">
        <v>24775</v>
      </c>
      <c r="C264">
        <f t="shared" si="43"/>
        <v>140</v>
      </c>
      <c r="D264">
        <f t="shared" si="34"/>
        <v>187.41334689979809</v>
      </c>
      <c r="E264">
        <v>540</v>
      </c>
      <c r="F264">
        <f t="shared" si="39"/>
        <v>3</v>
      </c>
      <c r="G264">
        <v>22693</v>
      </c>
      <c r="H264">
        <f t="shared" si="41"/>
        <v>1542</v>
      </c>
      <c r="I264">
        <f t="shared" si="35"/>
        <v>1374.539558028762</v>
      </c>
      <c r="J264">
        <f t="shared" si="44"/>
        <v>1.0091623036649215</v>
      </c>
      <c r="K264">
        <f t="shared" si="44"/>
        <v>1.0308714632026059</v>
      </c>
      <c r="L264">
        <f t="shared" si="36"/>
        <v>1.1640362197108125</v>
      </c>
      <c r="M264">
        <f t="shared" si="42"/>
        <v>1.1962761830876649</v>
      </c>
    </row>
    <row r="265" spans="1:13" x14ac:dyDescent="0.25">
      <c r="A265" s="1">
        <v>44190</v>
      </c>
      <c r="B265">
        <f>SQRT(B266*B264)</f>
        <v>24851.880713539569</v>
      </c>
      <c r="C265">
        <f t="shared" si="43"/>
        <v>76.880713539569115</v>
      </c>
      <c r="D265">
        <f t="shared" si="34"/>
        <v>197.85714285714286</v>
      </c>
      <c r="E265">
        <f>SQRT(E266*E264)</f>
        <v>540</v>
      </c>
      <c r="F265">
        <f t="shared" si="39"/>
        <v>0</v>
      </c>
      <c r="G265">
        <f>SQRT(G266*G264)</f>
        <v>22811.192209088942</v>
      </c>
      <c r="H265">
        <f t="shared" si="41"/>
        <v>1500.6885044506271</v>
      </c>
      <c r="I265">
        <f t="shared" si="35"/>
        <v>1430.251766987878</v>
      </c>
      <c r="J265">
        <f t="shared" si="44"/>
        <v>0.97320914685514082</v>
      </c>
      <c r="K265">
        <f t="shared" si="44"/>
        <v>1.0405315428237025</v>
      </c>
      <c r="L265">
        <f t="shared" si="36"/>
        <v>1.2148062858294171</v>
      </c>
      <c r="M265">
        <f t="shared" si="42"/>
        <v>1.1308880967977597</v>
      </c>
    </row>
    <row r="266" spans="1:13" x14ac:dyDescent="0.25">
      <c r="A266" s="1">
        <v>44191</v>
      </c>
      <c r="B266">
        <v>24929</v>
      </c>
      <c r="C266">
        <f t="shared" si="43"/>
        <v>77.119286460430885</v>
      </c>
      <c r="D266">
        <f t="shared" ref="D266:D289" si="45">AVERAGE(C263:C269)</f>
        <v>195</v>
      </c>
      <c r="E266">
        <v>540</v>
      </c>
      <c r="F266">
        <f t="shared" si="39"/>
        <v>0</v>
      </c>
      <c r="G266">
        <v>22930</v>
      </c>
      <c r="H266">
        <f t="shared" si="41"/>
        <v>1459</v>
      </c>
      <c r="I266">
        <f t="shared" ref="I266:I290" si="46">GEOMEAN(H263:H269)</f>
        <v>1483.3356987226136</v>
      </c>
      <c r="J266">
        <f t="shared" si="44"/>
        <v>0.97222041461169961</v>
      </c>
      <c r="K266">
        <f t="shared" si="44"/>
        <v>1.0371150960690865</v>
      </c>
      <c r="L266">
        <f t="shared" ref="L266:L289" si="47">I266/I259</f>
        <v>1.2376157372045824</v>
      </c>
      <c r="M266">
        <f t="shared" si="42"/>
        <v>1.1672</v>
      </c>
    </row>
    <row r="267" spans="1:13" x14ac:dyDescent="0.25">
      <c r="A267" s="1">
        <v>44192</v>
      </c>
      <c r="B267">
        <f>SQRT(B268*B266)</f>
        <v>25001.893428298587</v>
      </c>
      <c r="C267">
        <f t="shared" si="43"/>
        <v>72.893428298586514</v>
      </c>
      <c r="D267">
        <f t="shared" si="45"/>
        <v>146</v>
      </c>
      <c r="E267">
        <f>SQRT(E268*E266)</f>
        <v>541.49792243368768</v>
      </c>
      <c r="F267">
        <f t="shared" si="39"/>
        <v>1.4979224336876769</v>
      </c>
      <c r="G267">
        <f>SQRT(G268*G266)</f>
        <v>23036.751507102734</v>
      </c>
      <c r="H267">
        <f t="shared" si="41"/>
        <v>1423.6439987621634</v>
      </c>
      <c r="I267">
        <f t="shared" si="46"/>
        <v>1494.3217537469629</v>
      </c>
      <c r="J267">
        <f t="shared" si="44"/>
        <v>0.9757669628253347</v>
      </c>
      <c r="K267">
        <f t="shared" si="44"/>
        <v>1.0074063174194554</v>
      </c>
      <c r="L267">
        <f t="shared" si="47"/>
        <v>1.1962824505487837</v>
      </c>
      <c r="M267">
        <f t="shared" si="42"/>
        <v>1.2371763885658935</v>
      </c>
    </row>
    <row r="268" spans="1:13" x14ac:dyDescent="0.25">
      <c r="A268" s="1">
        <v>44193</v>
      </c>
      <c r="B268">
        <v>25075</v>
      </c>
      <c r="C268">
        <f t="shared" si="43"/>
        <v>73.106571701413486</v>
      </c>
      <c r="D268">
        <f t="shared" si="45"/>
        <v>181.28571428571428</v>
      </c>
      <c r="E268">
        <v>543</v>
      </c>
      <c r="F268">
        <f t="shared" si="39"/>
        <v>1.5020775663123231</v>
      </c>
      <c r="G268">
        <v>23144</v>
      </c>
      <c r="H268">
        <f t="shared" si="41"/>
        <v>1388</v>
      </c>
      <c r="I268">
        <f t="shared" si="46"/>
        <v>1509.8859385031981</v>
      </c>
      <c r="J268">
        <f t="shared" si="44"/>
        <v>0.97496284268176925</v>
      </c>
      <c r="K268">
        <f t="shared" si="44"/>
        <v>1.0104155512139259</v>
      </c>
      <c r="L268">
        <f t="shared" si="47"/>
        <v>1.1781890279521936</v>
      </c>
      <c r="M268">
        <f t="shared" si="42"/>
        <v>1.3206470028544244</v>
      </c>
    </row>
    <row r="269" spans="1:13" x14ac:dyDescent="0.25">
      <c r="A269" s="1">
        <v>44194</v>
      </c>
      <c r="B269">
        <v>25413</v>
      </c>
      <c r="C269">
        <f t="shared" si="43"/>
        <v>338</v>
      </c>
      <c r="D269">
        <f t="shared" si="45"/>
        <v>190.88866148448818</v>
      </c>
      <c r="E269">
        <v>547</v>
      </c>
      <c r="F269">
        <f t="shared" si="39"/>
        <v>4</v>
      </c>
      <c r="G269">
        <v>23316</v>
      </c>
      <c r="H269">
        <f t="shared" si="41"/>
        <v>1550</v>
      </c>
      <c r="I269">
        <f t="shared" si="46"/>
        <v>1534.2880617529393</v>
      </c>
      <c r="J269">
        <f t="shared" ref="J269:J289" si="48">H269/H268</f>
        <v>1.11671469740634</v>
      </c>
      <c r="K269">
        <f t="shared" ref="K269:K289" si="49">I269/I268</f>
        <v>1.0161615673260271</v>
      </c>
      <c r="L269">
        <f t="shared" si="47"/>
        <v>1.1763765620738142</v>
      </c>
      <c r="M269">
        <f t="shared" ref="M269:M289" si="50">H269/H262</f>
        <v>1.2905911740216487</v>
      </c>
    </row>
    <row r="270" spans="1:13" x14ac:dyDescent="0.25">
      <c r="A270" s="1">
        <v>44195</v>
      </c>
      <c r="B270">
        <v>25657</v>
      </c>
      <c r="C270">
        <f t="shared" si="43"/>
        <v>244</v>
      </c>
      <c r="D270">
        <f t="shared" si="45"/>
        <v>200.57142857142858</v>
      </c>
      <c r="E270">
        <v>550</v>
      </c>
      <c r="F270">
        <f t="shared" si="39"/>
        <v>3</v>
      </c>
      <c r="G270">
        <v>23498</v>
      </c>
      <c r="H270">
        <f t="shared" si="41"/>
        <v>1609</v>
      </c>
      <c r="I270">
        <f t="shared" si="46"/>
        <v>1568.1648319488411</v>
      </c>
      <c r="J270">
        <f t="shared" si="48"/>
        <v>1.0380645161290323</v>
      </c>
      <c r="K270">
        <f t="shared" si="49"/>
        <v>1.022079797816583</v>
      </c>
      <c r="L270">
        <f t="shared" si="47"/>
        <v>1.1760857411570718</v>
      </c>
      <c r="M270">
        <f t="shared" si="50"/>
        <v>1.0530104712041886</v>
      </c>
    </row>
    <row r="271" spans="1:13" x14ac:dyDescent="0.25">
      <c r="A271" s="1">
        <v>44196</v>
      </c>
      <c r="B271">
        <v>26044</v>
      </c>
      <c r="C271">
        <f t="shared" si="43"/>
        <v>387</v>
      </c>
      <c r="D271">
        <f t="shared" si="45"/>
        <v>201.14204604497405</v>
      </c>
      <c r="E271">
        <v>551</v>
      </c>
      <c r="F271">
        <f t="shared" si="39"/>
        <v>1</v>
      </c>
      <c r="G271">
        <v>23835</v>
      </c>
      <c r="H271">
        <f t="shared" si="41"/>
        <v>1658</v>
      </c>
      <c r="I271">
        <f t="shared" si="46"/>
        <v>1605.9824286709911</v>
      </c>
      <c r="J271">
        <f t="shared" si="48"/>
        <v>1.0304536979490366</v>
      </c>
      <c r="K271">
        <f t="shared" si="49"/>
        <v>1.0241158301421363</v>
      </c>
      <c r="L271">
        <f t="shared" si="47"/>
        <v>1.1683784721147954</v>
      </c>
      <c r="M271">
        <f t="shared" si="50"/>
        <v>1.0752269779507133</v>
      </c>
    </row>
    <row r="272" spans="1:13" x14ac:dyDescent="0.25">
      <c r="A272" s="1">
        <v>44197</v>
      </c>
      <c r="B272">
        <f>SQRT(B273*B271)</f>
        <v>26188.101343930986</v>
      </c>
      <c r="C272">
        <f t="shared" si="43"/>
        <v>144.10134393098633</v>
      </c>
      <c r="D272">
        <f t="shared" si="45"/>
        <v>201.71428571428572</v>
      </c>
      <c r="E272">
        <v>551</v>
      </c>
      <c r="F272">
        <f t="shared" si="39"/>
        <v>0</v>
      </c>
      <c r="G272">
        <f>SQRT(G273*G271)</f>
        <v>23958.181692273727</v>
      </c>
      <c r="H272">
        <f t="shared" si="41"/>
        <v>1678.9196516572592</v>
      </c>
      <c r="I272">
        <f t="shared" si="46"/>
        <v>1648.1349486605782</v>
      </c>
      <c r="J272">
        <f t="shared" si="48"/>
        <v>1.0126174014820624</v>
      </c>
      <c r="K272">
        <f t="shared" si="49"/>
        <v>1.0262471862936071</v>
      </c>
      <c r="L272">
        <f t="shared" si="47"/>
        <v>1.1523390403715872</v>
      </c>
      <c r="M272">
        <f t="shared" si="50"/>
        <v>1.118766250742941</v>
      </c>
    </row>
    <row r="273" spans="1:13" x14ac:dyDescent="0.25">
      <c r="A273" s="1">
        <v>44198</v>
      </c>
      <c r="B273">
        <v>26333</v>
      </c>
      <c r="C273">
        <f t="shared" si="43"/>
        <v>144.89865606901367</v>
      </c>
      <c r="D273">
        <f t="shared" si="45"/>
        <v>219.57142857142858</v>
      </c>
      <c r="E273">
        <v>551</v>
      </c>
      <c r="F273">
        <f t="shared" si="39"/>
        <v>0</v>
      </c>
      <c r="G273">
        <v>24082</v>
      </c>
      <c r="H273">
        <f t="shared" si="41"/>
        <v>1700</v>
      </c>
      <c r="I273">
        <f t="shared" si="46"/>
        <v>1696.1372233920156</v>
      </c>
      <c r="J273">
        <f t="shared" si="48"/>
        <v>1.012555900648332</v>
      </c>
      <c r="K273">
        <f t="shared" si="49"/>
        <v>1.0291252089341643</v>
      </c>
      <c r="L273">
        <f t="shared" si="47"/>
        <v>1.1434614732542725</v>
      </c>
      <c r="M273">
        <f t="shared" si="50"/>
        <v>1.1651816312542838</v>
      </c>
    </row>
    <row r="274" spans="1:13" x14ac:dyDescent="0.25">
      <c r="A274" s="1">
        <v>44199</v>
      </c>
      <c r="B274">
        <f>SQRT(B275*B273)</f>
        <v>26409.887750613405</v>
      </c>
      <c r="C274">
        <f t="shared" si="43"/>
        <v>76.887750613404933</v>
      </c>
      <c r="D274">
        <f t="shared" si="45"/>
        <v>249</v>
      </c>
      <c r="E274">
        <f>SQRT(E275*E273)</f>
        <v>554.98558539839576</v>
      </c>
      <c r="F274">
        <f t="shared" si="39"/>
        <v>3.9855853983957559</v>
      </c>
      <c r="G274">
        <f>SQRT(G275*G273)</f>
        <v>24172.828713247443</v>
      </c>
      <c r="H274">
        <f t="shared" si="41"/>
        <v>1682.0734519675643</v>
      </c>
      <c r="I274">
        <f t="shared" si="46"/>
        <v>1749.7994567046837</v>
      </c>
      <c r="J274">
        <f t="shared" si="48"/>
        <v>0.98945497174562602</v>
      </c>
      <c r="K274">
        <f t="shared" si="49"/>
        <v>1.0316379079313829</v>
      </c>
      <c r="L274">
        <f t="shared" si="47"/>
        <v>1.1709656587124686</v>
      </c>
      <c r="M274">
        <f t="shared" si="50"/>
        <v>1.1815267394307154</v>
      </c>
    </row>
    <row r="275" spans="1:13" x14ac:dyDescent="0.25">
      <c r="A275" s="1">
        <v>44200</v>
      </c>
      <c r="B275">
        <v>26487</v>
      </c>
      <c r="C275">
        <f t="shared" si="43"/>
        <v>77.112249386595067</v>
      </c>
      <c r="D275">
        <f t="shared" si="45"/>
        <v>300</v>
      </c>
      <c r="E275">
        <v>559</v>
      </c>
      <c r="F275">
        <f t="shared" si="39"/>
        <v>4.0144146016042441</v>
      </c>
      <c r="G275">
        <v>24264</v>
      </c>
      <c r="H275">
        <f t="shared" si="41"/>
        <v>1664</v>
      </c>
      <c r="I275">
        <f t="shared" si="46"/>
        <v>1836.9548270547464</v>
      </c>
      <c r="J275">
        <f t="shared" si="48"/>
        <v>0.98925525401615289</v>
      </c>
      <c r="K275">
        <f t="shared" si="49"/>
        <v>1.0498087766664406</v>
      </c>
      <c r="L275">
        <f t="shared" si="47"/>
        <v>1.2166182757326576</v>
      </c>
      <c r="M275">
        <f t="shared" si="50"/>
        <v>1.1988472622478386</v>
      </c>
    </row>
    <row r="276" spans="1:13" x14ac:dyDescent="0.25">
      <c r="A276" s="1">
        <v>44201</v>
      </c>
      <c r="B276">
        <v>26950</v>
      </c>
      <c r="C276">
        <f t="shared" si="43"/>
        <v>463</v>
      </c>
      <c r="D276">
        <f t="shared" si="45"/>
        <v>361.84266515271622</v>
      </c>
      <c r="E276">
        <v>569</v>
      </c>
      <c r="F276">
        <f t="shared" si="39"/>
        <v>10</v>
      </c>
      <c r="G276">
        <v>24486</v>
      </c>
      <c r="H276">
        <f t="shared" si="41"/>
        <v>1895</v>
      </c>
      <c r="I276">
        <f t="shared" si="46"/>
        <v>1949.7540689387847</v>
      </c>
      <c r="J276">
        <f t="shared" si="48"/>
        <v>1.1388221153846154</v>
      </c>
      <c r="K276">
        <f t="shared" si="49"/>
        <v>1.0614055611072883</v>
      </c>
      <c r="L276">
        <f t="shared" si="47"/>
        <v>1.2707874860938249</v>
      </c>
      <c r="M276">
        <f t="shared" si="50"/>
        <v>1.2225806451612904</v>
      </c>
    </row>
    <row r="277" spans="1:13" x14ac:dyDescent="0.25">
      <c r="A277" s="1">
        <v>44202</v>
      </c>
      <c r="B277">
        <v>27400</v>
      </c>
      <c r="C277">
        <f t="shared" si="43"/>
        <v>450</v>
      </c>
      <c r="D277">
        <f t="shared" si="45"/>
        <v>362.14285714285717</v>
      </c>
      <c r="E277">
        <v>573</v>
      </c>
      <c r="F277">
        <f t="shared" si="39"/>
        <v>4</v>
      </c>
      <c r="G277">
        <v>24826</v>
      </c>
      <c r="H277">
        <f t="shared" si="41"/>
        <v>2001</v>
      </c>
      <c r="I277">
        <f t="shared" si="46"/>
        <v>2061.4818706194847</v>
      </c>
      <c r="J277">
        <f t="shared" si="48"/>
        <v>1.0559366754617414</v>
      </c>
      <c r="K277">
        <f t="shared" si="49"/>
        <v>1.0573035355897533</v>
      </c>
      <c r="L277">
        <f t="shared" si="47"/>
        <v>1.3145823886750301</v>
      </c>
      <c r="M277">
        <f t="shared" si="50"/>
        <v>1.2436295835922933</v>
      </c>
    </row>
    <row r="278" spans="1:13" x14ac:dyDescent="0.25">
      <c r="A278" s="1">
        <v>44203</v>
      </c>
      <c r="B278">
        <v>28144</v>
      </c>
      <c r="C278">
        <f t="shared" si="43"/>
        <v>744</v>
      </c>
      <c r="D278">
        <f t="shared" si="45"/>
        <v>413.05159496407839</v>
      </c>
      <c r="E278">
        <v>576</v>
      </c>
      <c r="F278">
        <f t="shared" si="39"/>
        <v>3</v>
      </c>
      <c r="G278">
        <v>25238</v>
      </c>
      <c r="H278">
        <f t="shared" si="41"/>
        <v>2330</v>
      </c>
      <c r="I278">
        <f t="shared" si="46"/>
        <v>2190.4611432151773</v>
      </c>
      <c r="J278">
        <f t="shared" si="48"/>
        <v>1.1644177911044478</v>
      </c>
      <c r="K278">
        <f t="shared" si="49"/>
        <v>1.0625662900236585</v>
      </c>
      <c r="L278">
        <f t="shared" si="47"/>
        <v>1.3639384243001111</v>
      </c>
      <c r="M278">
        <f t="shared" si="50"/>
        <v>1.4053075995174908</v>
      </c>
    </row>
    <row r="279" spans="1:13" x14ac:dyDescent="0.25">
      <c r="A279" s="1">
        <v>44204</v>
      </c>
      <c r="B279">
        <v>28721</v>
      </c>
      <c r="C279">
        <f t="shared" si="43"/>
        <v>577</v>
      </c>
      <c r="D279">
        <f t="shared" si="45"/>
        <v>464.85714285714283</v>
      </c>
      <c r="E279">
        <v>588</v>
      </c>
      <c r="F279">
        <f t="shared" si="39"/>
        <v>12</v>
      </c>
      <c r="G279">
        <v>25585</v>
      </c>
      <c r="H279">
        <f t="shared" si="41"/>
        <v>2548</v>
      </c>
      <c r="I279">
        <f t="shared" si="46"/>
        <v>2339.1266608681508</v>
      </c>
      <c r="J279">
        <f t="shared" si="48"/>
        <v>1.0935622317596567</v>
      </c>
      <c r="K279">
        <f t="shared" si="49"/>
        <v>1.0678695068905724</v>
      </c>
      <c r="L279">
        <f t="shared" si="47"/>
        <v>1.4192567561103746</v>
      </c>
      <c r="M279">
        <f t="shared" si="50"/>
        <v>1.5176426087364412</v>
      </c>
    </row>
    <row r="280" spans="1:13" x14ac:dyDescent="0.25">
      <c r="A280" s="1">
        <v>44205</v>
      </c>
      <c r="B280">
        <v>28868</v>
      </c>
      <c r="C280">
        <f t="shared" si="43"/>
        <v>147</v>
      </c>
      <c r="D280">
        <f t="shared" si="45"/>
        <v>493.71428571428572</v>
      </c>
      <c r="E280">
        <v>589</v>
      </c>
      <c r="F280">
        <f t="shared" si="39"/>
        <v>1</v>
      </c>
      <c r="G280">
        <v>25768</v>
      </c>
      <c r="H280">
        <f t="shared" si="41"/>
        <v>2511</v>
      </c>
      <c r="I280">
        <f t="shared" si="46"/>
        <v>2494.9228839455664</v>
      </c>
      <c r="J280">
        <f t="shared" si="48"/>
        <v>0.98547880690737832</v>
      </c>
      <c r="K280">
        <f t="shared" si="49"/>
        <v>1.06660444074439</v>
      </c>
      <c r="L280">
        <f t="shared" si="47"/>
        <v>1.4709440070869393</v>
      </c>
      <c r="M280">
        <f t="shared" si="50"/>
        <v>1.4770588235294118</v>
      </c>
    </row>
    <row r="281" spans="1:13" x14ac:dyDescent="0.25">
      <c r="A281" s="1">
        <v>44206</v>
      </c>
      <c r="B281">
        <f>SQRT(B282*B280)</f>
        <v>29301.248915361954</v>
      </c>
      <c r="C281">
        <f t="shared" si="43"/>
        <v>433.24891536195355</v>
      </c>
      <c r="D281">
        <f t="shared" si="45"/>
        <v>514</v>
      </c>
      <c r="E281">
        <f>SQRT(E282*E280)</f>
        <v>592.48966235707439</v>
      </c>
      <c r="F281">
        <f t="shared" si="39"/>
        <v>3.4896623570743941</v>
      </c>
      <c r="G281">
        <f>SQRT(G282*G280)</f>
        <v>26136.367000790298</v>
      </c>
      <c r="H281">
        <f t="shared" si="41"/>
        <v>2572.3922522145804</v>
      </c>
      <c r="I281">
        <f t="shared" si="46"/>
        <v>2661.2811755095677</v>
      </c>
      <c r="J281">
        <f t="shared" si="48"/>
        <v>1.0244493238608445</v>
      </c>
      <c r="K281">
        <f t="shared" si="49"/>
        <v>1.066678730887632</v>
      </c>
      <c r="L281">
        <f t="shared" si="47"/>
        <v>1.5209063903365447</v>
      </c>
      <c r="M281">
        <f t="shared" si="50"/>
        <v>1.5292984079890135</v>
      </c>
    </row>
    <row r="282" spans="1:13" x14ac:dyDescent="0.25">
      <c r="A282" s="1">
        <v>44207</v>
      </c>
      <c r="B282">
        <v>29741</v>
      </c>
      <c r="C282">
        <f t="shared" si="43"/>
        <v>439.75108463804645</v>
      </c>
      <c r="D282">
        <f t="shared" si="45"/>
        <v>460.85714285714283</v>
      </c>
      <c r="E282">
        <v>596</v>
      </c>
      <c r="F282">
        <f t="shared" si="39"/>
        <v>3.5103376429256059</v>
      </c>
      <c r="G282">
        <v>26510</v>
      </c>
      <c r="H282">
        <f t="shared" si="41"/>
        <v>2635</v>
      </c>
      <c r="I282">
        <f t="shared" si="46"/>
        <v>2785.7996259171719</v>
      </c>
      <c r="J282">
        <f t="shared" si="48"/>
        <v>1.0243383363215779</v>
      </c>
      <c r="K282">
        <f t="shared" si="49"/>
        <v>1.0467889118795433</v>
      </c>
      <c r="L282">
        <f t="shared" si="47"/>
        <v>1.5165313729482077</v>
      </c>
      <c r="M282">
        <f t="shared" si="50"/>
        <v>1.5835336538461537</v>
      </c>
    </row>
    <row r="283" spans="1:13" x14ac:dyDescent="0.25">
      <c r="A283" s="1">
        <v>44208</v>
      </c>
      <c r="B283">
        <v>30406</v>
      </c>
      <c r="C283">
        <f t="shared" si="43"/>
        <v>665</v>
      </c>
      <c r="D283">
        <f t="shared" si="45"/>
        <v>461.28571428571428</v>
      </c>
      <c r="E283">
        <v>603</v>
      </c>
      <c r="F283">
        <f t="shared" si="39"/>
        <v>7</v>
      </c>
      <c r="G283">
        <v>26827</v>
      </c>
      <c r="H283">
        <f t="shared" si="41"/>
        <v>2976</v>
      </c>
      <c r="I283">
        <f t="shared" si="46"/>
        <v>2897.4791447060888</v>
      </c>
      <c r="J283">
        <f t="shared" si="48"/>
        <v>1.1294117647058823</v>
      </c>
      <c r="K283">
        <f t="shared" si="49"/>
        <v>1.0400888555479466</v>
      </c>
      <c r="L283">
        <f t="shared" si="47"/>
        <v>1.4860741623086513</v>
      </c>
      <c r="M283">
        <f t="shared" si="50"/>
        <v>1.5704485488126649</v>
      </c>
    </row>
    <row r="284" spans="1:13" x14ac:dyDescent="0.25">
      <c r="A284" s="1">
        <v>44209</v>
      </c>
      <c r="B284">
        <v>30998</v>
      </c>
      <c r="C284">
        <f t="shared" si="43"/>
        <v>592</v>
      </c>
      <c r="D284">
        <f t="shared" si="45"/>
        <v>445.28571428571428</v>
      </c>
      <c r="E284">
        <v>613</v>
      </c>
      <c r="F284">
        <f t="shared" si="39"/>
        <v>10</v>
      </c>
      <c r="G284">
        <v>27241</v>
      </c>
      <c r="H284">
        <f t="shared" si="41"/>
        <v>3144</v>
      </c>
      <c r="I284">
        <f t="shared" si="46"/>
        <v>2986.9903841113728</v>
      </c>
      <c r="J284">
        <f t="shared" si="48"/>
        <v>1.0564516129032258</v>
      </c>
      <c r="K284">
        <f t="shared" si="49"/>
        <v>1.0308927985103284</v>
      </c>
      <c r="L284">
        <f t="shared" si="47"/>
        <v>1.4489530209711563</v>
      </c>
      <c r="M284">
        <f t="shared" si="50"/>
        <v>1.5712143928035982</v>
      </c>
    </row>
    <row r="285" spans="1:13" x14ac:dyDescent="0.25">
      <c r="A285" s="1">
        <v>44210</v>
      </c>
      <c r="B285">
        <v>31370</v>
      </c>
      <c r="C285">
        <f t="shared" si="43"/>
        <v>372</v>
      </c>
      <c r="D285">
        <f t="shared" si="45"/>
        <v>445.25989599901055</v>
      </c>
      <c r="E285">
        <v>618</v>
      </c>
      <c r="F285">
        <f t="shared" si="39"/>
        <v>5</v>
      </c>
      <c r="G285">
        <v>27543</v>
      </c>
      <c r="H285">
        <f t="shared" si="41"/>
        <v>3209</v>
      </c>
      <c r="I285">
        <f t="shared" si="46"/>
        <v>3061.9272699775552</v>
      </c>
      <c r="J285">
        <f t="shared" si="48"/>
        <v>1.0206743002544529</v>
      </c>
      <c r="K285">
        <f t="shared" si="49"/>
        <v>1.0250877559783227</v>
      </c>
      <c r="L285">
        <f t="shared" si="47"/>
        <v>1.3978459647465977</v>
      </c>
      <c r="M285">
        <f t="shared" si="50"/>
        <v>1.3772532188841202</v>
      </c>
    </row>
    <row r="286" spans="1:13" x14ac:dyDescent="0.25">
      <c r="A286" s="1">
        <v>44211</v>
      </c>
      <c r="B286">
        <v>31950</v>
      </c>
      <c r="C286">
        <f t="shared" si="43"/>
        <v>580</v>
      </c>
      <c r="D286">
        <f t="shared" si="45"/>
        <v>445.14285714285717</v>
      </c>
      <c r="E286">
        <v>624</v>
      </c>
      <c r="F286">
        <f t="shared" si="39"/>
        <v>6</v>
      </c>
      <c r="G286">
        <v>27971</v>
      </c>
      <c r="H286">
        <f t="shared" si="41"/>
        <v>3355</v>
      </c>
      <c r="I286">
        <f t="shared" si="46"/>
        <v>3120.6854481327036</v>
      </c>
      <c r="J286">
        <f t="shared" si="48"/>
        <v>1.045497039576192</v>
      </c>
      <c r="K286">
        <f t="shared" si="49"/>
        <v>1.0191899326712548</v>
      </c>
      <c r="L286">
        <f t="shared" si="47"/>
        <v>1.3341241841835461</v>
      </c>
      <c r="M286">
        <f t="shared" si="50"/>
        <v>1.3167189952904239</v>
      </c>
    </row>
    <row r="287" spans="1:13" x14ac:dyDescent="0.25">
      <c r="A287" s="1">
        <v>44212</v>
      </c>
      <c r="B287">
        <v>31985</v>
      </c>
      <c r="C287">
        <f t="shared" si="43"/>
        <v>35</v>
      </c>
      <c r="D287">
        <f t="shared" si="45"/>
        <v>427.57142857142856</v>
      </c>
      <c r="E287">
        <v>627</v>
      </c>
      <c r="F287">
        <f t="shared" si="39"/>
        <v>3</v>
      </c>
      <c r="G287">
        <v>28251</v>
      </c>
      <c r="H287">
        <f t="shared" si="41"/>
        <v>3107</v>
      </c>
      <c r="I287">
        <f t="shared" si="46"/>
        <v>3150.8081100094696</v>
      </c>
      <c r="J287">
        <f t="shared" si="48"/>
        <v>0.92608047690014905</v>
      </c>
      <c r="K287">
        <f t="shared" si="49"/>
        <v>1.0096525786970263</v>
      </c>
      <c r="L287">
        <f t="shared" si="47"/>
        <v>1.2628879755299935</v>
      </c>
      <c r="M287">
        <f t="shared" si="50"/>
        <v>1.2373556352050976</v>
      </c>
    </row>
    <row r="288" spans="1:13" x14ac:dyDescent="0.25">
      <c r="A288" s="1">
        <v>44213</v>
      </c>
      <c r="B288">
        <f>SQRT(B289*B287)</f>
        <v>32418.068187355027</v>
      </c>
      <c r="C288">
        <f t="shared" si="43"/>
        <v>433.06818735502748</v>
      </c>
      <c r="D288">
        <f t="shared" si="45"/>
        <v>413.42857142857144</v>
      </c>
      <c r="E288">
        <f>SQRT(E289*E287)</f>
        <v>630.98732158419796</v>
      </c>
      <c r="F288">
        <f t="shared" ref="F288:F328" si="51">E288-E287</f>
        <v>3.9873215841979572</v>
      </c>
      <c r="G288">
        <f>SQRT(G289*G287)</f>
        <v>28727.4818249007</v>
      </c>
      <c r="H288">
        <f t="shared" si="41"/>
        <v>3059.5990408701291</v>
      </c>
      <c r="I288">
        <f t="shared" si="46"/>
        <v>3168.6831378447241</v>
      </c>
      <c r="J288">
        <f t="shared" si="48"/>
        <v>0.98474381746705153</v>
      </c>
      <c r="K288">
        <f t="shared" si="49"/>
        <v>1.0056731566033708</v>
      </c>
      <c r="L288">
        <f t="shared" si="47"/>
        <v>1.1906607866183105</v>
      </c>
      <c r="M288">
        <f t="shared" si="50"/>
        <v>1.1893983268827337</v>
      </c>
    </row>
    <row r="289" spans="1:13" x14ac:dyDescent="0.25">
      <c r="A289" s="1">
        <v>44214</v>
      </c>
      <c r="B289">
        <v>32857</v>
      </c>
      <c r="C289">
        <f t="shared" si="43"/>
        <v>438.93181264497252</v>
      </c>
      <c r="D289">
        <f t="shared" si="45"/>
        <v>427.85714285714283</v>
      </c>
      <c r="E289">
        <v>635</v>
      </c>
      <c r="F289">
        <f t="shared" si="51"/>
        <v>4.0126784158020428</v>
      </c>
      <c r="G289">
        <v>29212</v>
      </c>
      <c r="H289">
        <f t="shared" si="41"/>
        <v>3010</v>
      </c>
      <c r="I289">
        <f t="shared" si="46"/>
        <v>3192.4063300897647</v>
      </c>
      <c r="J289">
        <f t="shared" si="48"/>
        <v>0.98378903895327952</v>
      </c>
      <c r="K289">
        <f t="shared" si="49"/>
        <v>1.0074867669669163</v>
      </c>
      <c r="L289">
        <f t="shared" si="47"/>
        <v>1.1459569096031899</v>
      </c>
      <c r="M289">
        <f t="shared" si="50"/>
        <v>1.142314990512334</v>
      </c>
    </row>
    <row r="290" spans="1:13" x14ac:dyDescent="0.25">
      <c r="A290" s="1">
        <v>44215</v>
      </c>
      <c r="B290">
        <v>33399</v>
      </c>
      <c r="C290">
        <f t="shared" ref="C290:C328" si="52">B290-B289</f>
        <v>542</v>
      </c>
      <c r="D290">
        <f t="shared" ref="D290:D309" si="53">AVERAGE(C287:C293)</f>
        <v>440.57142857142856</v>
      </c>
      <c r="E290">
        <v>642</v>
      </c>
      <c r="F290">
        <f t="shared" si="51"/>
        <v>7</v>
      </c>
      <c r="G290">
        <v>29574</v>
      </c>
      <c r="H290">
        <f t="shared" si="41"/>
        <v>3183</v>
      </c>
      <c r="I290">
        <f t="shared" si="46"/>
        <v>3223.8161176603126</v>
      </c>
      <c r="J290">
        <f t="shared" ref="J290" si="54">H290/H289</f>
        <v>1.0574750830564783</v>
      </c>
      <c r="K290">
        <f t="shared" ref="K290" si="55">I290/I289</f>
        <v>1.0098389065560036</v>
      </c>
      <c r="L290">
        <f t="shared" ref="L290" si="56">I290/I283</f>
        <v>1.1126278936469536</v>
      </c>
      <c r="M290">
        <f t="shared" ref="M290" si="57">H290/H283</f>
        <v>1.0695564516129032</v>
      </c>
    </row>
    <row r="291" spans="1:13" x14ac:dyDescent="0.25">
      <c r="A291" s="1">
        <v>44216</v>
      </c>
      <c r="B291">
        <v>33892</v>
      </c>
      <c r="C291">
        <f t="shared" si="52"/>
        <v>493</v>
      </c>
      <c r="D291">
        <f t="shared" si="53"/>
        <v>448.85714285714283</v>
      </c>
      <c r="E291">
        <v>646</v>
      </c>
      <c r="F291">
        <f t="shared" si="51"/>
        <v>4</v>
      </c>
      <c r="G291">
        <v>29975</v>
      </c>
      <c r="H291">
        <f t="shared" si="41"/>
        <v>3271</v>
      </c>
      <c r="I291">
        <f t="shared" ref="I291:I308" si="58">GEOMEAN(H288:H294)</f>
        <v>3257.0135043123655</v>
      </c>
      <c r="J291">
        <f t="shared" ref="J291:J308" si="59">H291/H290</f>
        <v>1.0276468740182219</v>
      </c>
      <c r="K291">
        <f t="shared" ref="K291:K308" si="60">I291/I290</f>
        <v>1.0102975434827672</v>
      </c>
      <c r="L291">
        <f t="shared" ref="L291:L308" si="61">I291/I284</f>
        <v>1.090399728649051</v>
      </c>
      <c r="M291">
        <f t="shared" ref="M291:M308" si="62">H291/H284</f>
        <v>1.0403944020356235</v>
      </c>
    </row>
    <row r="292" spans="1:13" x14ac:dyDescent="0.25">
      <c r="A292" s="1">
        <v>44217</v>
      </c>
      <c r="B292">
        <v>34365</v>
      </c>
      <c r="C292">
        <f t="shared" si="52"/>
        <v>473</v>
      </c>
      <c r="D292">
        <f t="shared" si="53"/>
        <v>427.54070529651756</v>
      </c>
      <c r="E292">
        <v>655</v>
      </c>
      <c r="F292">
        <f t="shared" si="51"/>
        <v>9</v>
      </c>
      <c r="G292">
        <v>30329</v>
      </c>
      <c r="H292">
        <f t="shared" si="41"/>
        <v>3381</v>
      </c>
      <c r="I292">
        <f t="shared" si="58"/>
        <v>3263.2911362712671</v>
      </c>
      <c r="J292">
        <f t="shared" si="59"/>
        <v>1.03362885967594</v>
      </c>
      <c r="K292">
        <f t="shared" si="60"/>
        <v>1.001927419690029</v>
      </c>
      <c r="L292">
        <f t="shared" si="61"/>
        <v>1.0657637652821152</v>
      </c>
      <c r="M292">
        <f t="shared" si="62"/>
        <v>1.0535992521034589</v>
      </c>
    </row>
    <row r="293" spans="1:13" x14ac:dyDescent="0.25">
      <c r="A293" s="1">
        <v>44218</v>
      </c>
      <c r="B293">
        <v>35034</v>
      </c>
      <c r="C293">
        <f t="shared" si="52"/>
        <v>669</v>
      </c>
      <c r="D293">
        <f t="shared" si="53"/>
        <v>405.71428571428572</v>
      </c>
      <c r="E293">
        <v>662</v>
      </c>
      <c r="F293">
        <f t="shared" si="51"/>
        <v>7</v>
      </c>
      <c r="G293">
        <v>30779</v>
      </c>
      <c r="H293">
        <f t="shared" si="41"/>
        <v>3593</v>
      </c>
      <c r="I293">
        <f t="shared" si="58"/>
        <v>3240.3557820272313</v>
      </c>
      <c r="J293">
        <f t="shared" si="59"/>
        <v>1.0627033422064478</v>
      </c>
      <c r="K293">
        <f t="shared" si="60"/>
        <v>0.99297171067910217</v>
      </c>
      <c r="L293">
        <f t="shared" si="61"/>
        <v>1.0383474515081723</v>
      </c>
      <c r="M293">
        <f t="shared" si="62"/>
        <v>1.0709388971684053</v>
      </c>
    </row>
    <row r="294" spans="1:13" x14ac:dyDescent="0.25">
      <c r="A294" s="1">
        <v>44219</v>
      </c>
      <c r="B294">
        <v>35127</v>
      </c>
      <c r="C294">
        <f t="shared" si="52"/>
        <v>93</v>
      </c>
      <c r="D294">
        <f t="shared" si="53"/>
        <v>445.71428571428572</v>
      </c>
      <c r="E294">
        <v>663</v>
      </c>
      <c r="F294">
        <f t="shared" si="51"/>
        <v>1</v>
      </c>
      <c r="G294">
        <v>31126</v>
      </c>
      <c r="H294">
        <f t="shared" si="41"/>
        <v>3338</v>
      </c>
      <c r="I294">
        <f t="shared" si="58"/>
        <v>3235.8284783433924</v>
      </c>
      <c r="J294">
        <f t="shared" si="59"/>
        <v>0.92902866685221264</v>
      </c>
      <c r="K294">
        <f t="shared" si="60"/>
        <v>0.99860283746959211</v>
      </c>
      <c r="L294">
        <f t="shared" si="61"/>
        <v>1.0269836706538333</v>
      </c>
      <c r="M294">
        <f t="shared" si="62"/>
        <v>1.0743482458963631</v>
      </c>
    </row>
    <row r="295" spans="1:13" x14ac:dyDescent="0.25">
      <c r="A295" s="1">
        <v>44220</v>
      </c>
      <c r="B295">
        <f>SQRT(B296*B294)</f>
        <v>35410.85312443065</v>
      </c>
      <c r="C295">
        <f t="shared" si="52"/>
        <v>283.8531244306505</v>
      </c>
      <c r="D295">
        <f t="shared" si="53"/>
        <v>468.42857142857144</v>
      </c>
      <c r="E295">
        <f>SQRT(E297*E294)</f>
        <v>674.40195729253333</v>
      </c>
      <c r="F295">
        <f t="shared" si="51"/>
        <v>11.401957292533325</v>
      </c>
      <c r="G295">
        <f>SQRT(G296*G294)</f>
        <v>31635.332746788044</v>
      </c>
      <c r="H295">
        <f t="shared" si="41"/>
        <v>3101.1184203500743</v>
      </c>
      <c r="I295">
        <f t="shared" si="58"/>
        <v>3250.1918560295421</v>
      </c>
      <c r="J295">
        <f t="shared" si="59"/>
        <v>0.92903487727683476</v>
      </c>
      <c r="K295">
        <f t="shared" si="60"/>
        <v>1.0044388563183371</v>
      </c>
      <c r="L295">
        <f t="shared" si="61"/>
        <v>1.025723215177728</v>
      </c>
      <c r="M295">
        <f t="shared" si="62"/>
        <v>1.0135702028028279</v>
      </c>
    </row>
    <row r="296" spans="1:13" x14ac:dyDescent="0.25">
      <c r="A296" s="1">
        <v>44221</v>
      </c>
      <c r="B296">
        <v>35697</v>
      </c>
      <c r="C296">
        <f t="shared" si="52"/>
        <v>286.1468755693495</v>
      </c>
      <c r="D296">
        <f t="shared" si="53"/>
        <v>445.42857142857144</v>
      </c>
      <c r="E296">
        <v>679</v>
      </c>
      <c r="F296">
        <f t="shared" si="51"/>
        <v>4.598042707466675</v>
      </c>
      <c r="G296">
        <v>32153</v>
      </c>
      <c r="H296">
        <f t="shared" si="41"/>
        <v>2865</v>
      </c>
      <c r="I296">
        <f t="shared" si="58"/>
        <v>3245.3638397423711</v>
      </c>
      <c r="J296">
        <f t="shared" si="59"/>
        <v>0.92386023739028333</v>
      </c>
      <c r="K296">
        <f t="shared" si="60"/>
        <v>0.99851454421737773</v>
      </c>
      <c r="L296">
        <f t="shared" si="61"/>
        <v>1.0165885868454336</v>
      </c>
      <c r="M296">
        <f t="shared" si="62"/>
        <v>0.95182724252491691</v>
      </c>
    </row>
    <row r="297" spans="1:13" x14ac:dyDescent="0.25">
      <c r="A297" s="1">
        <v>44222</v>
      </c>
      <c r="B297">
        <v>36519</v>
      </c>
      <c r="C297">
        <f t="shared" si="52"/>
        <v>822</v>
      </c>
      <c r="D297">
        <f t="shared" si="53"/>
        <v>433.14285714285717</v>
      </c>
      <c r="E297">
        <v>686</v>
      </c>
      <c r="F297">
        <f t="shared" si="51"/>
        <v>7</v>
      </c>
      <c r="G297">
        <v>32681</v>
      </c>
      <c r="H297">
        <f t="shared" si="41"/>
        <v>3152</v>
      </c>
      <c r="I297">
        <f t="shared" si="58"/>
        <v>3227.9234961489183</v>
      </c>
      <c r="J297">
        <f t="shared" si="59"/>
        <v>1.1001745200698081</v>
      </c>
      <c r="K297">
        <f t="shared" si="60"/>
        <v>0.99462607446971574</v>
      </c>
      <c r="L297">
        <f t="shared" si="61"/>
        <v>1.0012740734392713</v>
      </c>
      <c r="M297">
        <f t="shared" si="62"/>
        <v>0.99026076028903554</v>
      </c>
    </row>
    <row r="298" spans="1:13" x14ac:dyDescent="0.25">
      <c r="A298" s="1">
        <v>44223</v>
      </c>
      <c r="B298">
        <v>37171</v>
      </c>
      <c r="C298">
        <f t="shared" si="52"/>
        <v>652</v>
      </c>
      <c r="D298">
        <f t="shared" si="53"/>
        <v>470.57142857142856</v>
      </c>
      <c r="E298">
        <v>696</v>
      </c>
      <c r="F298">
        <f t="shared" si="51"/>
        <v>10</v>
      </c>
      <c r="G298">
        <v>33101</v>
      </c>
      <c r="H298">
        <f t="shared" si="41"/>
        <v>3374</v>
      </c>
      <c r="I298">
        <f t="shared" si="58"/>
        <v>3237.5079295219434</v>
      </c>
      <c r="J298">
        <f t="shared" si="59"/>
        <v>1.0704314720812182</v>
      </c>
      <c r="K298">
        <f t="shared" si="60"/>
        <v>1.0029692256909</v>
      </c>
      <c r="L298">
        <f t="shared" si="61"/>
        <v>0.99401120849987379</v>
      </c>
      <c r="M298">
        <f t="shared" si="62"/>
        <v>1.0314888413329257</v>
      </c>
    </row>
    <row r="299" spans="1:13" x14ac:dyDescent="0.25">
      <c r="A299" s="1">
        <v>44224</v>
      </c>
      <c r="B299">
        <v>37483</v>
      </c>
      <c r="C299">
        <f t="shared" si="52"/>
        <v>312</v>
      </c>
      <c r="D299">
        <f t="shared" si="53"/>
        <v>443.64692590321545</v>
      </c>
      <c r="E299">
        <v>707</v>
      </c>
      <c r="F299">
        <f t="shared" si="51"/>
        <v>11</v>
      </c>
      <c r="G299">
        <v>33430</v>
      </c>
      <c r="H299">
        <f t="shared" si="41"/>
        <v>3346</v>
      </c>
      <c r="I299">
        <f t="shared" si="58"/>
        <v>3252.1578059847643</v>
      </c>
      <c r="J299">
        <f t="shared" si="59"/>
        <v>0.99170124481327804</v>
      </c>
      <c r="K299">
        <f t="shared" si="60"/>
        <v>1.0045250472838174</v>
      </c>
      <c r="L299">
        <f t="shared" si="61"/>
        <v>0.99658831228303335</v>
      </c>
      <c r="M299">
        <f t="shared" si="62"/>
        <v>0.98964803312629401</v>
      </c>
    </row>
    <row r="300" spans="1:13" x14ac:dyDescent="0.25">
      <c r="A300" s="1">
        <v>44225</v>
      </c>
      <c r="B300">
        <v>38066</v>
      </c>
      <c r="C300">
        <f t="shared" si="52"/>
        <v>583</v>
      </c>
      <c r="D300">
        <f t="shared" si="53"/>
        <v>416.42857142857144</v>
      </c>
      <c r="E300">
        <v>708</v>
      </c>
      <c r="F300">
        <f t="shared" si="51"/>
        <v>1</v>
      </c>
      <c r="G300">
        <v>33898</v>
      </c>
      <c r="H300">
        <f t="shared" si="41"/>
        <v>3460</v>
      </c>
      <c r="I300">
        <f t="shared" si="58"/>
        <v>3272.2152638434823</v>
      </c>
      <c r="J300">
        <f t="shared" si="59"/>
        <v>1.0340705319784818</v>
      </c>
      <c r="K300">
        <f t="shared" si="60"/>
        <v>1.0061674306891897</v>
      </c>
      <c r="L300">
        <f t="shared" si="61"/>
        <v>1.0098320937450638</v>
      </c>
      <c r="M300">
        <f t="shared" si="62"/>
        <v>0.96298357918174227</v>
      </c>
    </row>
    <row r="301" spans="1:13" x14ac:dyDescent="0.25">
      <c r="A301" s="1">
        <v>44226</v>
      </c>
      <c r="B301">
        <v>38421</v>
      </c>
      <c r="C301">
        <f t="shared" si="52"/>
        <v>355</v>
      </c>
      <c r="D301">
        <f t="shared" si="53"/>
        <v>381.71428571428572</v>
      </c>
      <c r="E301">
        <v>709</v>
      </c>
      <c r="F301">
        <f t="shared" si="51"/>
        <v>1</v>
      </c>
      <c r="G301">
        <v>34304</v>
      </c>
      <c r="H301">
        <f t="shared" si="41"/>
        <v>3408</v>
      </c>
      <c r="I301">
        <f t="shared" si="58"/>
        <v>3257.1790008845846</v>
      </c>
      <c r="J301">
        <f t="shared" si="59"/>
        <v>0.98497109826589591</v>
      </c>
      <c r="K301">
        <f t="shared" si="60"/>
        <v>0.99540486742267797</v>
      </c>
      <c r="L301">
        <f t="shared" si="61"/>
        <v>1.0065981626294738</v>
      </c>
      <c r="M301">
        <f t="shared" si="62"/>
        <v>1.0209706411024566</v>
      </c>
    </row>
    <row r="302" spans="1:13" x14ac:dyDescent="0.25">
      <c r="A302" s="1">
        <v>44227</v>
      </c>
      <c r="B302">
        <f>SQRT(B303*B301)</f>
        <v>38516.381605753159</v>
      </c>
      <c r="C302">
        <f t="shared" si="52"/>
        <v>95.38160575315851</v>
      </c>
      <c r="D302">
        <f t="shared" si="53"/>
        <v>414</v>
      </c>
      <c r="E302">
        <f>SQRT(E303*E301)</f>
        <v>713.98249278256117</v>
      </c>
      <c r="F302">
        <f t="shared" si="51"/>
        <v>4.9824927825611667</v>
      </c>
      <c r="G302">
        <f>SQRT(G303*G301)</f>
        <v>34601.708165927303</v>
      </c>
      <c r="H302">
        <f t="shared" si="41"/>
        <v>3200.6909470432947</v>
      </c>
      <c r="I302">
        <f t="shared" si="58"/>
        <v>3254.2751173531146</v>
      </c>
      <c r="J302">
        <f t="shared" si="59"/>
        <v>0.93916987882725789</v>
      </c>
      <c r="K302">
        <f t="shared" si="60"/>
        <v>0.99910846670364717</v>
      </c>
      <c r="L302">
        <f t="shared" si="61"/>
        <v>1.001256313936052</v>
      </c>
      <c r="M302">
        <f t="shared" si="62"/>
        <v>1.0321085857411341</v>
      </c>
    </row>
    <row r="303" spans="1:13" x14ac:dyDescent="0.25">
      <c r="A303" s="1">
        <v>44228</v>
      </c>
      <c r="B303">
        <v>38612</v>
      </c>
      <c r="C303">
        <f t="shared" si="52"/>
        <v>95.61839424684149</v>
      </c>
      <c r="D303">
        <f t="shared" si="53"/>
        <v>532</v>
      </c>
      <c r="E303">
        <v>719</v>
      </c>
      <c r="F303">
        <f t="shared" si="51"/>
        <v>5.0175072174388333</v>
      </c>
      <c r="G303">
        <v>34902</v>
      </c>
      <c r="H303">
        <f t="shared" si="41"/>
        <v>2991</v>
      </c>
      <c r="I303">
        <f t="shared" si="58"/>
        <v>3312.5951453054413</v>
      </c>
      <c r="J303">
        <f t="shared" si="59"/>
        <v>0.93448572495354443</v>
      </c>
      <c r="K303">
        <f t="shared" si="60"/>
        <v>1.0179210502644169</v>
      </c>
      <c r="L303">
        <f t="shared" si="61"/>
        <v>1.0207161073096838</v>
      </c>
      <c r="M303">
        <f t="shared" si="62"/>
        <v>1.043979057591623</v>
      </c>
    </row>
    <row r="304" spans="1:13" x14ac:dyDescent="0.25">
      <c r="A304" s="1">
        <v>44229</v>
      </c>
      <c r="B304">
        <v>39191</v>
      </c>
      <c r="C304">
        <f t="shared" si="52"/>
        <v>579</v>
      </c>
      <c r="D304">
        <f t="shared" si="53"/>
        <v>581</v>
      </c>
      <c r="E304">
        <v>730</v>
      </c>
      <c r="F304">
        <f t="shared" si="51"/>
        <v>11</v>
      </c>
      <c r="G304">
        <v>35409</v>
      </c>
      <c r="H304">
        <f t="shared" si="41"/>
        <v>3052</v>
      </c>
      <c r="I304">
        <f t="shared" si="58"/>
        <v>3372.808837117233</v>
      </c>
      <c r="J304">
        <f t="shared" si="59"/>
        <v>1.0203945168839852</v>
      </c>
      <c r="K304">
        <f t="shared" si="60"/>
        <v>1.0181771961771802</v>
      </c>
      <c r="L304">
        <f t="shared" si="61"/>
        <v>1.0448849984025863</v>
      </c>
      <c r="M304">
        <f t="shared" si="62"/>
        <v>0.96827411167512689</v>
      </c>
    </row>
    <row r="305" spans="1:13" x14ac:dyDescent="0.25">
      <c r="A305" s="1">
        <v>44230</v>
      </c>
      <c r="B305">
        <v>40069</v>
      </c>
      <c r="C305">
        <f t="shared" si="52"/>
        <v>878</v>
      </c>
      <c r="D305">
        <f t="shared" si="53"/>
        <v>578.14285714285711</v>
      </c>
      <c r="E305">
        <v>734</v>
      </c>
      <c r="F305">
        <f t="shared" si="51"/>
        <v>4</v>
      </c>
      <c r="G305">
        <v>35982</v>
      </c>
      <c r="H305">
        <f t="shared" si="41"/>
        <v>3353</v>
      </c>
      <c r="I305">
        <f t="shared" si="58"/>
        <v>3430.8066787619241</v>
      </c>
      <c r="J305">
        <f t="shared" si="59"/>
        <v>1.0986238532110091</v>
      </c>
      <c r="K305">
        <f t="shared" si="60"/>
        <v>1.0171957097023805</v>
      </c>
      <c r="L305">
        <f t="shared" si="61"/>
        <v>1.0597060311350415</v>
      </c>
      <c r="M305">
        <f t="shared" si="62"/>
        <v>0.99377593360995853</v>
      </c>
    </row>
    <row r="306" spans="1:13" x14ac:dyDescent="0.25">
      <c r="A306" s="1">
        <v>44231</v>
      </c>
      <c r="B306">
        <v>41207</v>
      </c>
      <c r="C306">
        <f t="shared" si="52"/>
        <v>1138</v>
      </c>
      <c r="D306">
        <f t="shared" si="53"/>
        <v>594.79848395379042</v>
      </c>
      <c r="E306">
        <v>741</v>
      </c>
      <c r="F306">
        <f t="shared" si="51"/>
        <v>7</v>
      </c>
      <c r="G306">
        <v>36677</v>
      </c>
      <c r="H306">
        <f t="shared" si="41"/>
        <v>3789</v>
      </c>
      <c r="I306">
        <f t="shared" si="58"/>
        <v>3483.023486208041</v>
      </c>
      <c r="J306">
        <f t="shared" si="59"/>
        <v>1.1300328064419922</v>
      </c>
      <c r="K306">
        <f t="shared" si="60"/>
        <v>1.0152199795369876</v>
      </c>
      <c r="L306">
        <f t="shared" si="61"/>
        <v>1.0709884618140078</v>
      </c>
      <c r="M306">
        <f t="shared" si="62"/>
        <v>1.1323968918111178</v>
      </c>
    </row>
    <row r="307" spans="1:13" x14ac:dyDescent="0.25">
      <c r="A307" s="1">
        <v>44232</v>
      </c>
      <c r="B307">
        <v>42133</v>
      </c>
      <c r="C307">
        <f t="shared" si="52"/>
        <v>926</v>
      </c>
      <c r="D307">
        <f t="shared" si="53"/>
        <v>611.57142857142856</v>
      </c>
      <c r="E307">
        <v>747</v>
      </c>
      <c r="F307">
        <f t="shared" si="51"/>
        <v>6</v>
      </c>
      <c r="G307">
        <v>37461</v>
      </c>
      <c r="H307">
        <f t="shared" si="41"/>
        <v>3925</v>
      </c>
      <c r="I307">
        <f t="shared" si="58"/>
        <v>3527.6821815633848</v>
      </c>
      <c r="J307">
        <f t="shared" si="59"/>
        <v>1.0358933755608339</v>
      </c>
      <c r="K307">
        <f t="shared" si="60"/>
        <v>1.0128218186102338</v>
      </c>
      <c r="L307">
        <f t="shared" si="61"/>
        <v>1.078071550042168</v>
      </c>
      <c r="M307">
        <f t="shared" si="62"/>
        <v>1.1343930635838151</v>
      </c>
    </row>
    <row r="308" spans="1:13" x14ac:dyDescent="0.25">
      <c r="A308" s="1">
        <v>44233</v>
      </c>
      <c r="B308">
        <v>42468</v>
      </c>
      <c r="C308">
        <f t="shared" si="52"/>
        <v>335</v>
      </c>
      <c r="D308">
        <f t="shared" si="53"/>
        <v>588.42857142857144</v>
      </c>
      <c r="E308">
        <v>748</v>
      </c>
      <c r="F308">
        <f t="shared" si="51"/>
        <v>1</v>
      </c>
      <c r="G308">
        <v>37880</v>
      </c>
      <c r="H308">
        <f t="shared" si="41"/>
        <v>3840</v>
      </c>
      <c r="I308">
        <f t="shared" si="58"/>
        <v>3603.3765763195806</v>
      </c>
      <c r="J308">
        <f t="shared" si="59"/>
        <v>0.97834394904458599</v>
      </c>
      <c r="K308">
        <f t="shared" si="60"/>
        <v>1.0214572602803607</v>
      </c>
      <c r="L308">
        <f t="shared" si="61"/>
        <v>1.1062875498524876</v>
      </c>
      <c r="M308">
        <f t="shared" si="62"/>
        <v>1.1267605633802817</v>
      </c>
    </row>
    <row r="309" spans="1:13" x14ac:dyDescent="0.25">
      <c r="A309" s="1">
        <v>44234</v>
      </c>
      <c r="B309">
        <f>SQRT(B310*B308)</f>
        <v>42679.970993429692</v>
      </c>
      <c r="C309">
        <f t="shared" si="52"/>
        <v>211.97099342969159</v>
      </c>
      <c r="D309">
        <f t="shared" si="53"/>
        <v>497.85714285714283</v>
      </c>
      <c r="E309">
        <f>SQRT(E310*E308)</f>
        <v>750.99400796544307</v>
      </c>
      <c r="F309">
        <f t="shared" si="51"/>
        <v>2.9940079654430747</v>
      </c>
      <c r="G309">
        <f>SQRT(G310*G308)</f>
        <v>38371.313764321385</v>
      </c>
      <c r="H309">
        <f t="shared" si="41"/>
        <v>3557.663221142866</v>
      </c>
      <c r="I309">
        <f t="shared" ref="I309:I311" si="63">GEOMEAN(H306:H312)</f>
        <v>3622.4162013533355</v>
      </c>
      <c r="J309">
        <f t="shared" ref="J309:J311" si="64">H309/H308</f>
        <v>0.92647479717262138</v>
      </c>
      <c r="K309">
        <f t="shared" ref="K309:K311" si="65">I309/I308</f>
        <v>1.00528382882846</v>
      </c>
      <c r="L309">
        <f t="shared" ref="L309:L311" si="66">I309/I302</f>
        <v>1.1131253722333256</v>
      </c>
      <c r="M309">
        <f t="shared" ref="M309:M311" si="67">H309/H302</f>
        <v>1.1115297540455544</v>
      </c>
    </row>
    <row r="310" spans="1:13" x14ac:dyDescent="0.25">
      <c r="A310" s="1">
        <v>44235</v>
      </c>
      <c r="B310">
        <v>42893</v>
      </c>
      <c r="C310">
        <f t="shared" si="52"/>
        <v>213.02900657030841</v>
      </c>
      <c r="D310">
        <f>AVERAGE(C307:C313)</f>
        <v>370.57142857142856</v>
      </c>
      <c r="E310">
        <v>754</v>
      </c>
      <c r="F310">
        <f t="shared" si="51"/>
        <v>3.0059920345569253</v>
      </c>
      <c r="G310">
        <v>38869</v>
      </c>
      <c r="H310">
        <f t="shared" ref="H310:H328" si="68">B310-E310-G310</f>
        <v>3270</v>
      </c>
      <c r="I310">
        <f t="shared" si="63"/>
        <v>3564.6881318958317</v>
      </c>
      <c r="J310">
        <f t="shared" si="64"/>
        <v>0.9191426497501759</v>
      </c>
      <c r="K310">
        <f t="shared" si="65"/>
        <v>0.98406365634188131</v>
      </c>
      <c r="L310">
        <f t="shared" si="66"/>
        <v>1.0761013572538898</v>
      </c>
      <c r="M310">
        <f t="shared" si="67"/>
        <v>1.0932798395185557</v>
      </c>
    </row>
    <row r="311" spans="1:13" x14ac:dyDescent="0.25">
      <c r="A311" s="1">
        <v>44236</v>
      </c>
      <c r="B311">
        <v>43310</v>
      </c>
      <c r="C311">
        <f t="shared" si="52"/>
        <v>417</v>
      </c>
      <c r="D311">
        <f>AVERAGE(C308:C314)</f>
        <v>275</v>
      </c>
      <c r="E311">
        <v>762</v>
      </c>
      <c r="F311">
        <f t="shared" si="51"/>
        <v>8</v>
      </c>
      <c r="G311">
        <v>39007</v>
      </c>
      <c r="H311">
        <f t="shared" si="68"/>
        <v>3541</v>
      </c>
      <c r="I311">
        <f t="shared" si="63"/>
        <v>3471.8517365286375</v>
      </c>
      <c r="J311">
        <f t="shared" si="64"/>
        <v>1.082874617737003</v>
      </c>
      <c r="K311">
        <f t="shared" si="65"/>
        <v>0.97395665709532342</v>
      </c>
      <c r="L311">
        <f t="shared" si="66"/>
        <v>1.0293651090810285</v>
      </c>
      <c r="M311">
        <f t="shared" si="67"/>
        <v>1.1602228047182175</v>
      </c>
    </row>
    <row r="312" spans="1:13" x14ac:dyDescent="0.25">
      <c r="A312" s="1">
        <v>44237</v>
      </c>
      <c r="B312">
        <v>43554</v>
      </c>
      <c r="C312">
        <f t="shared" si="52"/>
        <v>244</v>
      </c>
      <c r="D312">
        <f>AVERAGE(C309:C315)</f>
        <v>244.57142857142858</v>
      </c>
      <c r="E312">
        <v>765</v>
      </c>
      <c r="F312">
        <f t="shared" si="51"/>
        <v>3</v>
      </c>
      <c r="G312">
        <v>39310</v>
      </c>
      <c r="H312">
        <f t="shared" si="68"/>
        <v>3479</v>
      </c>
      <c r="I312">
        <f t="shared" ref="I312:I322" si="69">GEOMEAN(H309:H315)</f>
        <v>3375.7548848563606</v>
      </c>
      <c r="J312">
        <f t="shared" ref="J312:J317" si="70">H312/H311</f>
        <v>0.98249082180175096</v>
      </c>
      <c r="K312">
        <f t="shared" ref="K312:K317" si="71">I312/I311</f>
        <v>0.97232115338877911</v>
      </c>
      <c r="L312">
        <f t="shared" ref="L312:L313" si="72">I312/I305</f>
        <v>0.98395368813802409</v>
      </c>
      <c r="M312">
        <f t="shared" ref="M312:M313" si="73">H312/H305</f>
        <v>1.0375782881002087</v>
      </c>
    </row>
    <row r="313" spans="1:13" x14ac:dyDescent="0.25">
      <c r="A313" s="1">
        <v>44238</v>
      </c>
      <c r="B313">
        <v>43801</v>
      </c>
      <c r="C313">
        <f t="shared" si="52"/>
        <v>247</v>
      </c>
      <c r="D313">
        <f>AVERAGE(C310:C316)</f>
        <v>229.55710674730446</v>
      </c>
      <c r="E313">
        <v>775</v>
      </c>
      <c r="F313">
        <f t="shared" si="51"/>
        <v>10</v>
      </c>
      <c r="G313">
        <v>39640</v>
      </c>
      <c r="H313">
        <f t="shared" si="68"/>
        <v>3386</v>
      </c>
      <c r="I313">
        <f t="shared" si="69"/>
        <v>3302.4586449737703</v>
      </c>
      <c r="J313">
        <f t="shared" si="70"/>
        <v>0.97326818051164132</v>
      </c>
      <c r="K313">
        <f t="shared" si="71"/>
        <v>0.97828745202698297</v>
      </c>
      <c r="L313">
        <f t="shared" si="72"/>
        <v>0.94815859211134657</v>
      </c>
      <c r="M313">
        <f t="shared" si="73"/>
        <v>0.89363948271311688</v>
      </c>
    </row>
    <row r="314" spans="1:13" x14ac:dyDescent="0.25">
      <c r="A314" s="1">
        <v>44239</v>
      </c>
      <c r="B314">
        <v>44058</v>
      </c>
      <c r="C314">
        <f t="shared" si="52"/>
        <v>257</v>
      </c>
      <c r="D314">
        <f>AVERAGE(C311:C317)</f>
        <v>214.42857142857142</v>
      </c>
      <c r="E314">
        <v>777</v>
      </c>
      <c r="F314">
        <f t="shared" si="51"/>
        <v>2</v>
      </c>
      <c r="G314">
        <v>40018</v>
      </c>
      <c r="H314">
        <f t="shared" si="68"/>
        <v>3263</v>
      </c>
      <c r="I314">
        <f t="shared" si="69"/>
        <v>3253.5974198172698</v>
      </c>
      <c r="J314">
        <f t="shared" si="70"/>
        <v>0.9636739515652688</v>
      </c>
      <c r="K314">
        <f t="shared" si="71"/>
        <v>0.98520459136381144</v>
      </c>
      <c r="L314">
        <f t="shared" ref="L314:L317" si="74">I314/I307</f>
        <v>0.92230457630833196</v>
      </c>
      <c r="M314">
        <f t="shared" ref="M314:M317" si="75">H314/H307</f>
        <v>0.83133757961783439</v>
      </c>
    </row>
    <row r="315" spans="1:13" x14ac:dyDescent="0.25">
      <c r="A315" s="1">
        <v>44240</v>
      </c>
      <c r="B315">
        <v>44180</v>
      </c>
      <c r="C315">
        <f t="shared" si="52"/>
        <v>122</v>
      </c>
      <c r="D315">
        <f t="shared" ref="D315:D328" si="76">AVERAGE(C312:C318)</f>
        <v>190.14285714285714</v>
      </c>
      <c r="E315">
        <v>779</v>
      </c>
      <c r="F315">
        <f t="shared" si="51"/>
        <v>2</v>
      </c>
      <c r="G315">
        <v>40246</v>
      </c>
      <c r="H315">
        <f t="shared" si="68"/>
        <v>3155</v>
      </c>
      <c r="I315">
        <f t="shared" si="69"/>
        <v>3169.8206102944941</v>
      </c>
      <c r="J315">
        <f t="shared" si="70"/>
        <v>0.96690162427214221</v>
      </c>
      <c r="K315">
        <f t="shared" si="71"/>
        <v>0.9742510216499124</v>
      </c>
      <c r="L315">
        <f t="shared" si="74"/>
        <v>0.87968063929973361</v>
      </c>
      <c r="M315">
        <f t="shared" si="75"/>
        <v>0.82161458333333337</v>
      </c>
    </row>
    <row r="316" spans="1:13" x14ac:dyDescent="0.25">
      <c r="A316" s="1">
        <v>44241</v>
      </c>
      <c r="B316">
        <f>SQRT(B317*B315)</f>
        <v>44286.870740660823</v>
      </c>
      <c r="C316">
        <f t="shared" si="52"/>
        <v>106.87074066082278</v>
      </c>
      <c r="D316">
        <f t="shared" si="76"/>
        <v>178</v>
      </c>
      <c r="E316">
        <f>SQRT(E317*E315)</f>
        <v>780.99743917633941</v>
      </c>
      <c r="F316">
        <f t="shared" si="51"/>
        <v>1.9974391763394124</v>
      </c>
      <c r="G316">
        <f>SQRT(G317*G315)</f>
        <v>40454.95754539856</v>
      </c>
      <c r="H316">
        <f t="shared" si="68"/>
        <v>3050.9157560859239</v>
      </c>
      <c r="I316">
        <f t="shared" si="69"/>
        <v>3087.9957530359093</v>
      </c>
      <c r="J316">
        <f t="shared" si="70"/>
        <v>0.96700974836320885</v>
      </c>
      <c r="K316">
        <f t="shared" si="71"/>
        <v>0.97418628139622609</v>
      </c>
      <c r="L316">
        <f t="shared" si="74"/>
        <v>0.85246851311073346</v>
      </c>
      <c r="M316">
        <f t="shared" si="75"/>
        <v>0.85756171015699623</v>
      </c>
    </row>
    <row r="317" spans="1:13" x14ac:dyDescent="0.25">
      <c r="A317" s="1">
        <v>44242</v>
      </c>
      <c r="B317">
        <v>44394</v>
      </c>
      <c r="C317">
        <f t="shared" si="52"/>
        <v>107.12925933917722</v>
      </c>
      <c r="D317">
        <f t="shared" si="76"/>
        <v>170.57142857142858</v>
      </c>
      <c r="E317">
        <v>783</v>
      </c>
      <c r="F317">
        <f t="shared" si="51"/>
        <v>2.0025608236605876</v>
      </c>
      <c r="G317">
        <v>40665</v>
      </c>
      <c r="H317">
        <f t="shared" si="68"/>
        <v>2946</v>
      </c>
      <c r="I317">
        <f t="shared" si="69"/>
        <v>3014.1084595841603</v>
      </c>
      <c r="J317">
        <f t="shared" si="70"/>
        <v>0.96561171645705413</v>
      </c>
      <c r="K317">
        <f t="shared" si="71"/>
        <v>0.97607273475712908</v>
      </c>
      <c r="L317">
        <f t="shared" si="74"/>
        <v>0.84554618750929744</v>
      </c>
      <c r="M317">
        <f t="shared" si="75"/>
        <v>0.90091743119266054</v>
      </c>
    </row>
    <row r="318" spans="1:13" x14ac:dyDescent="0.25">
      <c r="A318" s="1">
        <v>44243</v>
      </c>
      <c r="B318">
        <v>44641</v>
      </c>
      <c r="C318">
        <f t="shared" si="52"/>
        <v>247</v>
      </c>
      <c r="D318">
        <f t="shared" si="76"/>
        <v>155.57142857142858</v>
      </c>
      <c r="E318">
        <v>786</v>
      </c>
      <c r="F318">
        <f t="shared" si="51"/>
        <v>3</v>
      </c>
      <c r="G318">
        <v>40905</v>
      </c>
      <c r="H318">
        <f t="shared" si="68"/>
        <v>2950</v>
      </c>
      <c r="I318">
        <f t="shared" si="69"/>
        <v>2946.8208805528457</v>
      </c>
      <c r="J318">
        <f t="shared" ref="J318:J322" si="77">H318/H317</f>
        <v>1.001357773251867</v>
      </c>
      <c r="K318">
        <f t="shared" ref="K318:K322" si="78">I318/I317</f>
        <v>0.97767579371029067</v>
      </c>
      <c r="L318">
        <f t="shared" ref="L318:L322" si="79">I318/I311</f>
        <v>0.84877497778728628</v>
      </c>
      <c r="M318">
        <f t="shared" ref="M318:M322" si="80">H318/H311</f>
        <v>0.83309799491669023</v>
      </c>
    </row>
    <row r="319" spans="1:13" x14ac:dyDescent="0.25">
      <c r="A319" s="1">
        <v>44244</v>
      </c>
      <c r="B319">
        <v>44800</v>
      </c>
      <c r="C319">
        <f t="shared" si="52"/>
        <v>159</v>
      </c>
      <c r="D319">
        <f t="shared" si="76"/>
        <v>158.28571428571428</v>
      </c>
      <c r="E319">
        <v>790</v>
      </c>
      <c r="F319">
        <f t="shared" si="51"/>
        <v>4</v>
      </c>
      <c r="G319">
        <v>41113</v>
      </c>
      <c r="H319">
        <f t="shared" si="68"/>
        <v>2897</v>
      </c>
      <c r="I319">
        <f t="shared" si="69"/>
        <v>2882.4408725684907</v>
      </c>
      <c r="J319">
        <f t="shared" si="77"/>
        <v>0.9820338983050847</v>
      </c>
      <c r="K319">
        <f t="shared" si="78"/>
        <v>0.97815272437859313</v>
      </c>
      <c r="L319">
        <f t="shared" si="79"/>
        <v>0.85386557107541283</v>
      </c>
      <c r="M319">
        <f t="shared" si="80"/>
        <v>0.83271054900833574</v>
      </c>
    </row>
    <row r="320" spans="1:13" x14ac:dyDescent="0.25">
      <c r="A320" s="1">
        <v>44245</v>
      </c>
      <c r="B320">
        <v>44995</v>
      </c>
      <c r="C320">
        <f t="shared" si="52"/>
        <v>195</v>
      </c>
      <c r="D320">
        <f t="shared" si="76"/>
        <v>161.63453964706528</v>
      </c>
      <c r="E320">
        <v>801</v>
      </c>
      <c r="F320">
        <f t="shared" si="51"/>
        <v>11</v>
      </c>
      <c r="G320">
        <v>41336</v>
      </c>
      <c r="H320">
        <f t="shared" si="68"/>
        <v>2858</v>
      </c>
      <c r="I320">
        <f t="shared" si="69"/>
        <v>2826.629756000515</v>
      </c>
      <c r="J320">
        <f t="shared" si="77"/>
        <v>0.98653779772178118</v>
      </c>
      <c r="K320">
        <f t="shared" si="78"/>
        <v>0.98063755024461496</v>
      </c>
      <c r="L320">
        <f t="shared" si="79"/>
        <v>0.85591677591558923</v>
      </c>
      <c r="M320">
        <f t="shared" si="80"/>
        <v>0.84406379208505611</v>
      </c>
    </row>
    <row r="321" spans="1:13" x14ac:dyDescent="0.25">
      <c r="A321" s="1">
        <v>44246</v>
      </c>
      <c r="B321">
        <v>45147</v>
      </c>
      <c r="C321">
        <f t="shared" si="52"/>
        <v>152</v>
      </c>
      <c r="D321">
        <f t="shared" si="76"/>
        <v>165</v>
      </c>
      <c r="E321">
        <v>802</v>
      </c>
      <c r="F321">
        <f t="shared" si="51"/>
        <v>1</v>
      </c>
      <c r="G321">
        <v>41559</v>
      </c>
      <c r="H321">
        <f t="shared" si="68"/>
        <v>2786</v>
      </c>
      <c r="I321">
        <f t="shared" si="69"/>
        <v>2779.3652700961052</v>
      </c>
      <c r="J321">
        <f t="shared" si="77"/>
        <v>0.97480755773268024</v>
      </c>
      <c r="K321">
        <f t="shared" si="78"/>
        <v>0.98327885503785051</v>
      </c>
      <c r="L321">
        <f t="shared" si="79"/>
        <v>0.85424375282797016</v>
      </c>
      <c r="M321">
        <f t="shared" si="80"/>
        <v>0.85381550720196142</v>
      </c>
    </row>
    <row r="322" spans="1:13" x14ac:dyDescent="0.25">
      <c r="A322" s="1">
        <v>44247</v>
      </c>
      <c r="B322">
        <v>45288</v>
      </c>
      <c r="C322">
        <f t="shared" si="52"/>
        <v>141</v>
      </c>
      <c r="D322">
        <f t="shared" si="76"/>
        <v>167.71428571428572</v>
      </c>
      <c r="E322">
        <v>805</v>
      </c>
      <c r="F322">
        <f t="shared" si="51"/>
        <v>3</v>
      </c>
      <c r="G322">
        <v>41780</v>
      </c>
      <c r="H322">
        <f t="shared" si="68"/>
        <v>2703</v>
      </c>
      <c r="I322">
        <f t="shared" si="69"/>
        <v>2742.5348055941395</v>
      </c>
      <c r="J322">
        <f t="shared" si="77"/>
        <v>0.97020818377602303</v>
      </c>
      <c r="K322">
        <f t="shared" si="78"/>
        <v>0.98674860591436686</v>
      </c>
      <c r="L322">
        <f t="shared" si="79"/>
        <v>0.86520189713175677</v>
      </c>
      <c r="M322">
        <f t="shared" si="80"/>
        <v>0.85673534072900159</v>
      </c>
    </row>
    <row r="323" spans="1:13" x14ac:dyDescent="0.25">
      <c r="A323" s="1">
        <v>44248</v>
      </c>
      <c r="B323">
        <f>SQRT(B324*B322)</f>
        <v>45418.31251819028</v>
      </c>
      <c r="C323">
        <f t="shared" si="52"/>
        <v>130.31251819027966</v>
      </c>
      <c r="D323">
        <f t="shared" si="76"/>
        <v>180.57142857142858</v>
      </c>
      <c r="E323">
        <f>SQRT(E324*E322)</f>
        <v>807.49613002168621</v>
      </c>
      <c r="F323">
        <f t="shared" si="51"/>
        <v>2.4961300216862128</v>
      </c>
      <c r="G323">
        <f>SQRT(G324*G322)</f>
        <v>41950.153515809689</v>
      </c>
      <c r="H323">
        <f t="shared" si="68"/>
        <v>2660.662872358902</v>
      </c>
      <c r="I323">
        <f t="shared" ref="I323:I328" si="81">GEOMEAN(H320:H326)</f>
        <v>2731.4467704062999</v>
      </c>
      <c r="J323">
        <f t="shared" ref="J323:J328" si="82">H323/H322</f>
        <v>0.98433698570436623</v>
      </c>
      <c r="K323">
        <f t="shared" ref="K323:K328" si="83">I323/I322</f>
        <v>0.9959570120440322</v>
      </c>
      <c r="L323">
        <f t="shared" ref="L323:L328" si="84">I323/I316</f>
        <v>0.88453708776021656</v>
      </c>
      <c r="M323">
        <f t="shared" ref="M323:M328" si="85">H323/H316</f>
        <v>0.87208664056077223</v>
      </c>
    </row>
    <row r="324" spans="1:13" x14ac:dyDescent="0.25">
      <c r="A324" s="1">
        <v>44249</v>
      </c>
      <c r="B324">
        <v>45549</v>
      </c>
      <c r="C324">
        <f t="shared" si="52"/>
        <v>130.68748180972034</v>
      </c>
      <c r="D324">
        <f t="shared" si="76"/>
        <v>178</v>
      </c>
      <c r="E324">
        <v>810</v>
      </c>
      <c r="F324">
        <f t="shared" si="51"/>
        <v>2.5038699783137872</v>
      </c>
      <c r="G324">
        <v>42121</v>
      </c>
      <c r="H324">
        <f t="shared" si="68"/>
        <v>2618</v>
      </c>
      <c r="I324">
        <f t="shared" si="81"/>
        <v>2726.780860283101</v>
      </c>
      <c r="J324">
        <f t="shared" si="82"/>
        <v>0.98396532202477882</v>
      </c>
      <c r="K324">
        <f t="shared" si="83"/>
        <v>0.99829178068789348</v>
      </c>
      <c r="L324">
        <f t="shared" si="84"/>
        <v>0.90467244189988427</v>
      </c>
      <c r="M324">
        <f t="shared" si="85"/>
        <v>0.88866259334691111</v>
      </c>
    </row>
    <row r="325" spans="1:13" x14ac:dyDescent="0.25">
      <c r="A325" s="1">
        <v>44250</v>
      </c>
      <c r="B325">
        <v>45815</v>
      </c>
      <c r="C325">
        <f t="shared" si="52"/>
        <v>266</v>
      </c>
      <c r="D325">
        <f t="shared" si="76"/>
        <v>182.42857142857142</v>
      </c>
      <c r="E325">
        <v>813</v>
      </c>
      <c r="F325">
        <f t="shared" si="51"/>
        <v>3</v>
      </c>
      <c r="G325">
        <v>42315</v>
      </c>
      <c r="H325">
        <f t="shared" si="68"/>
        <v>2687</v>
      </c>
      <c r="I325">
        <f t="shared" si="81"/>
        <v>2735.6425103089841</v>
      </c>
      <c r="J325">
        <f t="shared" si="82"/>
        <v>1.0263559969442322</v>
      </c>
      <c r="K325">
        <f t="shared" si="83"/>
        <v>1.0032498577920057</v>
      </c>
      <c r="L325">
        <f t="shared" si="84"/>
        <v>0.92833688276151927</v>
      </c>
      <c r="M325">
        <f t="shared" si="85"/>
        <v>0.91084745762711861</v>
      </c>
    </row>
    <row r="326" spans="1:13" x14ac:dyDescent="0.25">
      <c r="A326" s="1">
        <v>44251</v>
      </c>
      <c r="B326">
        <v>46064</v>
      </c>
      <c r="C326">
        <f t="shared" si="52"/>
        <v>249</v>
      </c>
      <c r="D326">
        <f t="shared" si="76"/>
        <v>189.33333333333334</v>
      </c>
      <c r="E326">
        <v>819</v>
      </c>
      <c r="F326">
        <f t="shared" si="51"/>
        <v>6</v>
      </c>
      <c r="G326">
        <v>42429</v>
      </c>
      <c r="H326">
        <f t="shared" si="68"/>
        <v>2816</v>
      </c>
      <c r="I326">
        <f t="shared" si="81"/>
        <v>2741.12112622724</v>
      </c>
      <c r="J326">
        <f t="shared" si="82"/>
        <v>1.048008931894306</v>
      </c>
      <c r="K326">
        <f t="shared" si="83"/>
        <v>1.002002679771794</v>
      </c>
      <c r="L326">
        <f t="shared" si="84"/>
        <v>0.9509721959308316</v>
      </c>
      <c r="M326">
        <f t="shared" si="85"/>
        <v>0.97204004142216083</v>
      </c>
    </row>
    <row r="327" spans="1:13" x14ac:dyDescent="0.25">
      <c r="A327" s="1">
        <v>44252</v>
      </c>
      <c r="B327">
        <v>46241</v>
      </c>
      <c r="C327">
        <f t="shared" si="52"/>
        <v>177</v>
      </c>
      <c r="D327">
        <f t="shared" si="76"/>
        <v>201.13749636194407</v>
      </c>
      <c r="E327">
        <v>824</v>
      </c>
      <c r="F327">
        <f t="shared" si="51"/>
        <v>5</v>
      </c>
      <c r="G327">
        <v>42593</v>
      </c>
      <c r="H327">
        <f t="shared" si="68"/>
        <v>2824</v>
      </c>
      <c r="I327">
        <f t="shared" si="81"/>
        <v>2757.5024203144094</v>
      </c>
      <c r="J327">
        <f t="shared" si="82"/>
        <v>1.0028409090909092</v>
      </c>
      <c r="K327">
        <f t="shared" si="83"/>
        <v>1.0059761292306393</v>
      </c>
      <c r="L327">
        <f t="shared" si="84"/>
        <v>0.97554425529577804</v>
      </c>
      <c r="M327">
        <f t="shared" si="85"/>
        <v>0.98810356892932116</v>
      </c>
    </row>
    <row r="328" spans="1:13" x14ac:dyDescent="0.25">
      <c r="A328" s="1">
        <v>44253</v>
      </c>
      <c r="B328">
        <v>46424</v>
      </c>
      <c r="C328">
        <f t="shared" si="52"/>
        <v>183</v>
      </c>
      <c r="D328">
        <f t="shared" si="76"/>
        <v>218.75</v>
      </c>
      <c r="E328">
        <v>829</v>
      </c>
      <c r="F328">
        <f t="shared" si="51"/>
        <v>5</v>
      </c>
      <c r="G328">
        <v>42745</v>
      </c>
      <c r="H328">
        <f t="shared" si="68"/>
        <v>2850</v>
      </c>
      <c r="I328">
        <f t="shared" si="81"/>
        <v>2793.5243888786413</v>
      </c>
      <c r="J328">
        <f t="shared" si="82"/>
        <v>1.0092067988668556</v>
      </c>
      <c r="K328">
        <f t="shared" si="83"/>
        <v>1.0130632590923074</v>
      </c>
      <c r="L328">
        <f t="shared" si="84"/>
        <v>1.0050943713425786</v>
      </c>
      <c r="M328">
        <f t="shared" si="85"/>
        <v>1.0229720028715004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8B3F3-89C4-481D-8710-59D889BF997A}">
  <dimension ref="A1:D251"/>
  <sheetViews>
    <sheetView topLeftCell="A7" workbookViewId="0">
      <selection activeCell="D2" sqref="D2:D251"/>
    </sheetView>
  </sheetViews>
  <sheetFormatPr defaultRowHeight="15" x14ac:dyDescent="0.25"/>
  <cols>
    <col min="2" max="2" width="12" bestFit="1" customWidth="1"/>
    <col min="3" max="3" width="12.5703125" bestFit="1" customWidth="1"/>
    <col min="4" max="4" width="21.42578125" bestFit="1" customWidth="1"/>
  </cols>
  <sheetData>
    <row r="1" spans="1:4" x14ac:dyDescent="0.25">
      <c r="A1" t="s">
        <v>0</v>
      </c>
      <c r="B1" t="s">
        <v>8</v>
      </c>
      <c r="C1" t="s">
        <v>22</v>
      </c>
      <c r="D1" t="s">
        <v>23</v>
      </c>
    </row>
    <row r="2" spans="1:4" x14ac:dyDescent="0.25">
      <c r="A2" s="1">
        <v>43927</v>
      </c>
      <c r="B2">
        <v>50</v>
      </c>
      <c r="C2">
        <f>B2</f>
        <v>50</v>
      </c>
      <c r="D2">
        <f>B2</f>
        <v>50</v>
      </c>
    </row>
    <row r="3" spans="1:4" x14ac:dyDescent="0.25">
      <c r="A3" s="1">
        <v>43928</v>
      </c>
      <c r="B3">
        <v>61</v>
      </c>
      <c r="C3">
        <f>SQRT(B3*B2)</f>
        <v>55.226805085936306</v>
      </c>
      <c r="D3">
        <f>(B4*B3*B2)^(1/3)</f>
        <v>56.774113708454294</v>
      </c>
    </row>
    <row r="4" spans="1:4" x14ac:dyDescent="0.25">
      <c r="A4" s="1">
        <v>43929</v>
      </c>
      <c r="B4">
        <v>60</v>
      </c>
      <c r="C4">
        <f>(B4*B3*B2)^(1/3)</f>
        <v>56.774113708454294</v>
      </c>
      <c r="D4">
        <f>(B6*B5*B4*B3*B2)^(1/5)</f>
        <v>58.787625819702122</v>
      </c>
    </row>
    <row r="5" spans="1:4" x14ac:dyDescent="0.25">
      <c r="A5" s="1">
        <v>43930</v>
      </c>
      <c r="B5">
        <v>61.370539711383884</v>
      </c>
      <c r="C5">
        <f>(B5*B4*B3*B2)^(1/4)</f>
        <v>57.889894498564857</v>
      </c>
      <c r="D5">
        <f>(B8*B7*B6*B5*B4*B3*B2)^(1/7)</f>
        <v>59.866025499614686</v>
      </c>
    </row>
    <row r="6" spans="1:4" x14ac:dyDescent="0.25">
      <c r="A6" s="1">
        <v>43931</v>
      </c>
      <c r="B6">
        <v>62.519943072425917</v>
      </c>
      <c r="C6">
        <f>(B6*B5*B4*B3*B2)^(1/5)</f>
        <v>58.787625819702122</v>
      </c>
      <c r="D6">
        <f t="shared" ref="D6:D69" si="0">(B9*B8*B7*B6*B5*B4*B3)^(1/7)</f>
        <v>61.87555047178116</v>
      </c>
    </row>
    <row r="7" spans="1:4" x14ac:dyDescent="0.25">
      <c r="A7" s="1">
        <v>43932</v>
      </c>
      <c r="B7">
        <v>62.389600966773024</v>
      </c>
      <c r="C7">
        <f>(B7*B6*B5*B4*B3*B2)^(1/6)</f>
        <v>59.373178934914762</v>
      </c>
      <c r="D7">
        <f t="shared" si="0"/>
        <v>62.843294417975081</v>
      </c>
    </row>
    <row r="8" spans="1:4" x14ac:dyDescent="0.25">
      <c r="A8" s="1">
        <v>43933</v>
      </c>
      <c r="B8">
        <v>62.91021509642043</v>
      </c>
      <c r="C8">
        <f>(B8*B7*B6*B5*B4*B3*B2)^(1/7)</f>
        <v>59.866025499614686</v>
      </c>
      <c r="D8">
        <f t="shared" si="0"/>
        <v>64.372861539174423</v>
      </c>
    </row>
    <row r="9" spans="1:4" x14ac:dyDescent="0.25">
      <c r="A9" s="1">
        <v>43934</v>
      </c>
      <c r="B9">
        <v>63</v>
      </c>
      <c r="C9">
        <f t="shared" ref="C9:C72" si="1">(B9*B8*B7*B6*B5*B4*B3)^(1/7)</f>
        <v>61.87555047178116</v>
      </c>
      <c r="D9">
        <f t="shared" si="0"/>
        <v>67.551794074870472</v>
      </c>
    </row>
    <row r="10" spans="1:4" x14ac:dyDescent="0.25">
      <c r="A10" s="1">
        <v>43935</v>
      </c>
      <c r="B10">
        <v>68</v>
      </c>
      <c r="C10">
        <f t="shared" si="1"/>
        <v>62.843294417975081</v>
      </c>
      <c r="D10">
        <f t="shared" si="0"/>
        <v>69.198377009199476</v>
      </c>
    </row>
    <row r="11" spans="1:4" x14ac:dyDescent="0.25">
      <c r="A11" s="1">
        <v>43936</v>
      </c>
      <c r="B11">
        <v>71</v>
      </c>
      <c r="C11">
        <f t="shared" si="1"/>
        <v>64.372861539174423</v>
      </c>
      <c r="D11">
        <f t="shared" si="0"/>
        <v>71.827710638108385</v>
      </c>
    </row>
    <row r="12" spans="1:4" x14ac:dyDescent="0.25">
      <c r="A12" s="1">
        <v>43937</v>
      </c>
      <c r="B12">
        <v>86</v>
      </c>
      <c r="C12">
        <f t="shared" si="1"/>
        <v>67.551794074870472</v>
      </c>
      <c r="D12">
        <f t="shared" si="0"/>
        <v>74.468494544097723</v>
      </c>
    </row>
    <row r="13" spans="1:4" x14ac:dyDescent="0.25">
      <c r="A13" s="1">
        <v>43938</v>
      </c>
      <c r="B13">
        <v>74</v>
      </c>
      <c r="C13">
        <f t="shared" si="1"/>
        <v>69.198377009199476</v>
      </c>
      <c r="D13">
        <f t="shared" si="0"/>
        <v>77.190639918339414</v>
      </c>
    </row>
    <row r="14" spans="1:4" x14ac:dyDescent="0.25">
      <c r="A14" s="1">
        <v>43939</v>
      </c>
      <c r="B14">
        <v>81</v>
      </c>
      <c r="C14">
        <f t="shared" si="1"/>
        <v>71.827710638108385</v>
      </c>
      <c r="D14">
        <f t="shared" si="0"/>
        <v>78.471389759745705</v>
      </c>
    </row>
    <row r="15" spans="1:4" x14ac:dyDescent="0.25">
      <c r="A15" s="1">
        <v>43940</v>
      </c>
      <c r="B15">
        <v>81</v>
      </c>
      <c r="C15">
        <f t="shared" si="1"/>
        <v>74.468494544097723</v>
      </c>
      <c r="D15">
        <f t="shared" si="0"/>
        <v>78.471389759745705</v>
      </c>
    </row>
    <row r="16" spans="1:4" x14ac:dyDescent="0.25">
      <c r="A16" s="1">
        <v>43941</v>
      </c>
      <c r="B16">
        <v>81</v>
      </c>
      <c r="C16">
        <f t="shared" si="1"/>
        <v>77.190639918339414</v>
      </c>
      <c r="D16">
        <f t="shared" si="0"/>
        <v>76.197348110070948</v>
      </c>
    </row>
    <row r="17" spans="1:4" x14ac:dyDescent="0.25">
      <c r="A17" s="1">
        <v>43942</v>
      </c>
      <c r="B17">
        <v>76.301984441603139</v>
      </c>
      <c r="C17">
        <f t="shared" si="1"/>
        <v>78.471389759745705</v>
      </c>
      <c r="D17">
        <f t="shared" si="0"/>
        <v>77.457016947350709</v>
      </c>
    </row>
    <row r="18" spans="1:4" x14ac:dyDescent="0.25">
      <c r="A18" s="1">
        <v>43943</v>
      </c>
      <c r="B18">
        <v>71</v>
      </c>
      <c r="C18">
        <f t="shared" si="1"/>
        <v>78.471389759745705</v>
      </c>
      <c r="D18">
        <f t="shared" si="0"/>
        <v>77.860482579560127</v>
      </c>
    </row>
    <row r="19" spans="1:4" x14ac:dyDescent="0.25">
      <c r="A19" s="1">
        <v>43944</v>
      </c>
      <c r="B19">
        <v>70</v>
      </c>
      <c r="C19">
        <f t="shared" si="1"/>
        <v>76.197348110070948</v>
      </c>
      <c r="D19">
        <f t="shared" si="0"/>
        <v>77.777105272694797</v>
      </c>
    </row>
    <row r="20" spans="1:4" x14ac:dyDescent="0.25">
      <c r="A20" s="1">
        <v>43945</v>
      </c>
      <c r="B20">
        <v>83</v>
      </c>
      <c r="C20">
        <f t="shared" si="1"/>
        <v>77.457016947350709</v>
      </c>
      <c r="D20">
        <f t="shared" si="0"/>
        <v>77.0723701075691</v>
      </c>
    </row>
    <row r="21" spans="1:4" x14ac:dyDescent="0.25">
      <c r="A21" s="1">
        <v>43946</v>
      </c>
      <c r="B21">
        <v>84</v>
      </c>
      <c r="C21">
        <f t="shared" si="1"/>
        <v>77.860482579560127</v>
      </c>
      <c r="D21">
        <f t="shared" si="0"/>
        <v>79.036569173026109</v>
      </c>
    </row>
    <row r="22" spans="1:4" x14ac:dyDescent="0.25">
      <c r="A22" s="1">
        <v>43947</v>
      </c>
      <c r="B22">
        <v>80.394772182648296</v>
      </c>
      <c r="C22">
        <f t="shared" si="1"/>
        <v>77.777105272694797</v>
      </c>
      <c r="D22">
        <f t="shared" si="0"/>
        <v>83.466119272550714</v>
      </c>
    </row>
    <row r="23" spans="1:4" x14ac:dyDescent="0.25">
      <c r="A23" s="1">
        <v>43948</v>
      </c>
      <c r="B23">
        <v>76</v>
      </c>
      <c r="C23">
        <f t="shared" si="1"/>
        <v>77.0723701075691</v>
      </c>
      <c r="D23">
        <f t="shared" si="0"/>
        <v>90.039172727770278</v>
      </c>
    </row>
    <row r="24" spans="1:4" x14ac:dyDescent="0.25">
      <c r="A24" s="1">
        <v>43949</v>
      </c>
      <c r="B24">
        <v>91</v>
      </c>
      <c r="C24">
        <f t="shared" si="1"/>
        <v>79.036569173026109</v>
      </c>
      <c r="D24">
        <f t="shared" si="0"/>
        <v>95.239735591275078</v>
      </c>
    </row>
    <row r="25" spans="1:4" x14ac:dyDescent="0.25">
      <c r="A25" s="1">
        <v>43950</v>
      </c>
      <c r="B25">
        <v>104</v>
      </c>
      <c r="C25">
        <f t="shared" si="1"/>
        <v>83.466119272550714</v>
      </c>
      <c r="D25">
        <f t="shared" si="0"/>
        <v>101.03329779120989</v>
      </c>
    </row>
    <row r="26" spans="1:4" x14ac:dyDescent="0.25">
      <c r="A26" s="1">
        <v>43951</v>
      </c>
      <c r="B26">
        <v>119</v>
      </c>
      <c r="C26">
        <f t="shared" si="1"/>
        <v>90.039172727770278</v>
      </c>
      <c r="D26">
        <f t="shared" si="0"/>
        <v>107.42403590258178</v>
      </c>
    </row>
    <row r="27" spans="1:4" x14ac:dyDescent="0.25">
      <c r="A27" s="1">
        <v>43952</v>
      </c>
      <c r="B27">
        <v>122.9659549807163</v>
      </c>
      <c r="C27">
        <f t="shared" si="1"/>
        <v>95.239735591275078</v>
      </c>
      <c r="D27">
        <f t="shared" si="0"/>
        <v>114.25334710349271</v>
      </c>
    </row>
    <row r="28" spans="1:4" x14ac:dyDescent="0.25">
      <c r="A28" s="1">
        <v>43953</v>
      </c>
      <c r="B28">
        <v>127</v>
      </c>
      <c r="C28">
        <f t="shared" si="1"/>
        <v>101.03329779120989</v>
      </c>
      <c r="D28">
        <f t="shared" si="0"/>
        <v>121.38103803494126</v>
      </c>
    </row>
    <row r="29" spans="1:4" x14ac:dyDescent="0.25">
      <c r="A29" s="1">
        <v>43954</v>
      </c>
      <c r="B29">
        <v>123.50551751194259</v>
      </c>
      <c r="C29">
        <f t="shared" si="1"/>
        <v>107.42403590258178</v>
      </c>
      <c r="D29">
        <f t="shared" si="0"/>
        <v>126.64642842155384</v>
      </c>
    </row>
    <row r="30" spans="1:4" x14ac:dyDescent="0.25">
      <c r="A30" s="1">
        <v>43955</v>
      </c>
      <c r="B30">
        <v>117</v>
      </c>
      <c r="C30">
        <f t="shared" si="1"/>
        <v>114.25334710349271</v>
      </c>
      <c r="D30">
        <f t="shared" si="0"/>
        <v>131.9992736376179</v>
      </c>
    </row>
    <row r="31" spans="1:4" x14ac:dyDescent="0.25">
      <c r="A31" s="1">
        <v>43956</v>
      </c>
      <c r="B31">
        <v>139</v>
      </c>
      <c r="C31">
        <f t="shared" si="1"/>
        <v>121.38103803494126</v>
      </c>
      <c r="D31">
        <f t="shared" si="0"/>
        <v>137.54256123633527</v>
      </c>
    </row>
    <row r="32" spans="1:4" x14ac:dyDescent="0.25">
      <c r="A32" s="1">
        <v>43957</v>
      </c>
      <c r="B32">
        <v>140</v>
      </c>
      <c r="C32">
        <f t="shared" si="1"/>
        <v>126.64642842155384</v>
      </c>
      <c r="D32">
        <f t="shared" si="0"/>
        <v>147.88838602370728</v>
      </c>
    </row>
    <row r="33" spans="1:4" x14ac:dyDescent="0.25">
      <c r="A33" s="1">
        <v>43958</v>
      </c>
      <c r="B33">
        <v>159</v>
      </c>
      <c r="C33">
        <f t="shared" si="1"/>
        <v>131.9992736376179</v>
      </c>
      <c r="D33">
        <f t="shared" si="0"/>
        <v>153.88691670394223</v>
      </c>
    </row>
    <row r="34" spans="1:4" x14ac:dyDescent="0.25">
      <c r="A34" s="1">
        <v>43959</v>
      </c>
      <c r="B34">
        <v>164</v>
      </c>
      <c r="C34">
        <f t="shared" si="1"/>
        <v>137.54256123633527</v>
      </c>
      <c r="D34">
        <f t="shared" si="0"/>
        <v>159.14168899012236</v>
      </c>
    </row>
    <row r="35" spans="1:4" x14ac:dyDescent="0.25">
      <c r="A35" s="1">
        <v>43960</v>
      </c>
      <c r="B35">
        <v>211</v>
      </c>
      <c r="C35">
        <f t="shared" si="1"/>
        <v>147.88838602370728</v>
      </c>
      <c r="D35">
        <f t="shared" si="0"/>
        <v>163.36909978498912</v>
      </c>
    </row>
    <row r="36" spans="1:4" x14ac:dyDescent="0.25">
      <c r="A36" s="1">
        <v>43961</v>
      </c>
      <c r="B36">
        <v>163.13973848601279</v>
      </c>
      <c r="C36">
        <f t="shared" si="1"/>
        <v>153.88691670394223</v>
      </c>
      <c r="D36">
        <f t="shared" si="0"/>
        <v>166.17117503862212</v>
      </c>
    </row>
    <row r="37" spans="1:4" x14ac:dyDescent="0.25">
      <c r="A37" s="1">
        <v>43962</v>
      </c>
      <c r="B37">
        <v>148</v>
      </c>
      <c r="C37">
        <f t="shared" si="1"/>
        <v>159.14168899012236</v>
      </c>
      <c r="D37">
        <f t="shared" si="0"/>
        <v>164.15860487006881</v>
      </c>
    </row>
    <row r="38" spans="1:4" x14ac:dyDescent="0.25">
      <c r="A38" s="1">
        <v>43963</v>
      </c>
      <c r="B38">
        <v>167</v>
      </c>
      <c r="C38">
        <f t="shared" si="1"/>
        <v>163.36909978498912</v>
      </c>
      <c r="D38">
        <f t="shared" si="0"/>
        <v>163.13882832926777</v>
      </c>
    </row>
    <row r="39" spans="1:4" x14ac:dyDescent="0.25">
      <c r="A39" s="1">
        <v>43964</v>
      </c>
      <c r="B39">
        <v>157.69882599226639</v>
      </c>
      <c r="C39">
        <f t="shared" si="1"/>
        <v>166.17117503862212</v>
      </c>
      <c r="D39">
        <f t="shared" si="0"/>
        <v>156.39286600022214</v>
      </c>
    </row>
    <row r="40" spans="1:4" x14ac:dyDescent="0.25">
      <c r="A40" s="1">
        <v>43965</v>
      </c>
      <c r="B40">
        <v>146</v>
      </c>
      <c r="C40">
        <f t="shared" si="1"/>
        <v>164.15860487006881</v>
      </c>
      <c r="D40">
        <f t="shared" si="0"/>
        <v>149.60201956182931</v>
      </c>
    </row>
    <row r="41" spans="1:4" x14ac:dyDescent="0.25">
      <c r="A41" s="1">
        <v>43966</v>
      </c>
      <c r="B41">
        <v>157</v>
      </c>
      <c r="C41">
        <f t="shared" si="1"/>
        <v>163.13882832926777</v>
      </c>
      <c r="D41">
        <f t="shared" si="0"/>
        <v>145.13162208054163</v>
      </c>
    </row>
    <row r="42" spans="1:4" x14ac:dyDescent="0.25">
      <c r="A42" s="1">
        <v>43967</v>
      </c>
      <c r="B42">
        <v>157</v>
      </c>
      <c r="C42">
        <f t="shared" si="1"/>
        <v>156.39286600022214</v>
      </c>
      <c r="D42">
        <f t="shared" si="0"/>
        <v>141.08372576980599</v>
      </c>
    </row>
    <row r="43" spans="1:4" x14ac:dyDescent="0.25">
      <c r="A43" s="1">
        <v>43968</v>
      </c>
      <c r="B43">
        <v>119.56481250400202</v>
      </c>
      <c r="C43">
        <f t="shared" si="1"/>
        <v>149.60201956182931</v>
      </c>
      <c r="D43">
        <f t="shared" si="0"/>
        <v>138.2761315450733</v>
      </c>
    </row>
    <row r="44" spans="1:4" x14ac:dyDescent="0.25">
      <c r="A44" s="1">
        <v>43969</v>
      </c>
      <c r="B44">
        <v>119.68338547322759</v>
      </c>
      <c r="C44">
        <f t="shared" si="1"/>
        <v>145.13162208054163</v>
      </c>
      <c r="D44">
        <f t="shared" si="0"/>
        <v>136.88164904110707</v>
      </c>
    </row>
    <row r="45" spans="1:4" x14ac:dyDescent="0.25">
      <c r="A45" s="1">
        <v>43970</v>
      </c>
      <c r="B45">
        <v>137</v>
      </c>
      <c r="C45">
        <f t="shared" si="1"/>
        <v>141.08372576980599</v>
      </c>
      <c r="D45">
        <f t="shared" si="0"/>
        <v>136.63117606026904</v>
      </c>
    </row>
    <row r="46" spans="1:4" x14ac:dyDescent="0.25">
      <c r="A46" s="1">
        <v>43971</v>
      </c>
      <c r="B46">
        <v>137</v>
      </c>
      <c r="C46">
        <f t="shared" si="1"/>
        <v>138.2761315450733</v>
      </c>
      <c r="D46">
        <f t="shared" si="0"/>
        <v>136.75516120173378</v>
      </c>
    </row>
    <row r="47" spans="1:4" x14ac:dyDescent="0.25">
      <c r="A47" s="1">
        <v>43972</v>
      </c>
      <c r="B47">
        <v>136</v>
      </c>
      <c r="C47">
        <f t="shared" si="1"/>
        <v>136.88164904110707</v>
      </c>
      <c r="D47">
        <f t="shared" si="0"/>
        <v>144.69670365388382</v>
      </c>
    </row>
    <row r="48" spans="1:4" x14ac:dyDescent="0.25">
      <c r="A48" s="1">
        <v>43973</v>
      </c>
      <c r="B48">
        <v>155</v>
      </c>
      <c r="C48">
        <f t="shared" si="1"/>
        <v>136.63117606026904</v>
      </c>
      <c r="D48">
        <f t="shared" si="0"/>
        <v>155.46670529694603</v>
      </c>
    </row>
    <row r="49" spans="1:4" x14ac:dyDescent="0.25">
      <c r="A49" s="1">
        <v>43974</v>
      </c>
      <c r="B49">
        <v>158</v>
      </c>
      <c r="C49">
        <f t="shared" si="1"/>
        <v>136.75516120173378</v>
      </c>
      <c r="D49">
        <f t="shared" si="0"/>
        <v>166.24200145770737</v>
      </c>
    </row>
    <row r="50" spans="1:4" x14ac:dyDescent="0.25">
      <c r="A50" s="1">
        <v>43975</v>
      </c>
      <c r="B50">
        <v>177.50384681798391</v>
      </c>
      <c r="C50">
        <f t="shared" si="1"/>
        <v>144.69670365388382</v>
      </c>
      <c r="D50">
        <f t="shared" si="0"/>
        <v>179.01303449077571</v>
      </c>
    </row>
    <row r="51" spans="1:4" x14ac:dyDescent="0.25">
      <c r="A51" s="1">
        <v>43976</v>
      </c>
      <c r="B51">
        <v>197.82681885198275</v>
      </c>
      <c r="C51">
        <f t="shared" si="1"/>
        <v>155.46670529694603</v>
      </c>
      <c r="D51">
        <f t="shared" si="0"/>
        <v>197.12324859999225</v>
      </c>
    </row>
    <row r="52" spans="1:4" x14ac:dyDescent="0.25">
      <c r="A52" s="1">
        <v>43977</v>
      </c>
      <c r="B52">
        <v>219</v>
      </c>
      <c r="C52">
        <f t="shared" si="1"/>
        <v>166.24200145770737</v>
      </c>
      <c r="D52">
        <f t="shared" si="0"/>
        <v>215.25800189425473</v>
      </c>
    </row>
    <row r="53" spans="1:4" x14ac:dyDescent="0.25">
      <c r="A53" s="1">
        <v>43978</v>
      </c>
      <c r="B53">
        <v>230</v>
      </c>
      <c r="C53">
        <f t="shared" si="1"/>
        <v>179.01303449077571</v>
      </c>
      <c r="D53">
        <f t="shared" si="0"/>
        <v>237.01413574577029</v>
      </c>
    </row>
    <row r="54" spans="1:4" x14ac:dyDescent="0.25">
      <c r="A54" s="1">
        <v>43979</v>
      </c>
      <c r="B54">
        <v>267</v>
      </c>
      <c r="C54">
        <f t="shared" si="1"/>
        <v>197.12324859999225</v>
      </c>
      <c r="D54">
        <f t="shared" si="0"/>
        <v>258.05256143894599</v>
      </c>
    </row>
    <row r="55" spans="1:4" x14ac:dyDescent="0.25">
      <c r="A55" s="1">
        <v>43980</v>
      </c>
      <c r="B55">
        <v>287</v>
      </c>
      <c r="C55">
        <f t="shared" si="1"/>
        <v>215.25800189425473</v>
      </c>
      <c r="D55">
        <f t="shared" si="0"/>
        <v>278.10106088817219</v>
      </c>
    </row>
    <row r="56" spans="1:4" x14ac:dyDescent="0.25">
      <c r="A56" s="1">
        <v>43981</v>
      </c>
      <c r="B56">
        <v>310</v>
      </c>
      <c r="C56">
        <f t="shared" si="1"/>
        <v>237.01413574577029</v>
      </c>
      <c r="D56">
        <f t="shared" si="0"/>
        <v>297.72911150740799</v>
      </c>
    </row>
    <row r="57" spans="1:4" x14ac:dyDescent="0.25">
      <c r="A57" s="1">
        <v>43982</v>
      </c>
      <c r="B57">
        <v>321.91799161425092</v>
      </c>
      <c r="C57">
        <f t="shared" si="1"/>
        <v>258.05256143894599</v>
      </c>
      <c r="D57">
        <f t="shared" si="0"/>
        <v>311.97227059861973</v>
      </c>
    </row>
    <row r="58" spans="1:4" x14ac:dyDescent="0.25">
      <c r="A58" s="1">
        <v>43983</v>
      </c>
      <c r="B58">
        <v>334</v>
      </c>
      <c r="C58">
        <f t="shared" si="1"/>
        <v>278.10106088817219</v>
      </c>
      <c r="D58">
        <f t="shared" si="0"/>
        <v>320.14748631339506</v>
      </c>
    </row>
    <row r="59" spans="1:4" x14ac:dyDescent="0.25">
      <c r="A59" s="1">
        <v>43984</v>
      </c>
      <c r="B59">
        <v>353</v>
      </c>
      <c r="C59">
        <f t="shared" si="1"/>
        <v>297.72911150740799</v>
      </c>
      <c r="D59">
        <f t="shared" si="0"/>
        <v>326.87875440643359</v>
      </c>
    </row>
    <row r="60" spans="1:4" x14ac:dyDescent="0.25">
      <c r="A60" s="1">
        <v>43985</v>
      </c>
      <c r="B60">
        <v>319</v>
      </c>
      <c r="C60">
        <f t="shared" si="1"/>
        <v>311.97227059861973</v>
      </c>
      <c r="D60">
        <f t="shared" si="0"/>
        <v>333.00112141051488</v>
      </c>
    </row>
    <row r="61" spans="1:4" x14ac:dyDescent="0.25">
      <c r="A61" s="1">
        <v>43986</v>
      </c>
      <c r="B61">
        <v>320</v>
      </c>
      <c r="C61">
        <f t="shared" si="1"/>
        <v>320.14748631339506</v>
      </c>
      <c r="D61">
        <f t="shared" si="0"/>
        <v>340.16762748715081</v>
      </c>
    </row>
    <row r="62" spans="1:4" x14ac:dyDescent="0.25">
      <c r="A62" s="1">
        <v>43987</v>
      </c>
      <c r="B62">
        <v>332</v>
      </c>
      <c r="C62">
        <f t="shared" si="1"/>
        <v>326.87875440643359</v>
      </c>
      <c r="D62">
        <f t="shared" si="0"/>
        <v>348.41770335189557</v>
      </c>
    </row>
    <row r="63" spans="1:4" x14ac:dyDescent="0.25">
      <c r="A63" s="1">
        <v>43988</v>
      </c>
      <c r="B63">
        <v>353</v>
      </c>
      <c r="C63">
        <f t="shared" si="1"/>
        <v>333.00112141051488</v>
      </c>
      <c r="D63">
        <f t="shared" si="0"/>
        <v>346.40926446838625</v>
      </c>
    </row>
    <row r="64" spans="1:4" x14ac:dyDescent="0.25">
      <c r="A64" s="1">
        <v>43989</v>
      </c>
      <c r="B64">
        <v>373.65968596902326</v>
      </c>
      <c r="C64">
        <f t="shared" si="1"/>
        <v>340.16762748715081</v>
      </c>
      <c r="D64">
        <f t="shared" si="0"/>
        <v>355.31102464659062</v>
      </c>
    </row>
    <row r="65" spans="1:4" x14ac:dyDescent="0.25">
      <c r="A65" s="1">
        <v>43990</v>
      </c>
      <c r="B65">
        <v>395</v>
      </c>
      <c r="C65">
        <f t="shared" si="1"/>
        <v>348.41770335189557</v>
      </c>
      <c r="D65">
        <f t="shared" si="0"/>
        <v>368.26502535332207</v>
      </c>
    </row>
    <row r="66" spans="1:4" x14ac:dyDescent="0.25">
      <c r="A66" s="1">
        <v>43991</v>
      </c>
      <c r="B66">
        <v>339</v>
      </c>
      <c r="C66">
        <f t="shared" si="1"/>
        <v>346.40926446838625</v>
      </c>
      <c r="D66">
        <f t="shared" si="0"/>
        <v>383.63247081198051</v>
      </c>
    </row>
    <row r="67" spans="1:4" x14ac:dyDescent="0.25">
      <c r="A67" s="1">
        <v>43992</v>
      </c>
      <c r="B67">
        <v>381</v>
      </c>
      <c r="C67">
        <f t="shared" si="1"/>
        <v>355.31102464659062</v>
      </c>
      <c r="D67">
        <f t="shared" si="0"/>
        <v>400.00973788174531</v>
      </c>
    </row>
    <row r="68" spans="1:4" x14ac:dyDescent="0.25">
      <c r="A68" s="1">
        <v>43993</v>
      </c>
      <c r="B68">
        <v>411.16157757345786</v>
      </c>
      <c r="C68">
        <f t="shared" si="1"/>
        <v>368.26502535332207</v>
      </c>
      <c r="D68">
        <f t="shared" si="0"/>
        <v>413.53550472148385</v>
      </c>
    </row>
    <row r="69" spans="1:4" x14ac:dyDescent="0.25">
      <c r="A69" s="1">
        <v>43994</v>
      </c>
      <c r="B69">
        <v>442</v>
      </c>
      <c r="C69">
        <f t="shared" si="1"/>
        <v>383.63247081198051</v>
      </c>
      <c r="D69">
        <f t="shared" si="0"/>
        <v>423.93436781492466</v>
      </c>
    </row>
    <row r="70" spans="1:4" x14ac:dyDescent="0.25">
      <c r="A70" s="1">
        <v>43995</v>
      </c>
      <c r="B70">
        <v>473</v>
      </c>
      <c r="C70">
        <f t="shared" si="1"/>
        <v>400.00973788174531</v>
      </c>
      <c r="D70">
        <f t="shared" ref="D70:D133" si="2">(B73*B72*B71*B70*B69*B68*B67)^(1/7)</f>
        <v>451.26921980487128</v>
      </c>
    </row>
    <row r="71" spans="1:4" x14ac:dyDescent="0.25">
      <c r="A71" s="1">
        <v>43996</v>
      </c>
      <c r="B71">
        <v>471.5979561186972</v>
      </c>
      <c r="C71">
        <f t="shared" si="1"/>
        <v>413.53550472148385</v>
      </c>
      <c r="D71">
        <f t="shared" si="2"/>
        <v>474.4483016428004</v>
      </c>
    </row>
    <row r="72" spans="1:4" x14ac:dyDescent="0.25">
      <c r="A72" s="1">
        <v>43997</v>
      </c>
      <c r="B72">
        <v>470</v>
      </c>
      <c r="C72">
        <f t="shared" si="1"/>
        <v>423.93436781492466</v>
      </c>
      <c r="D72">
        <f t="shared" si="2"/>
        <v>489.13924033207081</v>
      </c>
    </row>
    <row r="73" spans="1:4" x14ac:dyDescent="0.25">
      <c r="A73" s="1">
        <v>43998</v>
      </c>
      <c r="B73">
        <v>525</v>
      </c>
      <c r="C73">
        <f t="shared" ref="C73:C136" si="3">(B73*B72*B71*B70*B69*B68*B67)^(1/7)</f>
        <v>451.26921980487128</v>
      </c>
      <c r="D73">
        <f t="shared" si="2"/>
        <v>517.07127087132528</v>
      </c>
    </row>
    <row r="74" spans="1:4" x14ac:dyDescent="0.25">
      <c r="A74" s="1">
        <v>43999</v>
      </c>
      <c r="B74">
        <v>541</v>
      </c>
      <c r="C74">
        <f t="shared" si="3"/>
        <v>474.4483016428004</v>
      </c>
      <c r="D74">
        <f t="shared" si="2"/>
        <v>547.74068001194746</v>
      </c>
    </row>
    <row r="75" spans="1:4" x14ac:dyDescent="0.25">
      <c r="A75" s="1">
        <v>44000</v>
      </c>
      <c r="B75">
        <v>509</v>
      </c>
      <c r="C75">
        <f t="shared" si="3"/>
        <v>489.13924033207081</v>
      </c>
      <c r="D75">
        <f t="shared" si="2"/>
        <v>582.93392940491697</v>
      </c>
    </row>
    <row r="76" spans="1:4" x14ac:dyDescent="0.25">
      <c r="A76" s="1">
        <v>44001</v>
      </c>
      <c r="B76">
        <v>652</v>
      </c>
      <c r="C76">
        <f t="shared" si="3"/>
        <v>517.07127087132528</v>
      </c>
      <c r="D76">
        <f t="shared" si="2"/>
        <v>623.29949329284011</v>
      </c>
    </row>
    <row r="77" spans="1:4" x14ac:dyDescent="0.25">
      <c r="A77" s="1">
        <v>44002</v>
      </c>
      <c r="B77">
        <v>708</v>
      </c>
      <c r="C77">
        <f t="shared" si="3"/>
        <v>547.74068001194746</v>
      </c>
      <c r="D77">
        <f t="shared" si="2"/>
        <v>674.67544055076416</v>
      </c>
    </row>
    <row r="78" spans="1:4" x14ac:dyDescent="0.25">
      <c r="A78" s="1">
        <v>44003</v>
      </c>
      <c r="B78">
        <v>729.25980263106612</v>
      </c>
      <c r="C78">
        <f t="shared" si="3"/>
        <v>582.93392940491697</v>
      </c>
      <c r="D78">
        <f t="shared" si="2"/>
        <v>728.17940579989977</v>
      </c>
    </row>
    <row r="79" spans="1:4" x14ac:dyDescent="0.25">
      <c r="A79" s="1">
        <v>44004</v>
      </c>
      <c r="B79">
        <v>751</v>
      </c>
      <c r="C79">
        <f t="shared" si="3"/>
        <v>623.29949329284011</v>
      </c>
      <c r="D79">
        <f t="shared" si="2"/>
        <v>798.91654850583132</v>
      </c>
    </row>
    <row r="80" spans="1:4" x14ac:dyDescent="0.25">
      <c r="A80" s="1">
        <v>44005</v>
      </c>
      <c r="B80">
        <v>914</v>
      </c>
      <c r="C80">
        <f t="shared" si="3"/>
        <v>674.67544055076416</v>
      </c>
      <c r="D80">
        <f t="shared" si="2"/>
        <v>859.20909596640797</v>
      </c>
    </row>
    <row r="81" spans="1:4" x14ac:dyDescent="0.25">
      <c r="A81" s="1">
        <v>44006</v>
      </c>
      <c r="B81">
        <v>923</v>
      </c>
      <c r="C81">
        <f t="shared" si="3"/>
        <v>728.17940579989977</v>
      </c>
      <c r="D81">
        <f t="shared" si="2"/>
        <v>888.88970705938834</v>
      </c>
    </row>
    <row r="82" spans="1:4" x14ac:dyDescent="0.25">
      <c r="A82" s="1">
        <v>44007</v>
      </c>
      <c r="B82">
        <v>974</v>
      </c>
      <c r="C82">
        <f t="shared" si="3"/>
        <v>798.91654850583132</v>
      </c>
      <c r="D82">
        <f t="shared" si="2"/>
        <v>931.08241142072552</v>
      </c>
    </row>
    <row r="83" spans="1:4" x14ac:dyDescent="0.25">
      <c r="A83" s="1">
        <v>44008</v>
      </c>
      <c r="B83">
        <v>1085</v>
      </c>
      <c r="C83">
        <f t="shared" si="3"/>
        <v>859.20909596640797</v>
      </c>
      <c r="D83">
        <f t="shared" si="2"/>
        <v>986.29351174943042</v>
      </c>
    </row>
    <row r="84" spans="1:4" x14ac:dyDescent="0.25">
      <c r="A84" s="1">
        <v>44009</v>
      </c>
      <c r="B84">
        <v>898</v>
      </c>
      <c r="C84">
        <f t="shared" si="3"/>
        <v>888.88970705938834</v>
      </c>
      <c r="D84">
        <f t="shared" si="2"/>
        <v>1008.4790915991523</v>
      </c>
    </row>
    <row r="85" spans="1:4" x14ac:dyDescent="0.25">
      <c r="A85" s="1">
        <v>44010</v>
      </c>
      <c r="B85">
        <v>1008.9368711298648</v>
      </c>
      <c r="C85">
        <f t="shared" si="3"/>
        <v>931.08241142072552</v>
      </c>
      <c r="D85">
        <f t="shared" si="2"/>
        <v>1034.4757160574698</v>
      </c>
    </row>
    <row r="86" spans="1:4" x14ac:dyDescent="0.25">
      <c r="A86" s="1">
        <v>44011</v>
      </c>
      <c r="B86">
        <v>1124</v>
      </c>
      <c r="C86">
        <f t="shared" si="3"/>
        <v>986.29351174943042</v>
      </c>
      <c r="D86">
        <f t="shared" si="2"/>
        <v>1047.7600175301761</v>
      </c>
    </row>
    <row r="87" spans="1:4" x14ac:dyDescent="0.25">
      <c r="A87" s="1">
        <v>44012</v>
      </c>
      <c r="B87">
        <v>1068</v>
      </c>
      <c r="C87">
        <f t="shared" si="3"/>
        <v>1008.4790915991523</v>
      </c>
      <c r="D87">
        <f t="shared" si="2"/>
        <v>1038.9896837531542</v>
      </c>
    </row>
    <row r="88" spans="1:4" x14ac:dyDescent="0.25">
      <c r="A88" s="1">
        <v>44013</v>
      </c>
      <c r="B88">
        <v>1103</v>
      </c>
      <c r="C88">
        <f t="shared" si="3"/>
        <v>1034.4757160574698</v>
      </c>
      <c r="D88">
        <f t="shared" si="2"/>
        <v>1087.5056959077669</v>
      </c>
    </row>
    <row r="89" spans="1:4" x14ac:dyDescent="0.25">
      <c r="A89" s="1">
        <v>44014</v>
      </c>
      <c r="B89">
        <v>1065</v>
      </c>
      <c r="C89">
        <f t="shared" si="3"/>
        <v>1047.7600175301761</v>
      </c>
      <c r="D89">
        <f t="shared" si="2"/>
        <v>1121.3000519147431</v>
      </c>
    </row>
    <row r="90" spans="1:4" x14ac:dyDescent="0.25">
      <c r="A90" s="1">
        <v>44015</v>
      </c>
      <c r="B90">
        <v>1023</v>
      </c>
      <c r="C90">
        <f t="shared" si="3"/>
        <v>1038.9896837531542</v>
      </c>
      <c r="D90">
        <f t="shared" si="2"/>
        <v>1140.2624120910373</v>
      </c>
    </row>
    <row r="91" spans="1:4" x14ac:dyDescent="0.25">
      <c r="A91" s="1">
        <v>44016</v>
      </c>
      <c r="B91">
        <v>1236</v>
      </c>
      <c r="C91">
        <f t="shared" si="3"/>
        <v>1087.5056959077669</v>
      </c>
      <c r="D91">
        <f t="shared" si="2"/>
        <v>1164.9818777833775</v>
      </c>
    </row>
    <row r="92" spans="1:4" x14ac:dyDescent="0.25">
      <c r="A92" s="1">
        <v>44017</v>
      </c>
      <c r="B92">
        <v>1249.9599765437606</v>
      </c>
      <c r="C92">
        <f t="shared" si="3"/>
        <v>1121.3000519147431</v>
      </c>
      <c r="D92">
        <f t="shared" si="2"/>
        <v>1186.9882858426288</v>
      </c>
    </row>
    <row r="93" spans="1:4" x14ac:dyDescent="0.25">
      <c r="A93" s="1">
        <v>44018</v>
      </c>
      <c r="B93">
        <v>1264</v>
      </c>
      <c r="C93">
        <f t="shared" si="3"/>
        <v>1140.2624120910373</v>
      </c>
      <c r="D93">
        <f t="shared" si="2"/>
        <v>1217.7266247790835</v>
      </c>
    </row>
    <row r="94" spans="1:4" x14ac:dyDescent="0.25">
      <c r="A94" s="1">
        <v>44019</v>
      </c>
      <c r="B94">
        <v>1241</v>
      </c>
      <c r="C94">
        <f t="shared" si="3"/>
        <v>1164.9818777833775</v>
      </c>
      <c r="D94">
        <f t="shared" si="2"/>
        <v>1258.7443289415644</v>
      </c>
    </row>
    <row r="95" spans="1:4" x14ac:dyDescent="0.25">
      <c r="A95" s="1">
        <v>44020</v>
      </c>
      <c r="B95">
        <v>1257.3794441590721</v>
      </c>
      <c r="C95">
        <f t="shared" si="3"/>
        <v>1186.9882858426288</v>
      </c>
      <c r="D95">
        <f t="shared" si="2"/>
        <v>1266.4573276726821</v>
      </c>
    </row>
    <row r="96" spans="1:4" x14ac:dyDescent="0.25">
      <c r="A96" s="1">
        <v>44021</v>
      </c>
      <c r="B96">
        <v>1273.717713685543</v>
      </c>
      <c r="C96">
        <f t="shared" si="3"/>
        <v>1217.7266247790835</v>
      </c>
      <c r="D96">
        <f t="shared" si="2"/>
        <v>1282.0340723479392</v>
      </c>
    </row>
    <row r="97" spans="1:4" x14ac:dyDescent="0.25">
      <c r="A97" s="1">
        <v>44022</v>
      </c>
      <c r="B97">
        <v>1290</v>
      </c>
      <c r="C97">
        <f t="shared" si="3"/>
        <v>1258.7443289415644</v>
      </c>
      <c r="D97">
        <f t="shared" si="2"/>
        <v>1305.6143220976094</v>
      </c>
    </row>
    <row r="98" spans="1:4" x14ac:dyDescent="0.25">
      <c r="A98" s="1">
        <v>44023</v>
      </c>
      <c r="B98">
        <v>1290</v>
      </c>
      <c r="C98">
        <f t="shared" si="3"/>
        <v>1266.4573276726821</v>
      </c>
      <c r="D98">
        <f t="shared" si="2"/>
        <v>1336.0197206397625</v>
      </c>
    </row>
    <row r="99" spans="1:4" x14ac:dyDescent="0.25">
      <c r="A99" s="1">
        <v>44024</v>
      </c>
      <c r="B99">
        <v>1361.6301260379751</v>
      </c>
      <c r="C99">
        <f t="shared" si="3"/>
        <v>1282.0340723479392</v>
      </c>
      <c r="D99">
        <f t="shared" si="2"/>
        <v>1349.5112983886668</v>
      </c>
    </row>
    <row r="100" spans="1:4" x14ac:dyDescent="0.25">
      <c r="A100" s="1">
        <v>44025</v>
      </c>
      <c r="B100">
        <v>1436</v>
      </c>
      <c r="C100">
        <f t="shared" si="3"/>
        <v>1305.6143220976094</v>
      </c>
      <c r="D100">
        <f t="shared" si="2"/>
        <v>1351.6627193487709</v>
      </c>
    </row>
    <row r="101" spans="1:4" x14ac:dyDescent="0.25">
      <c r="A101" s="1">
        <v>44026</v>
      </c>
      <c r="B101">
        <v>1458</v>
      </c>
      <c r="C101">
        <f t="shared" si="3"/>
        <v>1336.0197206397625</v>
      </c>
      <c r="D101">
        <f t="shared" si="2"/>
        <v>1377.0660058643443</v>
      </c>
    </row>
    <row r="102" spans="1:4" x14ac:dyDescent="0.25">
      <c r="A102" s="1">
        <v>44027</v>
      </c>
      <c r="B102">
        <v>1349</v>
      </c>
      <c r="C102">
        <f t="shared" si="3"/>
        <v>1349.5112983886668</v>
      </c>
      <c r="D102">
        <f t="shared" si="2"/>
        <v>1399.5262433479913</v>
      </c>
    </row>
    <row r="103" spans="1:4" x14ac:dyDescent="0.25">
      <c r="A103" s="1">
        <v>44028</v>
      </c>
      <c r="B103">
        <v>1288</v>
      </c>
      <c r="C103">
        <f t="shared" si="3"/>
        <v>1351.6627193487709</v>
      </c>
      <c r="D103">
        <f t="shared" si="2"/>
        <v>1398.38165641862</v>
      </c>
    </row>
    <row r="104" spans="1:4" x14ac:dyDescent="0.25">
      <c r="A104" s="1">
        <v>44029</v>
      </c>
      <c r="B104">
        <v>1469.5848418956116</v>
      </c>
      <c r="C104">
        <f t="shared" si="3"/>
        <v>1377.0660058643443</v>
      </c>
      <c r="D104">
        <f t="shared" si="2"/>
        <v>1372.5568807047327</v>
      </c>
    </row>
    <row r="105" spans="1:4" x14ac:dyDescent="0.25">
      <c r="A105" s="1">
        <v>44030</v>
      </c>
      <c r="B105">
        <v>1444.6868981403904</v>
      </c>
      <c r="C105">
        <f t="shared" si="3"/>
        <v>1399.5262433479913</v>
      </c>
      <c r="D105">
        <f t="shared" si="2"/>
        <v>1338.8105883063597</v>
      </c>
    </row>
    <row r="106" spans="1:4" x14ac:dyDescent="0.25">
      <c r="A106" s="1">
        <v>44031</v>
      </c>
      <c r="B106">
        <v>1353.8540674518686</v>
      </c>
      <c r="C106">
        <f t="shared" si="3"/>
        <v>1398.38165641862</v>
      </c>
      <c r="D106">
        <f t="shared" si="2"/>
        <v>1363.0786831104356</v>
      </c>
    </row>
    <row r="107" spans="1:4" x14ac:dyDescent="0.25">
      <c r="A107" s="1">
        <v>44032</v>
      </c>
      <c r="B107">
        <v>1260.3375342273398</v>
      </c>
      <c r="C107">
        <f t="shared" si="3"/>
        <v>1372.5568807047327</v>
      </c>
      <c r="D107">
        <f t="shared" si="2"/>
        <v>1421.18005014352</v>
      </c>
    </row>
    <row r="108" spans="1:4" x14ac:dyDescent="0.25">
      <c r="A108" s="1">
        <v>44033</v>
      </c>
      <c r="B108">
        <v>1224.8390783115256</v>
      </c>
      <c r="C108">
        <f t="shared" si="3"/>
        <v>1338.8105883063597</v>
      </c>
      <c r="D108">
        <f t="shared" si="2"/>
        <v>1476.4878708173981</v>
      </c>
    </row>
    <row r="109" spans="1:4" x14ac:dyDescent="0.25">
      <c r="A109" s="1">
        <v>44034</v>
      </c>
      <c r="B109">
        <v>1529.7640929201898</v>
      </c>
      <c r="C109">
        <f t="shared" si="3"/>
        <v>1363.0786831104356</v>
      </c>
      <c r="D109">
        <f t="shared" si="2"/>
        <v>1524.4412097393395</v>
      </c>
    </row>
    <row r="110" spans="1:4" x14ac:dyDescent="0.25">
      <c r="A110" s="1">
        <v>44035</v>
      </c>
      <c r="B110">
        <v>1725.0953240436288</v>
      </c>
      <c r="C110">
        <f t="shared" si="3"/>
        <v>1421.18005014352</v>
      </c>
      <c r="D110">
        <f t="shared" si="2"/>
        <v>1591.3326188103995</v>
      </c>
    </row>
    <row r="111" spans="1:4" x14ac:dyDescent="0.25">
      <c r="A111" s="1">
        <v>44036</v>
      </c>
      <c r="B111">
        <v>1919.8183222175985</v>
      </c>
      <c r="C111">
        <f t="shared" si="3"/>
        <v>1476.4878708173981</v>
      </c>
      <c r="D111">
        <f t="shared" si="2"/>
        <v>1681.1639419539038</v>
      </c>
    </row>
    <row r="112" spans="1:4" x14ac:dyDescent="0.25">
      <c r="A112" s="1">
        <v>44037</v>
      </c>
      <c r="B112">
        <v>1806.921608678857</v>
      </c>
      <c r="C112">
        <f t="shared" si="3"/>
        <v>1524.4412097393395</v>
      </c>
      <c r="D112">
        <f t="shared" si="2"/>
        <v>1786.5254568756088</v>
      </c>
    </row>
    <row r="113" spans="1:4" x14ac:dyDescent="0.25">
      <c r="A113" s="1">
        <v>44038</v>
      </c>
      <c r="B113">
        <v>1828.6216019157746</v>
      </c>
      <c r="C113">
        <f t="shared" si="3"/>
        <v>1591.3326188103995</v>
      </c>
      <c r="D113">
        <f t="shared" si="2"/>
        <v>1851.9895822413932</v>
      </c>
    </row>
    <row r="114" spans="1:4" x14ac:dyDescent="0.25">
      <c r="A114" s="1">
        <v>44039</v>
      </c>
      <c r="B114">
        <v>1851.1029868419782</v>
      </c>
      <c r="C114">
        <f t="shared" si="3"/>
        <v>1681.1639419539038</v>
      </c>
      <c r="D114">
        <f t="shared" si="2"/>
        <v>1884.4167871251861</v>
      </c>
    </row>
    <row r="115" spans="1:4" x14ac:dyDescent="0.25">
      <c r="A115" s="1">
        <v>44040</v>
      </c>
      <c r="B115">
        <v>1874.4464208833033</v>
      </c>
      <c r="C115">
        <f t="shared" si="3"/>
        <v>1786.5254568756088</v>
      </c>
      <c r="D115">
        <f t="shared" si="2"/>
        <v>1920.2359712401362</v>
      </c>
    </row>
    <row r="116" spans="1:4" x14ac:dyDescent="0.25">
      <c r="A116" s="1">
        <v>44041</v>
      </c>
      <c r="B116">
        <v>1968.0212132054221</v>
      </c>
      <c r="C116">
        <f t="shared" si="3"/>
        <v>1851.9895822413932</v>
      </c>
      <c r="D116">
        <f t="shared" si="2"/>
        <v>1960.0453780651496</v>
      </c>
    </row>
    <row r="117" spans="1:4" x14ac:dyDescent="0.25">
      <c r="A117" s="1">
        <v>44042</v>
      </c>
      <c r="B117">
        <v>1947.9691449103257</v>
      </c>
      <c r="C117">
        <f t="shared" si="3"/>
        <v>1884.4167871251861</v>
      </c>
      <c r="D117">
        <f t="shared" si="2"/>
        <v>1994.7472489243148</v>
      </c>
    </row>
    <row r="118" spans="1:4" x14ac:dyDescent="0.25">
      <c r="A118" s="1">
        <v>44043</v>
      </c>
      <c r="B118">
        <v>2190.2999217259112</v>
      </c>
      <c r="C118">
        <f t="shared" si="3"/>
        <v>1920.2359712401362</v>
      </c>
      <c r="D118">
        <f t="shared" si="2"/>
        <v>2023.8665170140057</v>
      </c>
    </row>
    <row r="119" spans="1:4" x14ac:dyDescent="0.25">
      <c r="A119" s="1">
        <v>44044</v>
      </c>
      <c r="B119">
        <v>2086.0272979406309</v>
      </c>
      <c r="C119">
        <f t="shared" si="3"/>
        <v>1960.0453780651496</v>
      </c>
      <c r="D119">
        <f t="shared" si="2"/>
        <v>2065.2521239566081</v>
      </c>
    </row>
    <row r="120" spans="1:4" x14ac:dyDescent="0.25">
      <c r="A120" s="1">
        <v>44045</v>
      </c>
      <c r="B120">
        <v>2067.6455304853671</v>
      </c>
      <c r="C120">
        <f t="shared" si="3"/>
        <v>1994.7472489243148</v>
      </c>
      <c r="D120">
        <f t="shared" si="2"/>
        <v>2114.934819758008</v>
      </c>
    </row>
    <row r="121" spans="1:4" x14ac:dyDescent="0.25">
      <c r="A121" s="1">
        <v>44046</v>
      </c>
      <c r="B121">
        <v>2048.7478759299029</v>
      </c>
      <c r="C121">
        <f t="shared" si="3"/>
        <v>2023.8665170140057</v>
      </c>
      <c r="D121">
        <f t="shared" si="2"/>
        <v>2178.5954545188051</v>
      </c>
    </row>
    <row r="122" spans="1:4" x14ac:dyDescent="0.25">
      <c r="A122" s="1">
        <v>44047</v>
      </c>
      <c r="B122">
        <v>2159.7899459580076</v>
      </c>
      <c r="C122">
        <f t="shared" si="3"/>
        <v>2065.2521239566081</v>
      </c>
      <c r="D122">
        <f t="shared" si="2"/>
        <v>2233.4831487876136</v>
      </c>
    </row>
    <row r="123" spans="1:4" x14ac:dyDescent="0.25">
      <c r="A123" s="1">
        <v>44048</v>
      </c>
      <c r="B123">
        <v>2324.3265589859402</v>
      </c>
      <c r="C123">
        <f t="shared" si="3"/>
        <v>2114.934819758008</v>
      </c>
      <c r="D123">
        <f t="shared" si="2"/>
        <v>2313.0554603848245</v>
      </c>
    </row>
    <row r="124" spans="1:4" x14ac:dyDescent="0.25">
      <c r="A124" s="1">
        <v>44049</v>
      </c>
      <c r="B124">
        <v>2397.3934479829559</v>
      </c>
      <c r="C124">
        <f t="shared" si="3"/>
        <v>2178.5954545188051</v>
      </c>
      <c r="D124">
        <f t="shared" si="2"/>
        <v>2385.6133613902707</v>
      </c>
    </row>
    <row r="125" spans="1:4" x14ac:dyDescent="0.25">
      <c r="A125" s="1">
        <v>44050</v>
      </c>
      <c r="B125">
        <v>2607.0310066753354</v>
      </c>
      <c r="C125">
        <f t="shared" si="3"/>
        <v>2233.4831487876136</v>
      </c>
      <c r="D125">
        <f t="shared" si="2"/>
        <v>2449.6088895412609</v>
      </c>
    </row>
    <row r="126" spans="1:4" x14ac:dyDescent="0.25">
      <c r="A126" s="1">
        <v>44051</v>
      </c>
      <c r="B126">
        <v>2665.2843453051792</v>
      </c>
      <c r="C126">
        <f t="shared" si="3"/>
        <v>2313.0554603848245</v>
      </c>
      <c r="D126">
        <f t="shared" si="2"/>
        <v>2508.6006586645244</v>
      </c>
    </row>
    <row r="127" spans="1:4" x14ac:dyDescent="0.25">
      <c r="A127" s="1">
        <v>44052</v>
      </c>
      <c r="B127">
        <v>2566.6944673095104</v>
      </c>
      <c r="C127">
        <f t="shared" si="3"/>
        <v>2385.6133613902707</v>
      </c>
      <c r="D127">
        <f t="shared" si="2"/>
        <v>2584.4904188414093</v>
      </c>
    </row>
    <row r="128" spans="1:4" x14ac:dyDescent="0.25">
      <c r="A128" s="1">
        <v>44053</v>
      </c>
      <c r="B128">
        <v>2465.8426070564819</v>
      </c>
      <c r="C128">
        <f t="shared" si="3"/>
        <v>2449.6088895412609</v>
      </c>
      <c r="D128">
        <f t="shared" si="2"/>
        <v>2656.3407562429788</v>
      </c>
    </row>
    <row r="129" spans="1:4" x14ac:dyDescent="0.25">
      <c r="A129" s="1">
        <v>44054</v>
      </c>
      <c r="B129">
        <v>2551.2616044917495</v>
      </c>
      <c r="C129">
        <f t="shared" si="3"/>
        <v>2508.6006586645244</v>
      </c>
      <c r="D129">
        <f t="shared" si="2"/>
        <v>2705.8604181112237</v>
      </c>
    </row>
    <row r="130" spans="1:4" x14ac:dyDescent="0.25">
      <c r="A130" s="1">
        <v>44055</v>
      </c>
      <c r="B130">
        <v>2863.5245213555854</v>
      </c>
      <c r="C130">
        <f t="shared" si="3"/>
        <v>2584.4904188414093</v>
      </c>
      <c r="D130">
        <f t="shared" si="2"/>
        <v>2728.1868903546888</v>
      </c>
    </row>
    <row r="131" spans="1:4" x14ac:dyDescent="0.25">
      <c r="A131" s="1">
        <v>44056</v>
      </c>
      <c r="B131">
        <v>2904.7002928333368</v>
      </c>
      <c r="C131">
        <f t="shared" si="3"/>
        <v>2656.3407562429788</v>
      </c>
      <c r="D131">
        <f t="shared" si="2"/>
        <v>2762.9134248675873</v>
      </c>
    </row>
    <row r="132" spans="1:4" x14ac:dyDescent="0.25">
      <c r="A132" s="1">
        <v>44057</v>
      </c>
      <c r="B132">
        <v>2966.8625373336326</v>
      </c>
      <c r="C132">
        <f t="shared" si="3"/>
        <v>2705.8604181112237</v>
      </c>
      <c r="D132">
        <f t="shared" si="2"/>
        <v>2811.5290737770797</v>
      </c>
    </row>
    <row r="133" spans="1:4" x14ac:dyDescent="0.25">
      <c r="A133" s="1">
        <v>44058</v>
      </c>
      <c r="B133">
        <v>2823.0894828532028</v>
      </c>
      <c r="C133">
        <f t="shared" si="3"/>
        <v>2728.1868903546888</v>
      </c>
      <c r="D133">
        <f t="shared" si="2"/>
        <v>2857.073941884119</v>
      </c>
    </row>
    <row r="134" spans="1:4" x14ac:dyDescent="0.25">
      <c r="A134" s="1">
        <v>44059</v>
      </c>
      <c r="B134">
        <v>2804.3117198522878</v>
      </c>
      <c r="C134">
        <f t="shared" si="3"/>
        <v>2762.9134248675873</v>
      </c>
      <c r="D134">
        <f t="shared" ref="D134:D197" si="4">(B137*B136*B135*B134*B133*B132*B131)^(1/7)</f>
        <v>2878.9215208947353</v>
      </c>
    </row>
    <row r="135" spans="1:4" x14ac:dyDescent="0.25">
      <c r="A135" s="1">
        <v>44060</v>
      </c>
      <c r="B135">
        <v>2786.0728498714707</v>
      </c>
      <c r="C135">
        <f t="shared" si="3"/>
        <v>2811.5290737770797</v>
      </c>
      <c r="D135">
        <f t="shared" si="4"/>
        <v>2904.0972524585532</v>
      </c>
    </row>
    <row r="136" spans="1:4" x14ac:dyDescent="0.25">
      <c r="A136" s="1">
        <v>44061</v>
      </c>
      <c r="B136">
        <v>2855.007821656056</v>
      </c>
      <c r="C136">
        <f t="shared" si="3"/>
        <v>2857.073941884119</v>
      </c>
      <c r="D136">
        <f t="shared" si="4"/>
        <v>2925.2855433006271</v>
      </c>
    </row>
    <row r="137" spans="1:4" x14ac:dyDescent="0.25">
      <c r="A137" s="1">
        <v>44062</v>
      </c>
      <c r="B137">
        <v>3020.3643019451165</v>
      </c>
      <c r="C137">
        <f t="shared" ref="C137:C200" si="5">(B137*B136*B135*B134*B133*B132*B131)^(1/7)</f>
        <v>2878.9215208947353</v>
      </c>
      <c r="D137">
        <f t="shared" si="4"/>
        <v>2952.756027134029</v>
      </c>
    </row>
    <row r="138" spans="1:4" x14ac:dyDescent="0.25">
      <c r="A138" s="1">
        <v>44063</v>
      </c>
      <c r="B138">
        <v>3087.2417342043209</v>
      </c>
      <c r="C138">
        <f t="shared" si="5"/>
        <v>2904.0972524585532</v>
      </c>
      <c r="D138">
        <f t="shared" si="4"/>
        <v>2985.7742322019308</v>
      </c>
    </row>
    <row r="139" spans="1:4" x14ac:dyDescent="0.25">
      <c r="A139" s="1">
        <v>44064</v>
      </c>
      <c r="B139">
        <v>3121.7432939806376</v>
      </c>
      <c r="C139">
        <f t="shared" si="5"/>
        <v>2925.2855433006271</v>
      </c>
      <c r="D139">
        <f t="shared" si="4"/>
        <v>3024.7827246467209</v>
      </c>
    </row>
    <row r="140" spans="1:4" x14ac:dyDescent="0.25">
      <c r="A140" s="1">
        <v>44065</v>
      </c>
      <c r="B140">
        <v>3013.9756721079539</v>
      </c>
      <c r="C140">
        <f t="shared" si="5"/>
        <v>2952.756027134029</v>
      </c>
      <c r="D140">
        <f t="shared" si="4"/>
        <v>3061.4372412466682</v>
      </c>
    </row>
    <row r="141" spans="1:4" x14ac:dyDescent="0.25">
      <c r="A141" s="1">
        <v>44066</v>
      </c>
      <c r="B141">
        <v>3031.3221581896923</v>
      </c>
      <c r="C141">
        <f t="shared" si="5"/>
        <v>2985.7742322019308</v>
      </c>
      <c r="D141">
        <f t="shared" si="4"/>
        <v>3081.7482156173896</v>
      </c>
    </row>
    <row r="142" spans="1:4" x14ac:dyDescent="0.25">
      <c r="A142" s="1">
        <v>44067</v>
      </c>
      <c r="B142">
        <v>3051.075793339367</v>
      </c>
      <c r="C142">
        <f t="shared" si="5"/>
        <v>3024.7827246467209</v>
      </c>
      <c r="D142">
        <f t="shared" si="4"/>
        <v>3107.9925908651853</v>
      </c>
    </row>
    <row r="143" spans="1:4" x14ac:dyDescent="0.25">
      <c r="A143" s="1">
        <v>44068</v>
      </c>
      <c r="B143">
        <v>3106.172289246877</v>
      </c>
      <c r="C143">
        <f t="shared" si="5"/>
        <v>3061.4372412466682</v>
      </c>
      <c r="D143">
        <f t="shared" si="4"/>
        <v>3131.2621507631711</v>
      </c>
    </row>
    <row r="144" spans="1:4" x14ac:dyDescent="0.25">
      <c r="A144" s="1">
        <v>44069</v>
      </c>
      <c r="B144">
        <v>3163.4565549325071</v>
      </c>
      <c r="C144">
        <f t="shared" si="5"/>
        <v>3081.7482156173896</v>
      </c>
      <c r="D144">
        <f t="shared" si="4"/>
        <v>3156.4233677141683</v>
      </c>
    </row>
    <row r="145" spans="1:4" x14ac:dyDescent="0.25">
      <c r="A145" s="1">
        <v>44070</v>
      </c>
      <c r="B145">
        <v>3276.0489925138954</v>
      </c>
      <c r="C145">
        <f t="shared" si="5"/>
        <v>3107.9925908651853</v>
      </c>
      <c r="D145">
        <f t="shared" si="4"/>
        <v>3165.4616393047413</v>
      </c>
    </row>
    <row r="146" spans="1:4" x14ac:dyDescent="0.25">
      <c r="A146" s="1">
        <v>44071</v>
      </c>
      <c r="B146">
        <v>3289.0718675847875</v>
      </c>
      <c r="C146">
        <f t="shared" si="5"/>
        <v>3131.2621507631711</v>
      </c>
      <c r="D146">
        <f t="shared" si="4"/>
        <v>3157.5308571919168</v>
      </c>
    </row>
    <row r="147" spans="1:4" x14ac:dyDescent="0.25">
      <c r="A147" s="1">
        <v>44072</v>
      </c>
      <c r="B147">
        <v>3187.6489878505581</v>
      </c>
      <c r="C147">
        <f t="shared" si="5"/>
        <v>3156.4233677141683</v>
      </c>
      <c r="D147">
        <f t="shared" si="4"/>
        <v>3150.6296473866942</v>
      </c>
    </row>
    <row r="148" spans="1:4" x14ac:dyDescent="0.25">
      <c r="A148" s="1">
        <v>44073</v>
      </c>
      <c r="B148">
        <v>3092.6069602817061</v>
      </c>
      <c r="C148">
        <f t="shared" si="5"/>
        <v>3165.4616393047413</v>
      </c>
      <c r="D148">
        <f t="shared" si="4"/>
        <v>3139.6388319397506</v>
      </c>
    </row>
    <row r="149" spans="1:4" x14ac:dyDescent="0.25">
      <c r="A149" s="1">
        <v>44074</v>
      </c>
      <c r="B149">
        <v>2997.9669171854512</v>
      </c>
      <c r="C149">
        <f t="shared" si="5"/>
        <v>3157.5308571919168</v>
      </c>
      <c r="D149">
        <f t="shared" si="4"/>
        <v>3116.573891676283</v>
      </c>
    </row>
    <row r="150" spans="1:4" x14ac:dyDescent="0.25">
      <c r="A150" s="1">
        <v>44075</v>
      </c>
      <c r="B150">
        <v>3058.9600474714953</v>
      </c>
      <c r="C150">
        <f t="shared" si="5"/>
        <v>3150.6296473866942</v>
      </c>
      <c r="D150">
        <f t="shared" si="4"/>
        <v>3095.5396784985114</v>
      </c>
    </row>
    <row r="151" spans="1:4" x14ac:dyDescent="0.25">
      <c r="A151" s="1">
        <v>44076</v>
      </c>
      <c r="B151">
        <v>3087.011377823912</v>
      </c>
      <c r="C151">
        <f t="shared" si="5"/>
        <v>3139.6388319397506</v>
      </c>
      <c r="D151">
        <f t="shared" si="4"/>
        <v>3073.5929951468825</v>
      </c>
    </row>
    <row r="152" spans="1:4" x14ac:dyDescent="0.25">
      <c r="A152" s="1">
        <v>44077</v>
      </c>
      <c r="B152">
        <v>3111.2473630395107</v>
      </c>
      <c r="C152">
        <f t="shared" si="5"/>
        <v>3116.573891676283</v>
      </c>
      <c r="D152">
        <f t="shared" si="4"/>
        <v>3052.9221390452071</v>
      </c>
    </row>
    <row r="153" spans="1:4" x14ac:dyDescent="0.25">
      <c r="A153" s="1">
        <v>44078</v>
      </c>
      <c r="B153">
        <v>3136.7939531897537</v>
      </c>
      <c r="C153">
        <f t="shared" si="5"/>
        <v>3095.5396784985114</v>
      </c>
      <c r="D153">
        <f t="shared" si="4"/>
        <v>3033.726022272871</v>
      </c>
    </row>
    <row r="154" spans="1:4" x14ac:dyDescent="0.25">
      <c r="A154" s="1">
        <v>44079</v>
      </c>
      <c r="B154">
        <v>3032.7762510611337</v>
      </c>
      <c r="C154">
        <f t="shared" si="5"/>
        <v>3073.5929951468825</v>
      </c>
      <c r="D154">
        <f t="shared" si="4"/>
        <v>2993.8812929424967</v>
      </c>
    </row>
    <row r="155" spans="1:4" x14ac:dyDescent="0.25">
      <c r="A155" s="1">
        <v>44080</v>
      </c>
      <c r="B155">
        <v>2949.9205744064548</v>
      </c>
      <c r="C155">
        <f t="shared" si="5"/>
        <v>3052.9221390452071</v>
      </c>
      <c r="D155">
        <f t="shared" si="4"/>
        <v>2945.2292093833576</v>
      </c>
    </row>
    <row r="156" spans="1:4" x14ac:dyDescent="0.25">
      <c r="A156" s="1">
        <v>44081</v>
      </c>
      <c r="B156">
        <v>2868.4760993532054</v>
      </c>
      <c r="C156">
        <f t="shared" si="5"/>
        <v>3033.726022272871</v>
      </c>
      <c r="D156">
        <f t="shared" si="4"/>
        <v>2887.627728975604</v>
      </c>
    </row>
    <row r="157" spans="1:4" x14ac:dyDescent="0.25">
      <c r="A157" s="1">
        <v>44082</v>
      </c>
      <c r="B157">
        <v>2788.5686684387874</v>
      </c>
      <c r="C157">
        <f t="shared" si="5"/>
        <v>2993.8812929424967</v>
      </c>
      <c r="D157">
        <f t="shared" si="4"/>
        <v>2839.6464375443625</v>
      </c>
    </row>
    <row r="158" spans="1:4" x14ac:dyDescent="0.25">
      <c r="A158" s="1">
        <v>44083</v>
      </c>
      <c r="B158">
        <v>2752.5162176543563</v>
      </c>
      <c r="C158">
        <f t="shared" si="5"/>
        <v>2945.2292093833576</v>
      </c>
      <c r="D158">
        <f t="shared" si="4"/>
        <v>2787.6903474555083</v>
      </c>
    </row>
    <row r="159" spans="1:4" x14ac:dyDescent="0.25">
      <c r="A159" s="1">
        <v>44084</v>
      </c>
      <c r="B159">
        <v>2709.5007386183333</v>
      </c>
      <c r="C159">
        <f t="shared" si="5"/>
        <v>2887.627728975604</v>
      </c>
      <c r="D159">
        <f t="shared" si="4"/>
        <v>2738.2853465078292</v>
      </c>
    </row>
    <row r="160" spans="1:4" x14ac:dyDescent="0.25">
      <c r="A160" s="1">
        <v>44085</v>
      </c>
      <c r="B160">
        <v>2789.6354617072284</v>
      </c>
      <c r="C160">
        <f t="shared" si="5"/>
        <v>2839.6464375443625</v>
      </c>
      <c r="D160">
        <f t="shared" si="4"/>
        <v>2691.5795817493249</v>
      </c>
    </row>
    <row r="161" spans="1:4" x14ac:dyDescent="0.25">
      <c r="A161" s="1">
        <v>44086</v>
      </c>
      <c r="B161">
        <v>2665.030611517177</v>
      </c>
      <c r="C161">
        <f t="shared" si="5"/>
        <v>2787.6903474555083</v>
      </c>
      <c r="D161">
        <f t="shared" si="4"/>
        <v>2676.1863664891353</v>
      </c>
    </row>
    <row r="162" spans="1:4" x14ac:dyDescent="0.25">
      <c r="A162" s="1">
        <v>44087</v>
      </c>
      <c r="B162">
        <v>2602.852274210185</v>
      </c>
      <c r="C162">
        <f t="shared" si="5"/>
        <v>2738.2853465078292</v>
      </c>
      <c r="D162">
        <f t="shared" si="4"/>
        <v>2680.5794417664847</v>
      </c>
    </row>
    <row r="163" spans="1:4" x14ac:dyDescent="0.25">
      <c r="A163" s="1">
        <v>44088</v>
      </c>
      <c r="B163">
        <v>2543.0265521470938</v>
      </c>
      <c r="C163">
        <f t="shared" si="5"/>
        <v>2691.5795817493249</v>
      </c>
      <c r="D163">
        <f t="shared" si="4"/>
        <v>2722.1309139085547</v>
      </c>
    </row>
    <row r="164" spans="1:4" x14ac:dyDescent="0.25">
      <c r="A164" s="1">
        <v>44089</v>
      </c>
      <c r="B164">
        <v>2678.8305626341353</v>
      </c>
      <c r="C164">
        <f t="shared" si="5"/>
        <v>2676.1863664891353</v>
      </c>
      <c r="D164">
        <f t="shared" si="4"/>
        <v>2753.8914155993157</v>
      </c>
    </row>
    <row r="165" spans="1:4" x14ac:dyDescent="0.25">
      <c r="A165" s="1">
        <v>44090</v>
      </c>
      <c r="B165">
        <v>2784.3010218446489</v>
      </c>
      <c r="C165">
        <f t="shared" si="5"/>
        <v>2680.5794417664847</v>
      </c>
      <c r="D165">
        <f t="shared" si="4"/>
        <v>2784.2494395330764</v>
      </c>
    </row>
    <row r="166" spans="1:4" x14ac:dyDescent="0.25">
      <c r="A166" s="1">
        <v>44091</v>
      </c>
      <c r="B166">
        <v>3017.5296743137642</v>
      </c>
      <c r="C166">
        <f t="shared" si="5"/>
        <v>2722.1309139085547</v>
      </c>
      <c r="D166">
        <f t="shared" si="4"/>
        <v>2811.7106580690511</v>
      </c>
    </row>
    <row r="167" spans="1:4" x14ac:dyDescent="0.25">
      <c r="A167" s="1">
        <v>44092</v>
      </c>
      <c r="B167">
        <v>3025.6040126346397</v>
      </c>
      <c r="C167">
        <f t="shared" si="5"/>
        <v>2753.8914155993157</v>
      </c>
      <c r="D167">
        <f t="shared" si="4"/>
        <v>2835.979279371134</v>
      </c>
    </row>
    <row r="168" spans="1:4" x14ac:dyDescent="0.25">
      <c r="A168" s="1">
        <v>44093</v>
      </c>
      <c r="B168">
        <v>2877.6071396194329</v>
      </c>
      <c r="C168">
        <f t="shared" si="5"/>
        <v>2784.2494395330764</v>
      </c>
      <c r="D168">
        <f t="shared" si="4"/>
        <v>2836.1488712677688</v>
      </c>
    </row>
    <row r="169" spans="1:4" x14ac:dyDescent="0.25">
      <c r="A169" s="1">
        <v>44094</v>
      </c>
      <c r="B169">
        <v>2787.9624739039336</v>
      </c>
      <c r="C169">
        <f t="shared" si="5"/>
        <v>2811.7106580690511</v>
      </c>
      <c r="D169">
        <f t="shared" si="4"/>
        <v>2813.3584609019017</v>
      </c>
    </row>
    <row r="170" spans="1:4" x14ac:dyDescent="0.25">
      <c r="A170" s="1">
        <v>44095</v>
      </c>
      <c r="B170">
        <v>2700.7095412312829</v>
      </c>
      <c r="C170">
        <f t="shared" si="5"/>
        <v>2835.979279371134</v>
      </c>
      <c r="D170">
        <f t="shared" si="4"/>
        <v>2755.9695314406722</v>
      </c>
    </row>
    <row r="171" spans="1:4" x14ac:dyDescent="0.25">
      <c r="A171" s="1">
        <v>44096</v>
      </c>
      <c r="B171">
        <v>2679.9521245200758</v>
      </c>
      <c r="C171">
        <f t="shared" si="5"/>
        <v>2836.1488712677688</v>
      </c>
      <c r="D171">
        <f t="shared" si="4"/>
        <v>2706.7752312059361</v>
      </c>
    </row>
    <row r="172" spans="1:4" x14ac:dyDescent="0.25">
      <c r="A172" s="1">
        <v>44097</v>
      </c>
      <c r="B172">
        <v>2631.4099836336154</v>
      </c>
      <c r="C172">
        <f t="shared" si="5"/>
        <v>2813.3584609019017</v>
      </c>
      <c r="D172">
        <f t="shared" si="4"/>
        <v>2657.3962249963938</v>
      </c>
    </row>
    <row r="173" spans="1:4" x14ac:dyDescent="0.25">
      <c r="A173" s="1">
        <v>44098</v>
      </c>
      <c r="B173">
        <v>2612.142933187195</v>
      </c>
      <c r="C173">
        <f t="shared" si="5"/>
        <v>2755.9695314406722</v>
      </c>
      <c r="D173">
        <f t="shared" si="4"/>
        <v>2607.4813545370389</v>
      </c>
    </row>
    <row r="174" spans="1:4" x14ac:dyDescent="0.25">
      <c r="A174" s="1">
        <v>44099</v>
      </c>
      <c r="B174">
        <v>2667.2060045611033</v>
      </c>
      <c r="C174">
        <f t="shared" si="5"/>
        <v>2706.7752312059361</v>
      </c>
      <c r="D174">
        <f t="shared" si="4"/>
        <v>2557.0874837000356</v>
      </c>
    </row>
    <row r="175" spans="1:4" x14ac:dyDescent="0.25">
      <c r="A175" s="1">
        <v>44100</v>
      </c>
      <c r="B175">
        <v>2529.6494491956928</v>
      </c>
      <c r="C175">
        <f t="shared" si="5"/>
        <v>2657.3962249963938</v>
      </c>
      <c r="D175">
        <f t="shared" si="4"/>
        <v>2503.0364172439722</v>
      </c>
    </row>
    <row r="176" spans="1:4" x14ac:dyDescent="0.25">
      <c r="A176" s="1">
        <v>44101</v>
      </c>
      <c r="B176">
        <v>2441.4127528070749</v>
      </c>
      <c r="C176">
        <f t="shared" si="5"/>
        <v>2607.4813545370389</v>
      </c>
      <c r="D176">
        <f t="shared" si="4"/>
        <v>2445.9625505627409</v>
      </c>
    </row>
    <row r="177" spans="1:4" x14ac:dyDescent="0.25">
      <c r="A177" s="1">
        <v>44102</v>
      </c>
      <c r="B177">
        <v>2355.8547089582717</v>
      </c>
      <c r="C177">
        <f t="shared" si="5"/>
        <v>2557.0874837000356</v>
      </c>
      <c r="D177">
        <f t="shared" si="4"/>
        <v>2382.6417452279261</v>
      </c>
    </row>
    <row r="178" spans="1:4" x14ac:dyDescent="0.25">
      <c r="A178" s="1">
        <v>44103</v>
      </c>
      <c r="B178">
        <v>2307.69340312241</v>
      </c>
      <c r="C178">
        <f t="shared" si="5"/>
        <v>2503.0364172439722</v>
      </c>
      <c r="D178">
        <f t="shared" si="4"/>
        <v>2291.6700248908819</v>
      </c>
    </row>
    <row r="179" spans="1:4" x14ac:dyDescent="0.25">
      <c r="A179" s="1">
        <v>44104</v>
      </c>
      <c r="B179">
        <v>2239.0663527528395</v>
      </c>
      <c r="C179">
        <f t="shared" si="5"/>
        <v>2445.9625505627409</v>
      </c>
      <c r="D179">
        <f t="shared" si="4"/>
        <v>2223.8643925431466</v>
      </c>
    </row>
    <row r="180" spans="1:4" x14ac:dyDescent="0.25">
      <c r="A180" s="1">
        <v>44105</v>
      </c>
      <c r="B180">
        <v>2174</v>
      </c>
      <c r="C180">
        <f t="shared" si="5"/>
        <v>2382.6417452279261</v>
      </c>
      <c r="D180">
        <f t="shared" si="4"/>
        <v>2159.0425776202201</v>
      </c>
    </row>
    <row r="181" spans="1:4" x14ac:dyDescent="0.25">
      <c r="A181" s="1">
        <v>44106</v>
      </c>
      <c r="B181">
        <v>2031</v>
      </c>
      <c r="C181">
        <f t="shared" si="5"/>
        <v>2291.6700248908819</v>
      </c>
      <c r="D181">
        <f t="shared" si="4"/>
        <v>2096.7005891082872</v>
      </c>
    </row>
    <row r="182" spans="1:4" x14ac:dyDescent="0.25">
      <c r="A182" s="1">
        <v>44107</v>
      </c>
      <c r="B182">
        <v>2050</v>
      </c>
      <c r="C182">
        <f t="shared" si="5"/>
        <v>2223.8643925431466</v>
      </c>
      <c r="D182">
        <f t="shared" si="4"/>
        <v>2033.8655276372915</v>
      </c>
    </row>
    <row r="183" spans="1:4" x14ac:dyDescent="0.25">
      <c r="A183" s="1">
        <v>44108</v>
      </c>
      <c r="B183">
        <v>1984.7762262883825</v>
      </c>
      <c r="C183">
        <f t="shared" si="5"/>
        <v>2159.0425776202201</v>
      </c>
      <c r="D183">
        <f t="shared" si="4"/>
        <v>1975.7766082581718</v>
      </c>
    </row>
    <row r="184" spans="1:4" x14ac:dyDescent="0.25">
      <c r="A184" s="1">
        <v>44109</v>
      </c>
      <c r="B184">
        <v>1919</v>
      </c>
      <c r="C184">
        <f t="shared" si="5"/>
        <v>2096.7005891082872</v>
      </c>
      <c r="D184">
        <f t="shared" si="4"/>
        <v>1924.4229940797582</v>
      </c>
    </row>
    <row r="185" spans="1:4" x14ac:dyDescent="0.25">
      <c r="A185" s="1">
        <v>44110</v>
      </c>
      <c r="B185">
        <v>1865</v>
      </c>
      <c r="C185">
        <f t="shared" si="5"/>
        <v>2033.8655276372915</v>
      </c>
      <c r="D185">
        <f t="shared" si="4"/>
        <v>1908.7494293699676</v>
      </c>
    </row>
    <row r="186" spans="1:4" x14ac:dyDescent="0.25">
      <c r="A186" s="1">
        <v>44111</v>
      </c>
      <c r="B186">
        <v>1828</v>
      </c>
      <c r="C186">
        <f t="shared" si="5"/>
        <v>1975.7766082581718</v>
      </c>
      <c r="D186">
        <f t="shared" si="4"/>
        <v>1890.2640720075426</v>
      </c>
    </row>
    <row r="187" spans="1:4" x14ac:dyDescent="0.25">
      <c r="A187" s="1">
        <v>44112</v>
      </c>
      <c r="B187">
        <v>1808</v>
      </c>
      <c r="C187">
        <f t="shared" si="5"/>
        <v>1924.4229940797582</v>
      </c>
      <c r="D187">
        <f t="shared" si="4"/>
        <v>1876.0817372413342</v>
      </c>
    </row>
    <row r="188" spans="1:4" x14ac:dyDescent="0.25">
      <c r="A188" s="1">
        <v>44113</v>
      </c>
      <c r="B188">
        <v>1918</v>
      </c>
      <c r="C188">
        <f t="shared" si="5"/>
        <v>1908.7494293699676</v>
      </c>
      <c r="D188">
        <f t="shared" si="4"/>
        <v>1866.3681197818969</v>
      </c>
    </row>
    <row r="189" spans="1:4" x14ac:dyDescent="0.25">
      <c r="A189" s="1">
        <v>44114</v>
      </c>
      <c r="B189">
        <v>1915</v>
      </c>
      <c r="C189">
        <f t="shared" si="5"/>
        <v>1890.2640720075426</v>
      </c>
      <c r="D189">
        <f t="shared" si="4"/>
        <v>1859.5751851251709</v>
      </c>
    </row>
    <row r="190" spans="1:4" x14ac:dyDescent="0.25">
      <c r="A190" s="1">
        <v>44115</v>
      </c>
      <c r="B190">
        <v>1882.8532884915548</v>
      </c>
      <c r="C190">
        <f t="shared" si="5"/>
        <v>1876.0817372413342</v>
      </c>
      <c r="D190">
        <f t="shared" si="4"/>
        <v>1836.8120666669079</v>
      </c>
    </row>
    <row r="191" spans="1:4" x14ac:dyDescent="0.25">
      <c r="A191" s="1">
        <v>44116</v>
      </c>
      <c r="B191">
        <v>1850.5202264200416</v>
      </c>
      <c r="C191">
        <f t="shared" si="5"/>
        <v>1866.3681197818969</v>
      </c>
      <c r="D191">
        <f t="shared" si="4"/>
        <v>1811.5565213097761</v>
      </c>
    </row>
    <row r="192" spans="1:4" x14ac:dyDescent="0.25">
      <c r="A192" s="1">
        <v>44117</v>
      </c>
      <c r="B192">
        <v>1818</v>
      </c>
      <c r="C192">
        <f t="shared" si="5"/>
        <v>1859.5751851251709</v>
      </c>
      <c r="D192">
        <f t="shared" si="4"/>
        <v>1764.1394565505993</v>
      </c>
    </row>
    <row r="193" spans="1:4" x14ac:dyDescent="0.25">
      <c r="A193" s="1">
        <v>44118</v>
      </c>
      <c r="B193">
        <v>1677</v>
      </c>
      <c r="C193">
        <f t="shared" si="5"/>
        <v>1836.8120666669079</v>
      </c>
      <c r="D193">
        <f t="shared" si="4"/>
        <v>1722.7821060841711</v>
      </c>
    </row>
    <row r="194" spans="1:4" x14ac:dyDescent="0.25">
      <c r="A194" s="1">
        <v>44119</v>
      </c>
      <c r="B194">
        <v>1641</v>
      </c>
      <c r="C194">
        <f t="shared" si="5"/>
        <v>1811.5565213097761</v>
      </c>
      <c r="D194">
        <f t="shared" si="4"/>
        <v>1688.4631374895375</v>
      </c>
    </row>
    <row r="195" spans="1:4" x14ac:dyDescent="0.25">
      <c r="A195" s="1">
        <v>44120</v>
      </c>
      <c r="B195">
        <v>1593</v>
      </c>
      <c r="C195">
        <f t="shared" si="5"/>
        <v>1764.1394565505993</v>
      </c>
      <c r="D195">
        <f t="shared" si="4"/>
        <v>1660.8800634660658</v>
      </c>
    </row>
    <row r="196" spans="1:4" x14ac:dyDescent="0.25">
      <c r="A196" s="1">
        <v>44121</v>
      </c>
      <c r="B196">
        <v>1622</v>
      </c>
      <c r="C196">
        <f t="shared" si="5"/>
        <v>1722.7821060841711</v>
      </c>
      <c r="D196">
        <f t="shared" si="4"/>
        <v>1637.4648247719781</v>
      </c>
    </row>
    <row r="197" spans="1:4" x14ac:dyDescent="0.25">
      <c r="A197" s="1">
        <v>44122</v>
      </c>
      <c r="B197">
        <v>1635.4794832556072</v>
      </c>
      <c r="C197">
        <f t="shared" si="5"/>
        <v>1688.4631374895375</v>
      </c>
      <c r="D197">
        <f t="shared" si="4"/>
        <v>1637.7436608749454</v>
      </c>
    </row>
    <row r="198" spans="1:4" x14ac:dyDescent="0.25">
      <c r="A198" s="1">
        <v>44123</v>
      </c>
      <c r="B198">
        <v>1649</v>
      </c>
      <c r="C198">
        <f t="shared" si="5"/>
        <v>1660.8800634660658</v>
      </c>
      <c r="D198">
        <f t="shared" ref="D198:D248" si="6">(B201*B200*B199*B198*B197*B196*B195)^(1/7)</f>
        <v>1626.0920103914057</v>
      </c>
    </row>
    <row r="199" spans="1:4" x14ac:dyDescent="0.25">
      <c r="A199" s="1">
        <v>44124</v>
      </c>
      <c r="B199">
        <v>1646</v>
      </c>
      <c r="C199">
        <f t="shared" si="5"/>
        <v>1637.4648247719781</v>
      </c>
      <c r="D199">
        <f t="shared" si="6"/>
        <v>1614.6236876957319</v>
      </c>
    </row>
    <row r="200" spans="1:4" x14ac:dyDescent="0.25">
      <c r="A200" s="1">
        <v>44125</v>
      </c>
      <c r="B200">
        <v>1679</v>
      </c>
      <c r="C200">
        <f t="shared" si="5"/>
        <v>1637.7436608749454</v>
      </c>
      <c r="D200">
        <f t="shared" si="6"/>
        <v>1596.3959951849172</v>
      </c>
    </row>
    <row r="201" spans="1:4" x14ac:dyDescent="0.25">
      <c r="A201" s="1">
        <v>44126</v>
      </c>
      <c r="B201">
        <v>1561</v>
      </c>
      <c r="C201">
        <f t="shared" ref="C201:C251" si="7">(B201*B200*B199*B198*B197*B196*B195)^(1/7)</f>
        <v>1626.0920103914057</v>
      </c>
      <c r="D201">
        <f t="shared" si="6"/>
        <v>1573.7890062952677</v>
      </c>
    </row>
    <row r="202" spans="1:4" x14ac:dyDescent="0.25">
      <c r="A202" s="1">
        <v>44127</v>
      </c>
      <c r="B202">
        <v>1516</v>
      </c>
      <c r="C202">
        <f t="shared" si="7"/>
        <v>1614.6236876957319</v>
      </c>
      <c r="D202">
        <f t="shared" si="6"/>
        <v>1546.959327276634</v>
      </c>
    </row>
    <row r="203" spans="1:4" x14ac:dyDescent="0.25">
      <c r="A203" s="1">
        <v>44128</v>
      </c>
      <c r="B203">
        <v>1498.0834973793171</v>
      </c>
      <c r="C203">
        <f t="shared" si="7"/>
        <v>1596.3959951849172</v>
      </c>
      <c r="D203">
        <f t="shared" si="6"/>
        <v>1514.3573894310616</v>
      </c>
    </row>
    <row r="204" spans="1:4" x14ac:dyDescent="0.25">
      <c r="A204" s="1">
        <v>44129</v>
      </c>
      <c r="B204">
        <v>1480.0835901813662</v>
      </c>
      <c r="C204">
        <f t="shared" si="7"/>
        <v>1573.7890062952677</v>
      </c>
      <c r="D204">
        <f t="shared" si="6"/>
        <v>1443.5823662443454</v>
      </c>
    </row>
    <row r="205" spans="1:4" x14ac:dyDescent="0.25">
      <c r="A205" s="1">
        <v>44130</v>
      </c>
      <c r="B205">
        <v>1462</v>
      </c>
      <c r="C205">
        <f t="shared" si="7"/>
        <v>1546.959327276634</v>
      </c>
      <c r="D205">
        <f t="shared" si="6"/>
        <v>1353.051258902653</v>
      </c>
    </row>
    <row r="206" spans="1:4" x14ac:dyDescent="0.25">
      <c r="A206" s="1">
        <v>44131</v>
      </c>
      <c r="B206">
        <v>1418</v>
      </c>
      <c r="C206">
        <f t="shared" si="7"/>
        <v>1514.3573894310616</v>
      </c>
      <c r="D206">
        <f t="shared" si="6"/>
        <v>1256.7197065729451</v>
      </c>
    </row>
    <row r="207" spans="1:4" x14ac:dyDescent="0.25">
      <c r="A207" s="1">
        <v>44132</v>
      </c>
      <c r="B207">
        <v>1201</v>
      </c>
      <c r="C207">
        <f t="shared" si="7"/>
        <v>1443.5823662443454</v>
      </c>
      <c r="D207">
        <f t="shared" si="6"/>
        <v>1170.7032605460768</v>
      </c>
    </row>
    <row r="208" spans="1:4" x14ac:dyDescent="0.25">
      <c r="A208" s="1">
        <v>44133</v>
      </c>
      <c r="B208">
        <v>992</v>
      </c>
      <c r="C208">
        <f t="shared" si="7"/>
        <v>1353.051258902653</v>
      </c>
      <c r="D208">
        <f t="shared" si="6"/>
        <v>1084.8286503259485</v>
      </c>
    </row>
    <row r="209" spans="1:4" x14ac:dyDescent="0.25">
      <c r="A209" s="1">
        <v>44134</v>
      </c>
      <c r="B209">
        <v>904</v>
      </c>
      <c r="C209">
        <f t="shared" si="7"/>
        <v>1256.7197065729451</v>
      </c>
      <c r="D209">
        <f t="shared" si="6"/>
        <v>999.62477953454902</v>
      </c>
    </row>
    <row r="210" spans="1:4" x14ac:dyDescent="0.25">
      <c r="A210" s="1">
        <v>44135</v>
      </c>
      <c r="B210">
        <v>912</v>
      </c>
      <c r="C210">
        <f t="shared" si="7"/>
        <v>1170.7032605460768</v>
      </c>
      <c r="D210">
        <f t="shared" si="6"/>
        <v>917.98041076194363</v>
      </c>
    </row>
    <row r="211" spans="1:4" x14ac:dyDescent="0.25">
      <c r="A211" s="1">
        <v>44136</v>
      </c>
      <c r="B211">
        <v>868.33333333333212</v>
      </c>
      <c r="C211">
        <f t="shared" si="7"/>
        <v>1084.8286503259485</v>
      </c>
      <c r="D211">
        <f t="shared" si="6"/>
        <v>836.39093533870994</v>
      </c>
    </row>
    <row r="212" spans="1:4" x14ac:dyDescent="0.25">
      <c r="A212" s="1">
        <v>44137</v>
      </c>
      <c r="B212">
        <v>824.66666666666788</v>
      </c>
      <c r="C212">
        <f t="shared" si="7"/>
        <v>999.62477953454902</v>
      </c>
      <c r="D212">
        <f t="shared" si="6"/>
        <v>788.92212839242404</v>
      </c>
    </row>
    <row r="213" spans="1:4" x14ac:dyDescent="0.25">
      <c r="A213" s="1">
        <v>44138</v>
      </c>
      <c r="B213">
        <v>781</v>
      </c>
      <c r="C213">
        <f t="shared" si="7"/>
        <v>917.98041076194363</v>
      </c>
      <c r="D213">
        <f t="shared" si="6"/>
        <v>755.38944058404934</v>
      </c>
    </row>
    <row r="214" spans="1:4" x14ac:dyDescent="0.25">
      <c r="A214" s="1">
        <v>44139</v>
      </c>
      <c r="B214">
        <v>626</v>
      </c>
      <c r="C214">
        <f t="shared" si="7"/>
        <v>836.39093533870994</v>
      </c>
      <c r="D214">
        <f t="shared" si="6"/>
        <v>718.91935777575361</v>
      </c>
    </row>
    <row r="215" spans="1:4" x14ac:dyDescent="0.25">
      <c r="A215" s="1">
        <v>44140</v>
      </c>
      <c r="B215">
        <v>659</v>
      </c>
      <c r="C215">
        <f t="shared" si="7"/>
        <v>788.92212839242404</v>
      </c>
      <c r="D215">
        <f t="shared" si="6"/>
        <v>689.17515514662114</v>
      </c>
    </row>
    <row r="216" spans="1:4" x14ac:dyDescent="0.25">
      <c r="A216" s="1">
        <v>44141</v>
      </c>
      <c r="B216">
        <v>667</v>
      </c>
      <c r="C216">
        <f t="shared" si="7"/>
        <v>755.38944058404934</v>
      </c>
      <c r="D216">
        <f t="shared" si="6"/>
        <v>665.69632783685267</v>
      </c>
    </row>
    <row r="217" spans="1:4" x14ac:dyDescent="0.25">
      <c r="A217" s="1">
        <v>44142</v>
      </c>
      <c r="B217">
        <v>645</v>
      </c>
      <c r="C217">
        <f t="shared" si="7"/>
        <v>718.91935777575361</v>
      </c>
      <c r="D217">
        <f t="shared" si="6"/>
        <v>650.15964867405228</v>
      </c>
    </row>
    <row r="218" spans="1:4" x14ac:dyDescent="0.25">
      <c r="A218" s="1">
        <v>44143</v>
      </c>
      <c r="B218">
        <v>646</v>
      </c>
      <c r="C218">
        <f t="shared" si="7"/>
        <v>689.17515514662114</v>
      </c>
      <c r="D218">
        <f t="shared" si="6"/>
        <v>656.91857943959076</v>
      </c>
    </row>
    <row r="219" spans="1:4" x14ac:dyDescent="0.25">
      <c r="A219" s="1">
        <v>44144</v>
      </c>
      <c r="B219">
        <v>647</v>
      </c>
      <c r="C219">
        <f t="shared" si="7"/>
        <v>665.69632783685267</v>
      </c>
      <c r="D219">
        <f t="shared" si="6"/>
        <v>665.27926114986985</v>
      </c>
    </row>
    <row r="220" spans="1:4" x14ac:dyDescent="0.25">
      <c r="A220" s="1">
        <v>44145</v>
      </c>
      <c r="B220">
        <v>662</v>
      </c>
      <c r="C220">
        <f t="shared" si="7"/>
        <v>650.15964867405228</v>
      </c>
      <c r="D220">
        <f t="shared" si="6"/>
        <v>676.90566469704174</v>
      </c>
    </row>
    <row r="221" spans="1:4" x14ac:dyDescent="0.25">
      <c r="A221" s="1">
        <v>44146</v>
      </c>
      <c r="B221">
        <v>673</v>
      </c>
      <c r="C221">
        <f t="shared" si="7"/>
        <v>656.91857943959076</v>
      </c>
      <c r="D221">
        <f t="shared" si="6"/>
        <v>690.72270819437711</v>
      </c>
    </row>
    <row r="222" spans="1:4" x14ac:dyDescent="0.25">
      <c r="A222" s="1">
        <v>44147</v>
      </c>
      <c r="B222">
        <v>720</v>
      </c>
      <c r="C222">
        <f t="shared" si="7"/>
        <v>665.27926114986985</v>
      </c>
      <c r="D222">
        <f t="shared" si="6"/>
        <v>704.191946174912</v>
      </c>
    </row>
    <row r="223" spans="1:4" x14ac:dyDescent="0.25">
      <c r="A223" s="1">
        <v>44148</v>
      </c>
      <c r="B223">
        <v>753</v>
      </c>
      <c r="C223">
        <f t="shared" si="7"/>
        <v>676.90566469704174</v>
      </c>
      <c r="D223">
        <f t="shared" si="6"/>
        <v>717.2776073693517</v>
      </c>
    </row>
    <row r="224" spans="1:4" x14ac:dyDescent="0.25">
      <c r="A224" s="1">
        <v>44149</v>
      </c>
      <c r="B224">
        <v>743</v>
      </c>
      <c r="C224">
        <f t="shared" si="7"/>
        <v>690.72270819437711</v>
      </c>
      <c r="D224">
        <f t="shared" si="6"/>
        <v>740.95770860641358</v>
      </c>
    </row>
    <row r="225" spans="1:4" x14ac:dyDescent="0.25">
      <c r="A225" s="1">
        <v>44150</v>
      </c>
      <c r="B225">
        <v>739.50949666389351</v>
      </c>
      <c r="C225">
        <f t="shared" si="7"/>
        <v>704.191946174912</v>
      </c>
      <c r="D225">
        <f t="shared" si="6"/>
        <v>769.5197699848726</v>
      </c>
    </row>
    <row r="226" spans="1:4" x14ac:dyDescent="0.25">
      <c r="A226" s="1">
        <v>44151</v>
      </c>
      <c r="B226">
        <v>736</v>
      </c>
      <c r="C226">
        <f t="shared" si="7"/>
        <v>717.2776073693517</v>
      </c>
      <c r="D226">
        <f t="shared" si="6"/>
        <v>805.56858451468713</v>
      </c>
    </row>
    <row r="227" spans="1:4" x14ac:dyDescent="0.25">
      <c r="A227" s="1">
        <v>44152</v>
      </c>
      <c r="B227">
        <v>831</v>
      </c>
      <c r="C227">
        <f t="shared" si="7"/>
        <v>740.95770860641358</v>
      </c>
      <c r="D227">
        <f t="shared" si="6"/>
        <v>846.92101857254886</v>
      </c>
    </row>
    <row r="228" spans="1:4" x14ac:dyDescent="0.25">
      <c r="A228" s="1">
        <v>44153</v>
      </c>
      <c r="B228">
        <v>877</v>
      </c>
      <c r="C228">
        <f t="shared" si="7"/>
        <v>769.5197699848726</v>
      </c>
      <c r="D228">
        <f t="shared" si="6"/>
        <v>891.14157773867976</v>
      </c>
    </row>
    <row r="229" spans="1:4" x14ac:dyDescent="0.25">
      <c r="A229" s="1">
        <v>44154</v>
      </c>
      <c r="B229">
        <v>992</v>
      </c>
      <c r="C229">
        <f t="shared" si="7"/>
        <v>805.56858451468713</v>
      </c>
      <c r="D229">
        <f t="shared" si="6"/>
        <v>943.81263222892062</v>
      </c>
    </row>
    <row r="230" spans="1:4" x14ac:dyDescent="0.25">
      <c r="A230" s="1">
        <v>44155</v>
      </c>
      <c r="B230">
        <v>1069</v>
      </c>
      <c r="C230">
        <f t="shared" si="7"/>
        <v>846.92101857254886</v>
      </c>
      <c r="D230">
        <f t="shared" si="6"/>
        <v>1005.9452885205538</v>
      </c>
    </row>
    <row r="231" spans="1:4" x14ac:dyDescent="0.25">
      <c r="A231" s="1">
        <v>44156</v>
      </c>
      <c r="B231">
        <v>1061</v>
      </c>
      <c r="C231">
        <f t="shared" si="7"/>
        <v>891.14157773867976</v>
      </c>
      <c r="D231">
        <f t="shared" si="6"/>
        <v>1058.3844632833445</v>
      </c>
    </row>
    <row r="232" spans="1:4" x14ac:dyDescent="0.25">
      <c r="A232" s="1">
        <v>44157</v>
      </c>
      <c r="B232">
        <v>1105.3945207428405</v>
      </c>
      <c r="C232">
        <f t="shared" si="7"/>
        <v>943.81263222892062</v>
      </c>
      <c r="D232">
        <f t="shared" si="6"/>
        <v>1107.6624037244492</v>
      </c>
    </row>
    <row r="233" spans="1:4" x14ac:dyDescent="0.25">
      <c r="A233" s="1">
        <v>44158</v>
      </c>
      <c r="B233">
        <v>1150</v>
      </c>
      <c r="C233">
        <f t="shared" si="7"/>
        <v>1005.9452885205538</v>
      </c>
      <c r="D233">
        <f t="shared" si="6"/>
        <v>1138.6028482560896</v>
      </c>
    </row>
    <row r="234" spans="1:4" x14ac:dyDescent="0.25">
      <c r="A234" s="1">
        <v>44159</v>
      </c>
      <c r="B234">
        <v>1186</v>
      </c>
      <c r="C234">
        <f t="shared" si="7"/>
        <v>1058.3844632833445</v>
      </c>
      <c r="D234">
        <f t="shared" si="6"/>
        <v>1161.6523653185536</v>
      </c>
    </row>
    <row r="235" spans="1:4" x14ac:dyDescent="0.25">
      <c r="A235" s="1">
        <v>44160</v>
      </c>
      <c r="B235">
        <v>1206</v>
      </c>
      <c r="C235">
        <f t="shared" si="7"/>
        <v>1107.6624037244492</v>
      </c>
      <c r="D235">
        <f t="shared" si="6"/>
        <v>1180.2828094996785</v>
      </c>
    </row>
    <row r="236" spans="1:4" x14ac:dyDescent="0.25">
      <c r="A236" s="1">
        <v>44161</v>
      </c>
      <c r="B236">
        <v>1203</v>
      </c>
      <c r="C236">
        <f t="shared" si="7"/>
        <v>1138.6028482560896</v>
      </c>
      <c r="D236">
        <f t="shared" si="6"/>
        <v>1188.3804304686805</v>
      </c>
    </row>
    <row r="237" spans="1:4" x14ac:dyDescent="0.25">
      <c r="A237" s="1">
        <v>44162</v>
      </c>
      <c r="B237">
        <v>1230</v>
      </c>
      <c r="C237">
        <f t="shared" si="7"/>
        <v>1161.6523653185536</v>
      </c>
      <c r="D237">
        <f t="shared" si="6"/>
        <v>1185.8547606703899</v>
      </c>
    </row>
    <row r="238" spans="1:4" x14ac:dyDescent="0.25">
      <c r="A238" s="1">
        <v>44163</v>
      </c>
      <c r="B238">
        <v>1186</v>
      </c>
      <c r="C238">
        <f t="shared" si="7"/>
        <v>1180.2828094996785</v>
      </c>
      <c r="D238">
        <f t="shared" si="6"/>
        <v>1183.8448142312175</v>
      </c>
    </row>
    <row r="239" spans="1:4" x14ac:dyDescent="0.25">
      <c r="A239" s="1">
        <v>44164</v>
      </c>
      <c r="B239">
        <v>1159.5865662821016</v>
      </c>
      <c r="C239">
        <f t="shared" si="7"/>
        <v>1188.3804304686805</v>
      </c>
      <c r="D239">
        <f t="shared" si="6"/>
        <v>1179.7355195462937</v>
      </c>
    </row>
    <row r="240" spans="1:4" x14ac:dyDescent="0.25">
      <c r="A240" s="1">
        <v>44165</v>
      </c>
      <c r="B240">
        <v>1133</v>
      </c>
      <c r="C240">
        <f t="shared" si="7"/>
        <v>1185.8547606703899</v>
      </c>
      <c r="D240">
        <f t="shared" si="6"/>
        <v>1176.4866281167465</v>
      </c>
    </row>
    <row r="241" spans="1:4" x14ac:dyDescent="0.25">
      <c r="A241" s="1">
        <v>44166</v>
      </c>
      <c r="B241">
        <v>1172</v>
      </c>
      <c r="C241">
        <f t="shared" si="7"/>
        <v>1183.8448142312175</v>
      </c>
      <c r="D241">
        <f t="shared" si="6"/>
        <v>1169.1071896209837</v>
      </c>
    </row>
    <row r="242" spans="1:4" x14ac:dyDescent="0.25">
      <c r="A242" s="1">
        <v>44167</v>
      </c>
      <c r="B242">
        <v>1177</v>
      </c>
      <c r="C242">
        <f t="shared" si="7"/>
        <v>1179.7355195462937</v>
      </c>
      <c r="D242">
        <f t="shared" si="6"/>
        <v>1159.139066988909</v>
      </c>
    </row>
    <row r="243" spans="1:4" x14ac:dyDescent="0.25">
      <c r="A243" s="1">
        <v>44168</v>
      </c>
      <c r="B243">
        <v>1180</v>
      </c>
      <c r="C243">
        <f t="shared" si="7"/>
        <v>1176.4866281167465</v>
      </c>
      <c r="D243">
        <f t="shared" si="6"/>
        <v>1150.3748681852273</v>
      </c>
    </row>
    <row r="244" spans="1:4" x14ac:dyDescent="0.25">
      <c r="A244" s="1">
        <v>44169</v>
      </c>
      <c r="B244">
        <v>1177</v>
      </c>
      <c r="C244">
        <f t="shared" si="7"/>
        <v>1169.1071896209837</v>
      </c>
      <c r="D244">
        <f t="shared" si="6"/>
        <v>1142.8306094762859</v>
      </c>
    </row>
    <row r="245" spans="1:4" x14ac:dyDescent="0.25">
      <c r="A245" s="1">
        <v>44170</v>
      </c>
      <c r="B245">
        <v>1117</v>
      </c>
      <c r="C245">
        <f t="shared" si="7"/>
        <v>1159.139066988909</v>
      </c>
      <c r="D245">
        <f t="shared" si="6"/>
        <v>1142.2725861854485</v>
      </c>
    </row>
    <row r="246" spans="1:4" x14ac:dyDescent="0.25">
      <c r="A246" s="1">
        <v>44171</v>
      </c>
      <c r="B246">
        <v>1099.5881964273249</v>
      </c>
      <c r="C246">
        <f t="shared" si="7"/>
        <v>1150.3748681852273</v>
      </c>
      <c r="D246">
        <f t="shared" si="6"/>
        <v>1141.9950997635244</v>
      </c>
    </row>
    <row r="247" spans="1:4" x14ac:dyDescent="0.25">
      <c r="A247" s="1">
        <v>44172</v>
      </c>
      <c r="B247">
        <v>1082</v>
      </c>
      <c r="C247">
        <f t="shared" si="7"/>
        <v>1142.8306094762859</v>
      </c>
      <c r="D247">
        <f t="shared" si="6"/>
        <v>1142.9604407292363</v>
      </c>
    </row>
    <row r="248" spans="1:4" x14ac:dyDescent="0.25">
      <c r="A248" s="1">
        <v>44173</v>
      </c>
      <c r="B248">
        <v>1168</v>
      </c>
      <c r="C248">
        <f t="shared" si="7"/>
        <v>1142.2725861854485</v>
      </c>
      <c r="D248">
        <f t="shared" si="6"/>
        <v>1138.8942565057491</v>
      </c>
    </row>
    <row r="249" spans="1:4" x14ac:dyDescent="0.25">
      <c r="A249" s="1">
        <v>44174</v>
      </c>
      <c r="B249">
        <v>1175</v>
      </c>
      <c r="C249">
        <f t="shared" si="7"/>
        <v>1141.9950997635244</v>
      </c>
      <c r="D249">
        <f>(B251*B250*B249*B248*B247)^(1/5)</f>
        <v>1151.383802138942</v>
      </c>
    </row>
    <row r="250" spans="1:4" x14ac:dyDescent="0.25">
      <c r="A250" s="1">
        <v>44175</v>
      </c>
      <c r="B250">
        <v>1187</v>
      </c>
      <c r="C250">
        <f t="shared" si="7"/>
        <v>1142.9604407292363</v>
      </c>
      <c r="D250">
        <f>(B251*B250*B249)^(1/3)</f>
        <v>1169.8858582979165</v>
      </c>
    </row>
    <row r="251" spans="1:4" x14ac:dyDescent="0.25">
      <c r="A251" s="1">
        <v>44176</v>
      </c>
      <c r="B251">
        <v>1148</v>
      </c>
      <c r="C251">
        <f t="shared" si="7"/>
        <v>1138.8942565057491</v>
      </c>
      <c r="D251">
        <f>B251</f>
        <v>1148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A0024-1C1F-4D22-8CD0-930703873B24}">
  <dimension ref="A1:G79"/>
  <sheetViews>
    <sheetView workbookViewId="0">
      <selection activeCell="K19" sqref="K19"/>
    </sheetView>
  </sheetViews>
  <sheetFormatPr defaultRowHeight="15" x14ac:dyDescent="0.25"/>
  <sheetData>
    <row r="1" spans="1:7" x14ac:dyDescent="0.25">
      <c r="B1" t="s">
        <v>18</v>
      </c>
      <c r="C1" t="s">
        <v>19</v>
      </c>
    </row>
    <row r="2" spans="1:7" x14ac:dyDescent="0.25">
      <c r="A2">
        <v>3032</v>
      </c>
      <c r="B2">
        <v>0</v>
      </c>
      <c r="C2">
        <f t="shared" ref="C2:C33" si="0">(p0*K)/(p0 + (K - p0)*EXP(-i0*B2))</f>
        <v>3032</v>
      </c>
      <c r="F2" t="s">
        <v>14</v>
      </c>
      <c r="G2">
        <v>3.7002449999999999E-2</v>
      </c>
    </row>
    <row r="3" spans="1:7" x14ac:dyDescent="0.25">
      <c r="A3">
        <f>A2*$K$104</f>
        <v>0</v>
      </c>
      <c r="B3">
        <f t="shared" ref="B3:B34" si="1">B2+dt</f>
        <v>1</v>
      </c>
      <c r="C3">
        <f t="shared" si="0"/>
        <v>3128.4151581043884</v>
      </c>
      <c r="F3" t="s">
        <v>15</v>
      </c>
      <c r="G3">
        <v>20000</v>
      </c>
    </row>
    <row r="4" spans="1:7" x14ac:dyDescent="0.25">
      <c r="A4">
        <f t="shared" ref="A4:A67" si="2">A3*$K$104</f>
        <v>0</v>
      </c>
      <c r="B4">
        <f t="shared" si="1"/>
        <v>2</v>
      </c>
      <c r="C4">
        <f t="shared" si="0"/>
        <v>3227.3131018596096</v>
      </c>
      <c r="F4" t="s">
        <v>16</v>
      </c>
      <c r="G4">
        <v>3032</v>
      </c>
    </row>
    <row r="5" spans="1:7" x14ac:dyDescent="0.25">
      <c r="A5">
        <f t="shared" si="2"/>
        <v>0</v>
      </c>
      <c r="B5">
        <f t="shared" si="1"/>
        <v>3</v>
      </c>
      <c r="C5">
        <f t="shared" si="0"/>
        <v>3328.7206472334296</v>
      </c>
      <c r="F5" t="s">
        <v>17</v>
      </c>
      <c r="G5">
        <v>1</v>
      </c>
    </row>
    <row r="6" spans="1:7" x14ac:dyDescent="0.25">
      <c r="A6">
        <f t="shared" si="2"/>
        <v>0</v>
      </c>
      <c r="B6">
        <f t="shared" si="1"/>
        <v>4</v>
      </c>
      <c r="C6">
        <f t="shared" si="0"/>
        <v>3432.6624657726602</v>
      </c>
    </row>
    <row r="7" spans="1:7" x14ac:dyDescent="0.25">
      <c r="A7">
        <f t="shared" si="2"/>
        <v>0</v>
      </c>
      <c r="B7">
        <f t="shared" si="1"/>
        <v>5</v>
      </c>
      <c r="C7">
        <f t="shared" si="0"/>
        <v>3539.1609216884744</v>
      </c>
    </row>
    <row r="8" spans="1:7" x14ac:dyDescent="0.25">
      <c r="A8">
        <f t="shared" si="2"/>
        <v>0</v>
      </c>
      <c r="B8">
        <f t="shared" si="1"/>
        <v>6</v>
      </c>
      <c r="C8">
        <f t="shared" si="0"/>
        <v>3648.2359070798102</v>
      </c>
    </row>
    <row r="9" spans="1:7" x14ac:dyDescent="0.25">
      <c r="A9">
        <f t="shared" si="2"/>
        <v>0</v>
      </c>
      <c r="B9">
        <f t="shared" si="1"/>
        <v>7</v>
      </c>
      <c r="C9">
        <f t="shared" si="0"/>
        <v>3759.9046759563712</v>
      </c>
    </row>
    <row r="10" spans="1:7" x14ac:dyDescent="0.25">
      <c r="A10">
        <f t="shared" si="2"/>
        <v>0</v>
      </c>
      <c r="B10">
        <f t="shared" si="1"/>
        <v>8</v>
      </c>
      <c r="C10">
        <f t="shared" si="0"/>
        <v>3874.1816777824015</v>
      </c>
    </row>
    <row r="11" spans="1:7" x14ac:dyDescent="0.25">
      <c r="A11">
        <f t="shared" si="2"/>
        <v>0</v>
      </c>
      <c r="B11">
        <f t="shared" si="1"/>
        <v>9</v>
      </c>
      <c r="C11">
        <f t="shared" si="0"/>
        <v>3991.078391321143</v>
      </c>
    </row>
    <row r="12" spans="1:7" x14ac:dyDescent="0.25">
      <c r="A12">
        <f t="shared" si="2"/>
        <v>0</v>
      </c>
      <c r="B12">
        <f t="shared" si="1"/>
        <v>10</v>
      </c>
      <c r="C12">
        <f t="shared" si="0"/>
        <v>4110.6031596172097</v>
      </c>
    </row>
    <row r="13" spans="1:7" x14ac:dyDescent="0.25">
      <c r="A13">
        <f t="shared" si="2"/>
        <v>0</v>
      </c>
      <c r="B13">
        <f t="shared" si="1"/>
        <v>11</v>
      </c>
      <c r="C13">
        <f t="shared" si="0"/>
        <v>4232.7610270091782</v>
      </c>
    </row>
    <row r="14" spans="1:7" x14ac:dyDescent="0.25">
      <c r="A14">
        <f t="shared" si="2"/>
        <v>0</v>
      </c>
      <c r="B14">
        <f t="shared" si="1"/>
        <v>12</v>
      </c>
      <c r="C14">
        <f t="shared" si="0"/>
        <v>4357.5535791166967</v>
      </c>
    </row>
    <row r="15" spans="1:7" x14ac:dyDescent="0.25">
      <c r="A15">
        <f t="shared" si="2"/>
        <v>0</v>
      </c>
      <c r="B15">
        <f t="shared" si="1"/>
        <v>13</v>
      </c>
      <c r="C15">
        <f t="shared" si="0"/>
        <v>4484.9787867945779</v>
      </c>
    </row>
    <row r="16" spans="1:7" x14ac:dyDescent="0.25">
      <c r="A16">
        <f t="shared" si="2"/>
        <v>0</v>
      </c>
      <c r="B16">
        <f t="shared" si="1"/>
        <v>14</v>
      </c>
      <c r="C16">
        <f t="shared" si="0"/>
        <v>4615.0308550896743</v>
      </c>
    </row>
    <row r="17" spans="1:3" x14ac:dyDescent="0.25">
      <c r="A17">
        <f t="shared" si="2"/>
        <v>0</v>
      </c>
      <c r="B17">
        <f t="shared" si="1"/>
        <v>15</v>
      </c>
      <c r="C17">
        <f t="shared" si="0"/>
        <v>4747.7000782740888</v>
      </c>
    </row>
    <row r="18" spans="1:3" x14ac:dyDescent="0.25">
      <c r="A18">
        <f t="shared" si="2"/>
        <v>0</v>
      </c>
      <c r="B18">
        <f t="shared" si="1"/>
        <v>16</v>
      </c>
      <c r="C18">
        <f t="shared" si="0"/>
        <v>4882.9727020593691</v>
      </c>
    </row>
    <row r="19" spans="1:3" x14ac:dyDescent="0.25">
      <c r="A19">
        <f t="shared" si="2"/>
        <v>0</v>
      </c>
      <c r="B19">
        <f t="shared" si="1"/>
        <v>17</v>
      </c>
      <c r="C19">
        <f t="shared" si="0"/>
        <v>5020.8307941200492</v>
      </c>
    </row>
    <row r="20" spans="1:3" x14ac:dyDescent="0.25">
      <c r="A20">
        <f t="shared" si="2"/>
        <v>0</v>
      </c>
      <c r="B20">
        <f t="shared" si="1"/>
        <v>18</v>
      </c>
      <c r="C20">
        <f t="shared" si="0"/>
        <v>5161.2521240700971</v>
      </c>
    </row>
    <row r="21" spans="1:3" x14ac:dyDescent="0.25">
      <c r="A21">
        <f t="shared" si="2"/>
        <v>0</v>
      </c>
      <c r="B21">
        <f t="shared" si="1"/>
        <v>19</v>
      </c>
      <c r="C21">
        <f t="shared" si="0"/>
        <v>5304.2100540419924</v>
      </c>
    </row>
    <row r="22" spans="1:3" x14ac:dyDescent="0.25">
      <c r="A22">
        <f t="shared" si="2"/>
        <v>0</v>
      </c>
      <c r="B22">
        <f t="shared" si="1"/>
        <v>20</v>
      </c>
      <c r="C22">
        <f t="shared" si="0"/>
        <v>5449.6734410140598</v>
      </c>
    </row>
    <row r="23" spans="1:3" x14ac:dyDescent="0.25">
      <c r="A23">
        <f t="shared" si="2"/>
        <v>0</v>
      </c>
      <c r="B23">
        <f t="shared" si="1"/>
        <v>21</v>
      </c>
      <c r="C23">
        <f t="shared" si="0"/>
        <v>5597.6065520170441</v>
      </c>
    </row>
    <row r="24" spans="1:3" x14ac:dyDescent="0.25">
      <c r="A24">
        <f t="shared" si="2"/>
        <v>0</v>
      </c>
      <c r="B24">
        <f t="shared" si="1"/>
        <v>22</v>
      </c>
      <c r="C24">
        <f t="shared" si="0"/>
        <v>5747.9689933246646</v>
      </c>
    </row>
    <row r="25" spans="1:3" x14ac:dyDescent="0.25">
      <c r="A25">
        <f t="shared" si="2"/>
        <v>0</v>
      </c>
      <c r="B25">
        <f t="shared" si="1"/>
        <v>23</v>
      </c>
      <c r="C25">
        <f t="shared" si="0"/>
        <v>5900.7156546948208</v>
      </c>
    </row>
    <row r="26" spans="1:3" x14ac:dyDescent="0.25">
      <c r="A26">
        <f t="shared" si="2"/>
        <v>0</v>
      </c>
      <c r="B26">
        <f t="shared" si="1"/>
        <v>24</v>
      </c>
      <c r="C26">
        <f t="shared" si="0"/>
        <v>6055.7966696776484</v>
      </c>
    </row>
    <row r="27" spans="1:3" x14ac:dyDescent="0.25">
      <c r="A27">
        <f t="shared" si="2"/>
        <v>0</v>
      </c>
      <c r="B27">
        <f t="shared" si="1"/>
        <v>25</v>
      </c>
      <c r="C27">
        <f t="shared" si="0"/>
        <v>6213.1573929435181</v>
      </c>
    </row>
    <row r="28" spans="1:3" x14ac:dyDescent="0.25">
      <c r="A28">
        <f t="shared" si="2"/>
        <v>0</v>
      </c>
      <c r="B28">
        <f t="shared" si="1"/>
        <v>26</v>
      </c>
      <c r="C28">
        <f t="shared" si="0"/>
        <v>6372.7383955082505</v>
      </c>
    </row>
    <row r="29" spans="1:3" x14ac:dyDescent="0.25">
      <c r="A29">
        <f t="shared" si="2"/>
        <v>0</v>
      </c>
      <c r="B29">
        <f t="shared" si="1"/>
        <v>27</v>
      </c>
      <c r="C29">
        <f t="shared" si="0"/>
        <v>6534.4754786444146</v>
      </c>
    </row>
    <row r="30" spans="1:3" x14ac:dyDescent="0.25">
      <c r="A30">
        <f t="shared" si="2"/>
        <v>0</v>
      </c>
      <c r="B30">
        <f t="shared" si="1"/>
        <v>28</v>
      </c>
      <c r="C30">
        <f t="shared" si="0"/>
        <v>6698.2997071666632</v>
      </c>
    </row>
    <row r="31" spans="1:3" x14ac:dyDescent="0.25">
      <c r="A31">
        <f t="shared" si="2"/>
        <v>0</v>
      </c>
      <c r="B31">
        <f t="shared" si="1"/>
        <v>29</v>
      </c>
      <c r="C31">
        <f t="shared" si="0"/>
        <v>6864.1374626663674</v>
      </c>
    </row>
    <row r="32" spans="1:3" x14ac:dyDescent="0.25">
      <c r="A32">
        <f t="shared" si="2"/>
        <v>0</v>
      </c>
      <c r="B32">
        <f t="shared" si="1"/>
        <v>30</v>
      </c>
      <c r="C32">
        <f t="shared" si="0"/>
        <v>7031.9105171467972</v>
      </c>
    </row>
    <row r="33" spans="1:3" x14ac:dyDescent="0.25">
      <c r="A33">
        <f t="shared" si="2"/>
        <v>0</v>
      </c>
      <c r="B33">
        <f t="shared" si="1"/>
        <v>31</v>
      </c>
      <c r="C33">
        <f t="shared" si="0"/>
        <v>7201.5361273756962</v>
      </c>
    </row>
    <row r="34" spans="1:3" x14ac:dyDescent="0.25">
      <c r="A34">
        <f t="shared" si="2"/>
        <v>0</v>
      </c>
      <c r="B34">
        <f t="shared" si="1"/>
        <v>32</v>
      </c>
      <c r="C34">
        <f t="shared" ref="C34:C65" si="3">(p0*K)/(p0 + (K - p0)*EXP(-i0*B34))</f>
        <v>7372.9271501285293</v>
      </c>
    </row>
    <row r="35" spans="1:3" x14ac:dyDescent="0.25">
      <c r="A35">
        <f t="shared" si="2"/>
        <v>0</v>
      </c>
      <c r="B35">
        <f t="shared" ref="B35:B66" si="4">B34+dt</f>
        <v>33</v>
      </c>
      <c r="C35">
        <f t="shared" si="3"/>
        <v>7545.992178343944</v>
      </c>
    </row>
    <row r="36" spans="1:3" x14ac:dyDescent="0.25">
      <c r="A36">
        <f t="shared" si="2"/>
        <v>0</v>
      </c>
      <c r="B36">
        <f t="shared" si="4"/>
        <v>34</v>
      </c>
      <c r="C36">
        <f t="shared" si="3"/>
        <v>7720.6356980548835</v>
      </c>
    </row>
    <row r="37" spans="1:3" x14ac:dyDescent="0.25">
      <c r="A37">
        <f t="shared" si="2"/>
        <v>0</v>
      </c>
      <c r="B37">
        <f t="shared" si="4"/>
        <v>35</v>
      </c>
      <c r="C37">
        <f t="shared" si="3"/>
        <v>7896.7582657956791</v>
      </c>
    </row>
    <row r="38" spans="1:3" x14ac:dyDescent="0.25">
      <c r="A38">
        <f t="shared" si="2"/>
        <v>0</v>
      </c>
      <c r="B38">
        <f t="shared" si="4"/>
        <v>36</v>
      </c>
      <c r="C38">
        <f t="shared" si="3"/>
        <v>8074.2567060193624</v>
      </c>
    </row>
    <row r="39" spans="1:3" x14ac:dyDescent="0.25">
      <c r="A39">
        <f t="shared" si="2"/>
        <v>0</v>
      </c>
      <c r="B39">
        <f t="shared" si="4"/>
        <v>37</v>
      </c>
      <c r="C39">
        <f t="shared" si="3"/>
        <v>8253.0243278920461</v>
      </c>
    </row>
    <row r="40" spans="1:3" x14ac:dyDescent="0.25">
      <c r="A40">
        <f t="shared" si="2"/>
        <v>0</v>
      </c>
      <c r="B40">
        <f t="shared" si="4"/>
        <v>38</v>
      </c>
      <c r="C40">
        <f t="shared" si="3"/>
        <v>8432.9511606648975</v>
      </c>
    </row>
    <row r="41" spans="1:3" x14ac:dyDescent="0.25">
      <c r="A41">
        <f t="shared" si="2"/>
        <v>0</v>
      </c>
      <c r="B41">
        <f t="shared" si="4"/>
        <v>39</v>
      </c>
      <c r="C41">
        <f t="shared" si="3"/>
        <v>8613.924206660633</v>
      </c>
    </row>
    <row r="42" spans="1:3" x14ac:dyDescent="0.25">
      <c r="A42">
        <f t="shared" si="2"/>
        <v>0</v>
      </c>
      <c r="B42">
        <f t="shared" si="4"/>
        <v>40</v>
      </c>
      <c r="C42">
        <f t="shared" si="3"/>
        <v>8795.827710753123</v>
      </c>
    </row>
    <row r="43" spans="1:3" x14ac:dyDescent="0.25">
      <c r="A43">
        <f t="shared" si="2"/>
        <v>0</v>
      </c>
      <c r="B43">
        <f t="shared" si="4"/>
        <v>41</v>
      </c>
      <c r="C43">
        <f t="shared" si="3"/>
        <v>8978.5434450674929</v>
      </c>
    </row>
    <row r="44" spans="1:3" x14ac:dyDescent="0.25">
      <c r="A44">
        <f t="shared" si="2"/>
        <v>0</v>
      </c>
      <c r="B44">
        <f t="shared" si="4"/>
        <v>42</v>
      </c>
      <c r="C44">
        <f t="shared" si="3"/>
        <v>9161.9510074861046</v>
      </c>
    </row>
    <row r="45" spans="1:3" x14ac:dyDescent="0.25">
      <c r="A45">
        <f t="shared" si="2"/>
        <v>0</v>
      </c>
      <c r="B45">
        <f t="shared" si="4"/>
        <v>43</v>
      </c>
      <c r="C45">
        <f t="shared" si="3"/>
        <v>9345.9281324152125</v>
      </c>
    </row>
    <row r="46" spans="1:3" x14ac:dyDescent="0.25">
      <c r="A46">
        <f t="shared" si="2"/>
        <v>0</v>
      </c>
      <c r="B46">
        <f t="shared" si="4"/>
        <v>44</v>
      </c>
      <c r="C46">
        <f t="shared" si="3"/>
        <v>9530.3510121494419</v>
      </c>
    </row>
    <row r="47" spans="1:3" x14ac:dyDescent="0.25">
      <c r="A47">
        <f t="shared" si="2"/>
        <v>0</v>
      </c>
      <c r="B47">
        <f t="shared" si="4"/>
        <v>45</v>
      </c>
      <c r="C47">
        <f t="shared" si="3"/>
        <v>9715.0946270685454</v>
      </c>
    </row>
    <row r="48" spans="1:3" x14ac:dyDescent="0.25">
      <c r="A48">
        <f t="shared" si="2"/>
        <v>0</v>
      </c>
      <c r="B48">
        <f t="shared" si="4"/>
        <v>46</v>
      </c>
      <c r="C48">
        <f t="shared" si="3"/>
        <v>9900.0330828145488</v>
      </c>
    </row>
    <row r="49" spans="1:3" x14ac:dyDescent="0.25">
      <c r="A49">
        <f t="shared" si="2"/>
        <v>0</v>
      </c>
      <c r="B49">
        <f t="shared" si="4"/>
        <v>47</v>
      </c>
      <c r="C49">
        <f t="shared" si="3"/>
        <v>10085.039952528505</v>
      </c>
    </row>
    <row r="50" spans="1:3" x14ac:dyDescent="0.25">
      <c r="A50">
        <f t="shared" si="2"/>
        <v>0</v>
      </c>
      <c r="B50">
        <f t="shared" si="4"/>
        <v>48</v>
      </c>
      <c r="C50">
        <f t="shared" si="3"/>
        <v>10269.988622176088</v>
      </c>
    </row>
    <row r="51" spans="1:3" x14ac:dyDescent="0.25">
      <c r="A51">
        <f t="shared" si="2"/>
        <v>0</v>
      </c>
      <c r="B51">
        <f t="shared" si="4"/>
        <v>49</v>
      </c>
      <c r="C51">
        <f t="shared" si="3"/>
        <v>10454.752636960489</v>
      </c>
    </row>
    <row r="52" spans="1:3" x14ac:dyDescent="0.25">
      <c r="A52">
        <f t="shared" si="2"/>
        <v>0</v>
      </c>
      <c r="B52">
        <f t="shared" si="4"/>
        <v>50</v>
      </c>
      <c r="C52">
        <f t="shared" si="3"/>
        <v>10639.206046810246</v>
      </c>
    </row>
    <row r="53" spans="1:3" x14ac:dyDescent="0.25">
      <c r="A53">
        <f t="shared" si="2"/>
        <v>0</v>
      </c>
      <c r="B53">
        <f t="shared" si="4"/>
        <v>51</v>
      </c>
      <c r="C53">
        <f t="shared" si="3"/>
        <v>10823.223748938866</v>
      </c>
    </row>
    <row r="54" spans="1:3" x14ac:dyDescent="0.25">
      <c r="A54">
        <f t="shared" si="2"/>
        <v>0</v>
      </c>
      <c r="B54">
        <f t="shared" si="4"/>
        <v>52</v>
      </c>
      <c r="C54">
        <f t="shared" si="3"/>
        <v>11006.681825502243</v>
      </c>
    </row>
    <row r="55" spans="1:3" x14ac:dyDescent="0.25">
      <c r="A55">
        <f t="shared" si="2"/>
        <v>0</v>
      </c>
      <c r="B55">
        <f t="shared" si="4"/>
        <v>53</v>
      </c>
      <c r="C55">
        <f t="shared" si="3"/>
        <v>11189.457874428366</v>
      </c>
    </row>
    <row r="56" spans="1:3" x14ac:dyDescent="0.25">
      <c r="A56">
        <f t="shared" si="2"/>
        <v>0</v>
      </c>
      <c r="B56">
        <f t="shared" si="4"/>
        <v>54</v>
      </c>
      <c r="C56">
        <f t="shared" si="3"/>
        <v>11371.431331561213</v>
      </c>
    </row>
    <row r="57" spans="1:3" x14ac:dyDescent="0.25">
      <c r="A57">
        <f t="shared" si="2"/>
        <v>0</v>
      </c>
      <c r="B57">
        <f t="shared" si="4"/>
        <v>55</v>
      </c>
      <c r="C57">
        <f t="shared" si="3"/>
        <v>11552.483782345644</v>
      </c>
    </row>
    <row r="58" spans="1:3" x14ac:dyDescent="0.25">
      <c r="A58">
        <f t="shared" si="2"/>
        <v>0</v>
      </c>
      <c r="B58">
        <f t="shared" si="4"/>
        <v>56</v>
      </c>
      <c r="C58">
        <f t="shared" si="3"/>
        <v>11732.499261381667</v>
      </c>
    </row>
    <row r="59" spans="1:3" x14ac:dyDescent="0.25">
      <c r="A59">
        <f t="shared" si="2"/>
        <v>0</v>
      </c>
      <c r="B59">
        <f t="shared" si="4"/>
        <v>57</v>
      </c>
      <c r="C59">
        <f t="shared" si="3"/>
        <v>11911.364538292772</v>
      </c>
    </row>
    <row r="60" spans="1:3" x14ac:dyDescent="0.25">
      <c r="A60">
        <f t="shared" si="2"/>
        <v>0</v>
      </c>
      <c r="B60">
        <f t="shared" si="4"/>
        <v>58</v>
      </c>
      <c r="C60">
        <f t="shared" si="3"/>
        <v>12088.969388482823</v>
      </c>
    </row>
    <row r="61" spans="1:3" x14ac:dyDescent="0.25">
      <c r="A61">
        <f t="shared" si="2"/>
        <v>0</v>
      </c>
      <c r="B61">
        <f t="shared" si="4"/>
        <v>59</v>
      </c>
      <c r="C61">
        <f t="shared" si="3"/>
        <v>12265.206847496991</v>
      </c>
    </row>
    <row r="62" spans="1:3" x14ac:dyDescent="0.25">
      <c r="A62">
        <f t="shared" si="2"/>
        <v>0</v>
      </c>
      <c r="B62">
        <f t="shared" si="4"/>
        <v>60</v>
      </c>
      <c r="C62">
        <f t="shared" si="3"/>
        <v>12439.973447852906</v>
      </c>
    </row>
    <row r="63" spans="1:3" x14ac:dyDescent="0.25">
      <c r="A63">
        <f t="shared" si="2"/>
        <v>0</v>
      </c>
      <c r="B63">
        <f t="shared" si="4"/>
        <v>61</v>
      </c>
      <c r="C63">
        <f t="shared" si="3"/>
        <v>12613.169437365865</v>
      </c>
    </row>
    <row r="64" spans="1:3" x14ac:dyDescent="0.25">
      <c r="A64">
        <f t="shared" si="2"/>
        <v>0</v>
      </c>
      <c r="B64">
        <f t="shared" si="4"/>
        <v>62</v>
      </c>
      <c r="C64">
        <f t="shared" si="3"/>
        <v>12784.698978155351</v>
      </c>
    </row>
    <row r="65" spans="1:3" x14ac:dyDescent="0.25">
      <c r="A65">
        <f t="shared" si="2"/>
        <v>0</v>
      </c>
      <c r="B65">
        <f t="shared" si="4"/>
        <v>63</v>
      </c>
      <c r="C65">
        <f t="shared" si="3"/>
        <v>12954.470325686236</v>
      </c>
    </row>
    <row r="66" spans="1:3" x14ac:dyDescent="0.25">
      <c r="A66">
        <f t="shared" si="2"/>
        <v>0</v>
      </c>
      <c r="B66">
        <f t="shared" si="4"/>
        <v>64</v>
      </c>
      <c r="C66">
        <f t="shared" ref="C66:C79" si="5">(p0*K)/(p0 + (K - p0)*EXP(-i0*B66))</f>
        <v>13122.39598736536</v>
      </c>
    </row>
    <row r="67" spans="1:3" x14ac:dyDescent="0.25">
      <c r="A67">
        <f t="shared" si="2"/>
        <v>0</v>
      </c>
      <c r="B67">
        <f t="shared" ref="B67:B79" si="6">B66+dt</f>
        <v>65</v>
      </c>
      <c r="C67">
        <f t="shared" si="5"/>
        <v>13288.392860380567</v>
      </c>
    </row>
    <row r="68" spans="1:3" x14ac:dyDescent="0.25">
      <c r="A68">
        <f t="shared" ref="A68:A75" si="7">A67*$K$104</f>
        <v>0</v>
      </c>
      <c r="B68">
        <f t="shared" si="6"/>
        <v>66</v>
      </c>
      <c r="C68">
        <f t="shared" si="5"/>
        <v>13452.382348632565</v>
      </c>
    </row>
    <row r="69" spans="1:3" x14ac:dyDescent="0.25">
      <c r="A69">
        <f t="shared" si="7"/>
        <v>0</v>
      </c>
      <c r="B69">
        <f t="shared" si="6"/>
        <v>67</v>
      </c>
      <c r="C69">
        <f t="shared" si="5"/>
        <v>13614.290458768717</v>
      </c>
    </row>
    <row r="70" spans="1:3" x14ac:dyDescent="0.25">
      <c r="A70">
        <f t="shared" si="7"/>
        <v>0</v>
      </c>
      <c r="B70">
        <f t="shared" si="6"/>
        <v>68</v>
      </c>
      <c r="C70">
        <f t="shared" si="5"/>
        <v>13774.047875479924</v>
      </c>
    </row>
    <row r="71" spans="1:3" x14ac:dyDescent="0.25">
      <c r="A71">
        <f t="shared" si="7"/>
        <v>0</v>
      </c>
      <c r="B71">
        <f t="shared" si="6"/>
        <v>69</v>
      </c>
      <c r="C71">
        <f t="shared" si="5"/>
        <v>13931.590016366385</v>
      </c>
    </row>
    <row r="72" spans="1:3" x14ac:dyDescent="0.25">
      <c r="A72">
        <f t="shared" si="7"/>
        <v>0</v>
      </c>
      <c r="B72">
        <f t="shared" si="6"/>
        <v>70</v>
      </c>
      <c r="C72">
        <f t="shared" si="5"/>
        <v>14086.857066812805</v>
      </c>
    </row>
    <row r="73" spans="1:3" x14ac:dyDescent="0.25">
      <c r="A73">
        <f t="shared" si="7"/>
        <v>0</v>
      </c>
      <c r="B73">
        <f t="shared" si="6"/>
        <v>71</v>
      </c>
      <c r="C73">
        <f t="shared" si="5"/>
        <v>14239.793995438897</v>
      </c>
    </row>
    <row r="74" spans="1:3" x14ac:dyDescent="0.25">
      <c r="A74">
        <f t="shared" si="7"/>
        <v>0</v>
      </c>
      <c r="B74">
        <f t="shared" si="6"/>
        <v>72</v>
      </c>
      <c r="C74">
        <f t="shared" si="5"/>
        <v>14390.350550804307</v>
      </c>
    </row>
    <row r="75" spans="1:3" x14ac:dyDescent="0.25">
      <c r="A75">
        <f t="shared" si="7"/>
        <v>0</v>
      </c>
      <c r="B75">
        <f t="shared" si="6"/>
        <v>73</v>
      </c>
      <c r="C75">
        <f t="shared" si="5"/>
        <v>14538.481240149315</v>
      </c>
    </row>
    <row r="76" spans="1:3" x14ac:dyDescent="0.25">
      <c r="A76">
        <v>14002</v>
      </c>
      <c r="B76">
        <f t="shared" si="6"/>
        <v>74</v>
      </c>
      <c r="C76">
        <f t="shared" si="5"/>
        <v>14684.145291041728</v>
      </c>
    </row>
    <row r="77" spans="1:3" x14ac:dyDescent="0.25">
      <c r="A77">
        <v>14523</v>
      </c>
      <c r="B77">
        <f t="shared" si="6"/>
        <v>75</v>
      </c>
      <c r="C77">
        <f t="shared" si="5"/>
        <v>14827.30659687759</v>
      </c>
    </row>
    <row r="78" spans="1:3" x14ac:dyDescent="0.25">
      <c r="A78">
        <v>14923</v>
      </c>
      <c r="B78">
        <f t="shared" si="6"/>
        <v>76</v>
      </c>
      <c r="C78">
        <f t="shared" si="5"/>
        <v>14967.93364724716</v>
      </c>
    </row>
    <row r="79" spans="1:3" x14ac:dyDescent="0.25">
      <c r="A79">
        <v>15106</v>
      </c>
      <c r="B79">
        <f t="shared" si="6"/>
        <v>77</v>
      </c>
      <c r="C79">
        <f t="shared" si="5"/>
        <v>15105.999444229286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8</vt:i4>
      </vt:variant>
      <vt:variant>
        <vt:lpstr>Intervalos Nomeados</vt:lpstr>
      </vt:variant>
      <vt:variant>
        <vt:i4>4</vt:i4>
      </vt:variant>
    </vt:vector>
  </HeadingPairs>
  <TitlesOfParts>
    <vt:vector size="12" baseType="lpstr">
      <vt:lpstr>Planilha1</vt:lpstr>
      <vt:lpstr>Planilha2</vt:lpstr>
      <vt:lpstr>Dados Oficiais</vt:lpstr>
      <vt:lpstr>Dados sim recup exp</vt:lpstr>
      <vt:lpstr>Dados sim recup média</vt:lpstr>
      <vt:lpstr>Dados sim recup log</vt:lpstr>
      <vt:lpstr>Planilha3</vt:lpstr>
      <vt:lpstr>teste curva logística</vt:lpstr>
      <vt:lpstr>dt</vt:lpstr>
      <vt:lpstr>i0</vt:lpstr>
      <vt:lpstr>K</vt:lpstr>
      <vt:lpstr>p0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Celso Rosa</dc:creator>
  <cp:lastModifiedBy>Celso Rosa</cp:lastModifiedBy>
  <dcterms:created xsi:type="dcterms:W3CDTF">2020-05-09T03:25:46Z</dcterms:created>
  <dcterms:modified xsi:type="dcterms:W3CDTF">2021-02-26T20:58:00Z</dcterms:modified>
</cp:coreProperties>
</file>