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Celso\_Pessoais\Documentos\GitRepo\Covid-SJC\"/>
    </mc:Choice>
  </mc:AlternateContent>
  <bookViews>
    <workbookView xWindow="-120" yWindow="-120" windowWidth="20730" windowHeight="11160" firstSheet="5" activeTab="5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1" i="11" l="1"/>
  <c r="O401" i="11"/>
  <c r="N401" i="11"/>
  <c r="M401" i="11"/>
  <c r="L401" i="11"/>
  <c r="K401" i="11"/>
  <c r="G401" i="11"/>
  <c r="J401" i="11"/>
  <c r="E401" i="11"/>
  <c r="D401" i="11"/>
  <c r="C401" i="11"/>
  <c r="O399" i="11" l="1"/>
  <c r="O400" i="11"/>
  <c r="N399" i="11"/>
  <c r="L399" i="11"/>
  <c r="L400" i="11"/>
  <c r="K399" i="11"/>
  <c r="K400" i="11"/>
  <c r="M400" i="11" s="1"/>
  <c r="J399" i="11"/>
  <c r="J400" i="11"/>
  <c r="I399" i="11"/>
  <c r="H399" i="11"/>
  <c r="H400" i="11"/>
  <c r="G399" i="11"/>
  <c r="G400" i="11"/>
  <c r="F399" i="11"/>
  <c r="E399" i="11"/>
  <c r="E400" i="11"/>
  <c r="D399" i="11"/>
  <c r="D400" i="11"/>
  <c r="C399" i="11"/>
  <c r="C400" i="11"/>
  <c r="B399" i="11"/>
  <c r="N400" i="11" l="1"/>
  <c r="O398" i="11"/>
  <c r="L398" i="11"/>
  <c r="K398" i="11"/>
  <c r="J398" i="11"/>
  <c r="H398" i="11"/>
  <c r="G398" i="11"/>
  <c r="E398" i="11"/>
  <c r="D398" i="11"/>
  <c r="C398" i="11"/>
  <c r="N398" i="11" l="1"/>
  <c r="M399" i="11"/>
  <c r="O397" i="11"/>
  <c r="L397" i="11"/>
  <c r="K397" i="11"/>
  <c r="N397" i="11" s="1"/>
  <c r="J397" i="11"/>
  <c r="H397" i="11"/>
  <c r="G397" i="11"/>
  <c r="E397" i="11"/>
  <c r="D397" i="11"/>
  <c r="C397" i="11"/>
  <c r="M398" i="11" l="1"/>
  <c r="O396" i="11"/>
  <c r="L396" i="11"/>
  <c r="K396" i="11"/>
  <c r="N396" i="11" s="1"/>
  <c r="J396" i="11"/>
  <c r="H396" i="11"/>
  <c r="G396" i="11"/>
  <c r="E396" i="11"/>
  <c r="D396" i="11"/>
  <c r="C396" i="11"/>
  <c r="M397" i="11" l="1"/>
  <c r="M396" i="11"/>
  <c r="O395" i="11"/>
  <c r="L395" i="11"/>
  <c r="K395" i="11"/>
  <c r="H395" i="11"/>
  <c r="G395" i="11"/>
  <c r="J395" i="11"/>
  <c r="E395" i="11"/>
  <c r="D395" i="11"/>
  <c r="C395" i="11"/>
  <c r="M395" i="11" l="1"/>
  <c r="N395" i="11"/>
  <c r="H394" i="11"/>
  <c r="O394" i="11"/>
  <c r="L394" i="11"/>
  <c r="K394" i="11"/>
  <c r="N394" i="11" s="1"/>
  <c r="E394" i="11"/>
  <c r="D394" i="11"/>
  <c r="G394" i="11"/>
  <c r="J394" i="11"/>
  <c r="C394" i="11"/>
  <c r="M394" i="11" l="1"/>
  <c r="O392" i="11"/>
  <c r="O393" i="11"/>
  <c r="L392" i="11"/>
  <c r="L393" i="11"/>
  <c r="K392" i="11"/>
  <c r="N392" i="11" s="1"/>
  <c r="K393" i="11"/>
  <c r="N393" i="11" s="1"/>
  <c r="J392" i="11"/>
  <c r="J393" i="11"/>
  <c r="I392" i="11"/>
  <c r="H392" i="11"/>
  <c r="H393" i="11"/>
  <c r="G392" i="11"/>
  <c r="G393" i="11"/>
  <c r="F392" i="11"/>
  <c r="E392" i="11"/>
  <c r="E393" i="11"/>
  <c r="D392" i="11"/>
  <c r="D393" i="11"/>
  <c r="C392" i="11"/>
  <c r="C393" i="11"/>
  <c r="B392" i="11"/>
  <c r="M393" i="11" l="1"/>
  <c r="O390" i="11"/>
  <c r="O391" i="11"/>
  <c r="L390" i="11"/>
  <c r="L391" i="11"/>
  <c r="K390" i="11"/>
  <c r="N390" i="11" s="1"/>
  <c r="K391" i="11"/>
  <c r="J390" i="11"/>
  <c r="J391" i="11"/>
  <c r="H390" i="11"/>
  <c r="H391" i="11"/>
  <c r="G390" i="11"/>
  <c r="G391" i="11"/>
  <c r="C390" i="11"/>
  <c r="C391" i="11"/>
  <c r="N391" i="11" l="1"/>
  <c r="M392" i="11"/>
  <c r="M391" i="11"/>
  <c r="J389" i="11"/>
  <c r="G389" i="11"/>
  <c r="C389" i="11"/>
  <c r="L389" i="11" l="1"/>
  <c r="J388" i="11"/>
  <c r="G388" i="11"/>
  <c r="C388" i="11"/>
  <c r="D391" i="11" s="1"/>
  <c r="J387" i="11" l="1"/>
  <c r="L388" i="11" s="1"/>
  <c r="G387" i="11"/>
  <c r="C387" i="11"/>
  <c r="D390" i="11" s="1"/>
  <c r="J385" i="11" l="1"/>
  <c r="K388" i="11" s="1"/>
  <c r="J386" i="11"/>
  <c r="I385" i="11"/>
  <c r="F385" i="11"/>
  <c r="G385" i="11" s="1"/>
  <c r="B385" i="11"/>
  <c r="C385" i="11" s="1"/>
  <c r="K389" i="11" l="1"/>
  <c r="M390" i="11" s="1"/>
  <c r="L387" i="11"/>
  <c r="L386" i="11"/>
  <c r="G386" i="11"/>
  <c r="L385" i="11"/>
  <c r="C386" i="11"/>
  <c r="D389" i="11" s="1"/>
  <c r="J383" i="11"/>
  <c r="J384" i="11"/>
  <c r="K387" i="11" s="1"/>
  <c r="F383" i="11"/>
  <c r="G383" i="11" s="1"/>
  <c r="I383" i="11"/>
  <c r="B383" i="11"/>
  <c r="C383" i="11" s="1"/>
  <c r="J382" i="11"/>
  <c r="G382" i="11"/>
  <c r="C382" i="11"/>
  <c r="H389" i="11" l="1"/>
  <c r="D388" i="11"/>
  <c r="D385" i="11"/>
  <c r="H388" i="11"/>
  <c r="K386" i="11"/>
  <c r="O389" i="11"/>
  <c r="K385" i="11"/>
  <c r="M388" i="11"/>
  <c r="C384" i="11"/>
  <c r="D387" i="11" s="1"/>
  <c r="G384" i="11"/>
  <c r="L384" i="11"/>
  <c r="L383" i="11"/>
  <c r="M389" i="11"/>
  <c r="J381" i="11"/>
  <c r="G381" i="11"/>
  <c r="H387" i="11" s="1"/>
  <c r="C381" i="11"/>
  <c r="D384" i="11" s="1"/>
  <c r="J380" i="11"/>
  <c r="G380" i="11"/>
  <c r="H386" i="11" s="1"/>
  <c r="C380" i="11"/>
  <c r="D383" i="11" s="1"/>
  <c r="O387" i="11" l="1"/>
  <c r="K383" i="11"/>
  <c r="M386" i="11"/>
  <c r="O388" i="11"/>
  <c r="K384" i="11"/>
  <c r="M387" i="11"/>
  <c r="D386" i="11"/>
  <c r="L381" i="11"/>
  <c r="L382" i="11"/>
  <c r="J379" i="11"/>
  <c r="O386" i="11" s="1"/>
  <c r="I378" i="11"/>
  <c r="F378" i="11"/>
  <c r="G379" i="11" s="1"/>
  <c r="H385" i="11" s="1"/>
  <c r="B378" i="11"/>
  <c r="J378" i="11" s="1"/>
  <c r="K381" i="11" l="1"/>
  <c r="N388" i="11" s="1"/>
  <c r="O385" i="11"/>
  <c r="M384" i="11"/>
  <c r="M385" i="11"/>
  <c r="L380" i="11"/>
  <c r="K382" i="11"/>
  <c r="C379" i="11"/>
  <c r="D382" i="11" s="1"/>
  <c r="G378" i="11"/>
  <c r="H384" i="11" s="1"/>
  <c r="L379" i="11"/>
  <c r="C378" i="11"/>
  <c r="G377" i="11"/>
  <c r="H383" i="11" s="1"/>
  <c r="J377" i="11"/>
  <c r="C377" i="11"/>
  <c r="M383" i="11" l="1"/>
  <c r="N389" i="11"/>
  <c r="E390" i="11"/>
  <c r="K380" i="11"/>
  <c r="O384" i="11"/>
  <c r="D381" i="11"/>
  <c r="E391" i="11"/>
  <c r="M382" i="11"/>
  <c r="L377" i="11"/>
  <c r="D380" i="11"/>
  <c r="L378" i="11"/>
  <c r="J376" i="1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M379" i="1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8" i="11" l="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G308" i="11"/>
  <c r="H314" i="11" s="1"/>
  <c r="J308" i="11"/>
  <c r="K306" i="11" s="1"/>
  <c r="L318" i="11"/>
  <c r="J315" i="11"/>
  <c r="K317" i="11" s="1"/>
  <c r="C323" i="11"/>
  <c r="E326" i="11" s="1"/>
  <c r="G323" i="11"/>
  <c r="H329" i="11" s="1"/>
  <c r="L324" i="11"/>
  <c r="O325" i="11"/>
  <c r="G330" i="11"/>
  <c r="H336" i="11" s="1"/>
  <c r="L332" i="11"/>
  <c r="L333" i="11"/>
  <c r="O334" i="11"/>
  <c r="K338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L337" i="11"/>
  <c r="O337" i="11"/>
  <c r="O341" i="11"/>
  <c r="O342" i="11"/>
  <c r="O344" i="11"/>
  <c r="L348" i="11"/>
  <c r="L349" i="11"/>
  <c r="C350" i="11"/>
  <c r="E361" i="11" s="1"/>
  <c r="L354" i="11"/>
  <c r="L356" i="11"/>
  <c r="O360" i="11"/>
  <c r="C368" i="11"/>
  <c r="E381" i="11" s="1"/>
  <c r="K353" i="11"/>
  <c r="O356" i="11"/>
  <c r="D340" i="11"/>
  <c r="K311" i="11"/>
  <c r="L322" i="11"/>
  <c r="L299" i="11"/>
  <c r="L300" i="11"/>
  <c r="C301" i="11"/>
  <c r="E312" i="11" s="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D315" i="11"/>
  <c r="O323" i="11"/>
  <c r="O324" i="11"/>
  <c r="O326" i="11"/>
  <c r="O330" i="11"/>
  <c r="D319" i="11"/>
  <c r="D30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43" i="11" l="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M319" i="11" s="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N321" i="11" s="1"/>
  <c r="K312" i="11"/>
  <c r="N312" i="11" s="1"/>
  <c r="K313" i="11"/>
  <c r="M314" i="11" s="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M348" i="11" s="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N358" i="11" s="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N322" i="11" s="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K303" i="11"/>
  <c r="L309" i="11"/>
  <c r="M340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M309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71" i="11" l="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N300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3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H271" i="11" l="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H251" i="11"/>
  <c r="M249" i="11"/>
  <c r="L246" i="11"/>
  <c r="M250" i="11"/>
  <c r="M251" i="11"/>
  <c r="N257" i="11"/>
  <c r="N256" i="11"/>
  <c r="K247" i="11"/>
  <c r="N255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D246" i="11" l="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B232" i="11"/>
  <c r="C233" i="11" s="1"/>
  <c r="I231" i="11"/>
  <c r="F231" i="11"/>
  <c r="B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G212" i="7" s="1"/>
  <c r="B211" i="7"/>
  <c r="C211" i="8" l="1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E183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C141" i="12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5" i="12" s="1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E141" i="12" l="1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M23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M67" i="11" l="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7" i="8"/>
  <c r="C196" i="8"/>
  <c r="C195" i="8"/>
  <c r="B197" i="8"/>
  <c r="C198" i="8" s="1"/>
  <c r="G197" i="8" l="1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G183" i="8" s="1"/>
  <c r="C182" i="8"/>
  <c r="G191" i="8" l="1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69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6" i="8"/>
  <c r="D106" i="8"/>
  <c r="E107" i="8" s="1"/>
  <c r="C106" i="8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G7" i="8" s="1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J141" i="1" s="1"/>
  <c r="B134" i="1"/>
  <c r="B127" i="1"/>
  <c r="J127" i="1" s="1"/>
  <c r="B120" i="1"/>
  <c r="B113" i="1"/>
  <c r="B114" i="1" s="1"/>
  <c r="J114" i="1" s="1"/>
  <c r="B106" i="1"/>
  <c r="B99" i="1"/>
  <c r="B95" i="1"/>
  <c r="J102" i="1" s="1"/>
  <c r="B92" i="1"/>
  <c r="B85" i="1"/>
  <c r="J99" i="1" l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7" i="1" l="1"/>
  <c r="K86" i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K94" i="1" l="1"/>
  <c r="C84" i="2"/>
  <c r="K95" i="1"/>
  <c r="K93" i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6" i="1" l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<sst xmlns="http://schemas.openxmlformats.org/spreadsheetml/2006/main" count="49" uniqueCount="24">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</sst>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76464"/>
        <c:axId val="193780944"/>
      </c:lineChart>
      <c:dateAx>
        <c:axId val="1937764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780944"/>
        <c:crosses val="autoZero"/>
        <c:auto val="1"/>
        <c:lblOffset val="100"/>
        <c:baseTimeUnit val="days"/>
      </c:dateAx>
      <c:valAx>
        <c:axId val="1937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77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19310.333333333332</c:v>
                </c:pt>
                <c:pt idx="230">
                  <c:v>19330.666666666668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76848"/>
        <c:axId val="19537763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537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77632"/>
        <c:crosses val="autoZero"/>
        <c:auto val="1"/>
        <c:lblOffset val="100"/>
        <c:baseTimeUnit val="days"/>
      </c:dateAx>
      <c:valAx>
        <c:axId val="195377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20.333333333332121</c:v>
                </c:pt>
                <c:pt idx="230">
                  <c:v>20.333333333335759</c:v>
                </c:pt>
                <c:pt idx="231">
                  <c:v>20.333333333332121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39.101268383446168</c:v>
                </c:pt>
                <c:pt idx="227">
                  <c:v>37.952380952381127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32.738095238095411</c:v>
                </c:pt>
                <c:pt idx="234">
                  <c:v>35.047619047618873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259.66666666666669</c:v>
                </c:pt>
                <c:pt idx="398">
                  <c:v>252.4</c:v>
                </c:pt>
                <c:pt idx="399">
                  <c:v>242.75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4228.2615783438059</c:v>
                </c:pt>
                <c:pt idx="398">
                  <c:v>4245.9333249238216</c:v>
                </c:pt>
                <c:pt idx="399">
                  <c:v>4257.4949347679722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78416"/>
        <c:axId val="19537880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1953784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78808"/>
        <c:crosses val="autoZero"/>
        <c:auto val="1"/>
        <c:lblOffset val="100"/>
        <c:baseTimeUnit val="days"/>
      </c:dateAx>
      <c:valAx>
        <c:axId val="19537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7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0.95211988304093431</c:v>
                </c:pt>
                <c:pt idx="230">
                  <c:v>0.94971209213052099</c:v>
                </c:pt>
                <c:pt idx="231">
                  <c:v>0.94704931285367688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0.92664698808469048</c:v>
                </c:pt>
                <c:pt idx="227">
                  <c:v>0.92145868311479573</c:v>
                </c:pt>
                <c:pt idx="228">
                  <c:v>0.91832498509028371</c:v>
                </c:pt>
                <c:pt idx="229">
                  <c:v>0.91112067919236694</c:v>
                </c:pt>
                <c:pt idx="230">
                  <c:v>0.94324567024741546</c:v>
                </c:pt>
                <c:pt idx="231">
                  <c:v>0.95749556692407234</c:v>
                </c:pt>
                <c:pt idx="232">
                  <c:v>0.95172015804179355</c:v>
                </c:pt>
                <c:pt idx="233">
                  <c:v>0.95862651032077162</c:v>
                </c:pt>
                <c:pt idx="234">
                  <c:v>0.96593198821165649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1.0037122692999905</c:v>
                </c:pt>
                <c:pt idx="398">
                  <c:v>1.0041794355085614</c:v>
                </c:pt>
                <c:pt idx="399">
                  <c:v>1.0027229843144929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79984"/>
        <c:axId val="19538037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1.009352824439782</c:v>
                      </c:pt>
                      <c:pt idx="378">
                        <c:v>1.0201215647434729</c:v>
                      </c:pt>
                      <c:pt idx="379">
                        <c:v>1.0264458640231804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1953799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80376"/>
        <c:crosses val="autoZero"/>
        <c:auto val="1"/>
        <c:lblOffset val="100"/>
        <c:baseTimeUnit val="days"/>
      </c:dateAx>
      <c:valAx>
        <c:axId val="19538037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7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0.68931009556335443</c:v>
                </c:pt>
                <c:pt idx="227">
                  <c:v>0.64618685307929358</c:v>
                </c:pt>
                <c:pt idx="228">
                  <c:v>0.60618478647687346</c:v>
                </c:pt>
                <c:pt idx="229">
                  <c:v>0.57938566921864143</c:v>
                </c:pt>
                <c:pt idx="230">
                  <c:v>0.5830689142052552</c:v>
                </c:pt>
                <c:pt idx="231">
                  <c:v>0.60108028594855467</c:v>
                </c:pt>
                <c:pt idx="232">
                  <c:v>0.6140918728119138</c:v>
                </c:pt>
                <c:pt idx="233">
                  <c:v>0.63528480275622445</c:v>
                </c:pt>
                <c:pt idx="234">
                  <c:v>0.6659462044816632</c:v>
                </c:pt>
                <c:pt idx="235">
                  <c:v>0.70825002478473964</c:v>
                </c:pt>
                <c:pt idx="236">
                  <c:v>0.78542049140401204</c:v>
                </c:pt>
                <c:pt idx="237">
                  <c:v>0.84327620839524475</c:v>
                </c:pt>
                <c:pt idx="238">
                  <c:v>0.89610157136122215</c:v>
                </c:pt>
                <c:pt idx="239">
                  <c:v>0.96077912038894997</c:v>
                </c:pt>
                <c:pt idx="240">
                  <c:v>1.0217895130376491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1.009352824439782</c:v>
                </c:pt>
                <c:pt idx="398">
                  <c:v>1.0201215647434729</c:v>
                </c:pt>
                <c:pt idx="399">
                  <c:v>1.0264458640231804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0.58667857619239494</c:v>
                </c:pt>
                <c:pt idx="230">
                  <c:v>0.56406748746010116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0.743953934740884</c:v>
                </c:pt>
                <c:pt idx="237">
                  <c:v>0.78455941794664397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81160"/>
        <c:axId val="19538155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0.95211988304093431</c:v>
                      </c:pt>
                      <c:pt idx="223">
                        <c:v>0.94971209213052099</c:v>
                      </c:pt>
                      <c:pt idx="224">
                        <c:v>0.94704931285367688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0.92664698808469048</c:v>
                      </c:pt>
                      <c:pt idx="220">
                        <c:v>0.92145868311479573</c:v>
                      </c:pt>
                      <c:pt idx="221">
                        <c:v>0.91832498509028371</c:v>
                      </c:pt>
                      <c:pt idx="222">
                        <c:v>0.91112067919236694</c:v>
                      </c:pt>
                      <c:pt idx="223">
                        <c:v>0.94324567024741546</c:v>
                      </c:pt>
                      <c:pt idx="224">
                        <c:v>0.95749556692407234</c:v>
                      </c:pt>
                      <c:pt idx="225">
                        <c:v>0.95172015804179355</c:v>
                      </c:pt>
                      <c:pt idx="226">
                        <c:v>0.95862651032077162</c:v>
                      </c:pt>
                      <c:pt idx="227">
                        <c:v>0.96593198821165649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1.0037122692999905</c:v>
                      </c:pt>
                      <c:pt idx="391">
                        <c:v>1.0041794355085614</c:v>
                      </c:pt>
                      <c:pt idx="392">
                        <c:v>1.0027229843144929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195381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81552"/>
        <c:crosses val="autoZero"/>
        <c:auto val="1"/>
        <c:lblOffset val="100"/>
        <c:baseTimeUnit val="days"/>
      </c:dateAx>
      <c:valAx>
        <c:axId val="1953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8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27832"/>
        <c:axId val="21122822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19310.333333333332</c:v>
                      </c:pt>
                      <c:pt idx="210">
                        <c:v>19330.666666666668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20.333333333332121</c:v>
                      </c:pt>
                      <c:pt idx="210">
                        <c:v>20.333333333335759</c:v>
                      </c:pt>
                      <c:pt idx="211">
                        <c:v>20.333333333332121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39.101268383446168</c:v>
                      </c:pt>
                      <c:pt idx="207">
                        <c:v>37.952380952381127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32.738095238095411</c:v>
                      </c:pt>
                      <c:pt idx="214">
                        <c:v>35.047619047618873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12278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228224"/>
        <c:crosses val="autoZero"/>
        <c:auto val="1"/>
        <c:lblOffset val="100"/>
        <c:baseTimeUnit val="days"/>
      </c:dateAx>
      <c:valAx>
        <c:axId val="2112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22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4228.2615783438059</c:v>
                </c:pt>
                <c:pt idx="398">
                  <c:v>4245.9333249238216</c:v>
                </c:pt>
                <c:pt idx="399">
                  <c:v>4257.4949347679722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29008"/>
        <c:axId val="211229400"/>
        <c:extLst xmlns:c16r2="http://schemas.microsoft.com/office/drawing/2015/06/chart"/>
      </c:lineChart>
      <c:dateAx>
        <c:axId val="2112290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229400"/>
        <c:crosses val="autoZero"/>
        <c:auto val="1"/>
        <c:lblOffset val="100"/>
        <c:baseTimeUnit val="days"/>
      </c:dateAx>
      <c:valAx>
        <c:axId val="21122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22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30184"/>
        <c:axId val="211230576"/>
      </c:lineChart>
      <c:dateAx>
        <c:axId val="2112301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230576"/>
        <c:crosses val="autoZero"/>
        <c:auto val="1"/>
        <c:lblOffset val="100"/>
        <c:baseTimeUnit val="days"/>
      </c:dateAx>
      <c:valAx>
        <c:axId val="2112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23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92024"/>
        <c:axId val="193692408"/>
      </c:lineChart>
      <c:dateAx>
        <c:axId val="19369202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692408"/>
        <c:crosses val="autoZero"/>
        <c:auto val="1"/>
        <c:lblOffset val="100"/>
        <c:baseTimeUnit val="days"/>
      </c:dateAx>
      <c:valAx>
        <c:axId val="19369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69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16760"/>
        <c:axId val="194629432"/>
      </c:lineChart>
      <c:dateAx>
        <c:axId val="19461676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629432"/>
        <c:crosses val="autoZero"/>
        <c:auto val="1"/>
        <c:lblOffset val="100"/>
        <c:baseTimeUnit val="days"/>
      </c:dateAx>
      <c:valAx>
        <c:axId val="19462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61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44336"/>
        <c:axId val="194944720"/>
        <c:extLst xmlns:c16r2="http://schemas.microsoft.com/office/drawing/2015/06/chart"/>
      </c:lineChart>
      <c:dateAx>
        <c:axId val="1949443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944720"/>
        <c:crosses val="autoZero"/>
        <c:auto val="1"/>
        <c:lblOffset val="100"/>
        <c:baseTimeUnit val="days"/>
      </c:dateAx>
      <c:valAx>
        <c:axId val="1949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94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01256"/>
        <c:axId val="135601648"/>
      </c:lineChart>
      <c:dateAx>
        <c:axId val="1356012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601648"/>
        <c:crosses val="autoZero"/>
        <c:auto val="1"/>
        <c:lblOffset val="100"/>
        <c:baseTimeUnit val="days"/>
      </c:dateAx>
      <c:valAx>
        <c:axId val="1356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60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00472"/>
        <c:axId val="135600080"/>
        <c:extLst xmlns:c16r2="http://schemas.microsoft.com/office/drawing/2015/06/chart"/>
      </c:lineChart>
      <c:dateAx>
        <c:axId val="135600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600080"/>
        <c:crosses val="autoZero"/>
        <c:auto val="1"/>
        <c:lblOffset val="100"/>
        <c:baseTimeUnit val="days"/>
      </c:dateAx>
      <c:valAx>
        <c:axId val="1356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60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99688"/>
        <c:axId val="135602432"/>
      </c:lineChart>
      <c:dateAx>
        <c:axId val="1355996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602432"/>
        <c:crosses val="autoZero"/>
        <c:auto val="1"/>
        <c:lblOffset val="100"/>
        <c:baseTimeUnit val="days"/>
      </c:dateAx>
      <c:valAx>
        <c:axId val="1356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5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74888"/>
        <c:axId val="195375280"/>
        <c:extLst xmlns:c16r2="http://schemas.microsoft.com/office/drawing/2015/06/chart"/>
      </c:lineChart>
      <c:dateAx>
        <c:axId val="1953748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75280"/>
        <c:crosses val="autoZero"/>
        <c:auto val="1"/>
        <c:lblOffset val="100"/>
        <c:baseTimeUnit val="days"/>
      </c:dateAx>
      <c:valAx>
        <c:axId val="1953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7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00864"/>
        <c:axId val="195376064"/>
      </c:lineChart>
      <c:dateAx>
        <c:axId val="1356008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76064"/>
        <c:crosses val="autoZero"/>
        <c:auto val="1"/>
        <c:lblOffset val="100"/>
        <c:baseTimeUnit val="days"/>
      </c:dateAx>
      <c:valAx>
        <c:axId val="1953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6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1"/>
  <sheetViews>
    <sheetView tabSelected="1" topLeftCell="L1" zoomScale="115" zoomScaleNormal="115" workbookViewId="0">
      <pane ySplit="1" topLeftCell="A20" activePane="bottomLeft" state="frozen"/>
      <selection pane="bottomLeft" activeCell="H401" sqref="H401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6.140625" bestFit="1" customWidth="1"/>
    <col min="6" max="6" width="12" bestFit="1" customWidth="1"/>
    <col min="7" max="7" width="12.85546875" bestFit="1" customWidth="1"/>
    <col min="8" max="8" width="15.7109375" bestFit="1" customWidth="1"/>
    <col min="9" max="9" width="12.42578125" bestFit="1" customWidth="1"/>
    <col min="10" max="10" width="11.7109375" bestFit="1" customWidth="1"/>
    <col min="11" max="11" width="24.140625" bestFit="1" customWidth="1"/>
    <col min="12" max="12" width="17.28515625" bestFit="1" customWidth="1"/>
    <col min="13" max="13" width="17.28515625" customWidth="1"/>
    <col min="14" max="14" width="16.140625" bestFit="1" customWidth="1"/>
    <col min="15" max="15" width="12" bestFit="1" customWidth="1"/>
    <col min="20" max="20" width="9.140625" customWidth="1"/>
    <col min="24" max="25" width="11.140625" bestFit="1" customWidth="1"/>
    <col min="26" max="26" width="12" bestFit="1" customWidth="1"/>
    <col min="27" max="27" width="18.140625" customWidth="1"/>
    <col min="29" max="29" width="13.28515625" customWidth="1"/>
    <col min="30" max="30" width="12.28515625" bestFit="1" customWidth="1"/>
    <col min="31" max="31" width="13.42578125" bestFit="1" customWidth="1"/>
    <col min="38" max="38" width="10.7109375" customWidth="1"/>
    <col min="39" max="39" width="11.140625" bestFit="1" customWidth="1"/>
    <col min="43" max="43" width="11.140625" bestFit="1" customWidth="1"/>
    <col min="44" max="44" width="13.140625" bestFit="1" customWidth="1"/>
  </cols>
  <sheetData>
    <row r="1" spans="1:15" x14ac:dyDescent="0.25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25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25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25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25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25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25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25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25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25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25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25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25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25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25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25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25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25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25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25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25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25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25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25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25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25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25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25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25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25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25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25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25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25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25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25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25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25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25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25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25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25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25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25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25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25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25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25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25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25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25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25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25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25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25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25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25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25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25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25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25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25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25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25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25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25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25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25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25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25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25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25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25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25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25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25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25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25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25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25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25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25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25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25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25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25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25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25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25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25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25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25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25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25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25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25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25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25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25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25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25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25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25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25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25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25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25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25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25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25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25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25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25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25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25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25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25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25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25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25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25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25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25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25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25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25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25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25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25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25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25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25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25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25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25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25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25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25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25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25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25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25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25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25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25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25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25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25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25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25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25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25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25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25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25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25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25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25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25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25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25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25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25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25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25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25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25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25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25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25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25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25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25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25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25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25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25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25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25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25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25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25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25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25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25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25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25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25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25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25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25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25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25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25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25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25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25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25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25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25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25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25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25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25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25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25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25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25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25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25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25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25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25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25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25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25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25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25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25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25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25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25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25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25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25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25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25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25">
      <c r="A228" s="1">
        <v>44133</v>
      </c>
      <c r="B228">
        <v>19212</v>
      </c>
      <c r="C228">
        <f t="shared" si="46"/>
        <v>47</v>
      </c>
      <c r="D228">
        <f t="shared" si="51"/>
        <v>39.101268383446168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1084.8286503259487</v>
      </c>
      <c r="L228">
        <f t="shared" si="48"/>
        <v>0.82597835137385511</v>
      </c>
      <c r="M228">
        <f t="shared" si="49"/>
        <v>0.92664698808469048</v>
      </c>
      <c r="N228">
        <f t="shared" si="54"/>
        <v>0.68931009556335443</v>
      </c>
      <c r="O228">
        <f t="shared" si="55"/>
        <v>0.63549007046764894</v>
      </c>
    </row>
    <row r="229" spans="1:15" x14ac:dyDescent="0.25">
      <c r="A229" s="1">
        <v>44134</v>
      </c>
      <c r="B229">
        <v>19282</v>
      </c>
      <c r="C229">
        <f t="shared" si="46"/>
        <v>70</v>
      </c>
      <c r="D229">
        <f t="shared" si="51"/>
        <v>37.952380952381127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999.62477953454993</v>
      </c>
      <c r="L229">
        <f t="shared" si="48"/>
        <v>0.91129032258064513</v>
      </c>
      <c r="M229">
        <f t="shared" si="49"/>
        <v>0.92145868311479573</v>
      </c>
      <c r="N229">
        <f t="shared" si="54"/>
        <v>0.64618685307929358</v>
      </c>
      <c r="O229">
        <f t="shared" si="55"/>
        <v>0.59630606860158308</v>
      </c>
    </row>
    <row r="230" spans="1:15" x14ac:dyDescent="0.25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917.98041076194374</v>
      </c>
      <c r="L230">
        <f t="shared" si="48"/>
        <v>1.0088495575221239</v>
      </c>
      <c r="M230">
        <f t="shared" si="49"/>
        <v>0.91832498509028371</v>
      </c>
      <c r="N230">
        <f t="shared" si="54"/>
        <v>0.60618478647687346</v>
      </c>
      <c r="O230">
        <f t="shared" si="55"/>
        <v>0.60877781618675697</v>
      </c>
    </row>
    <row r="231" spans="1:15" x14ac:dyDescent="0.25">
      <c r="A231" s="1">
        <v>44136</v>
      </c>
      <c r="B231">
        <f>(B230*2+B233)/3</f>
        <v>19310.333333333332</v>
      </c>
      <c r="C231">
        <f t="shared" si="46"/>
        <v>20.333333333332121</v>
      </c>
      <c r="D231">
        <f t="shared" si="51"/>
        <v>29.142857142857142</v>
      </c>
      <c r="E231">
        <f t="shared" si="45"/>
        <v>583.87290964407657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868.33333333333212</v>
      </c>
      <c r="K231">
        <f t="shared" si="52"/>
        <v>836.39093533871016</v>
      </c>
      <c r="L231">
        <f t="shared" si="48"/>
        <v>0.95211988304093431</v>
      </c>
      <c r="M231">
        <f t="shared" si="49"/>
        <v>0.91112067919236694</v>
      </c>
      <c r="N231">
        <f t="shared" si="54"/>
        <v>0.57938566921864143</v>
      </c>
      <c r="O231">
        <f t="shared" si="55"/>
        <v>0.58667857619239494</v>
      </c>
    </row>
    <row r="232" spans="1:15" x14ac:dyDescent="0.25">
      <c r="A232" s="1">
        <v>44137</v>
      </c>
      <c r="B232">
        <f>(B230+B233*2)/3</f>
        <v>19330.666666666668</v>
      </c>
      <c r="C232">
        <f t="shared" si="46"/>
        <v>20.333333333335759</v>
      </c>
      <c r="D232">
        <f t="shared" si="51"/>
        <v>32.428571428571431</v>
      </c>
      <c r="E232">
        <f t="shared" si="45"/>
        <v>565.66666666666788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824.66666666666788</v>
      </c>
      <c r="K232">
        <f t="shared" si="52"/>
        <v>788.92212839242438</v>
      </c>
      <c r="L232">
        <f t="shared" si="48"/>
        <v>0.94971209213052099</v>
      </c>
      <c r="M232">
        <f t="shared" si="49"/>
        <v>0.94324567024741546</v>
      </c>
      <c r="N232">
        <f t="shared" si="54"/>
        <v>0.5830689142052552</v>
      </c>
      <c r="O232">
        <f t="shared" si="55"/>
        <v>0.56406748746010116</v>
      </c>
    </row>
    <row r="233" spans="1:15" x14ac:dyDescent="0.25">
      <c r="A233" s="1">
        <v>44138</v>
      </c>
      <c r="B233">
        <v>19351</v>
      </c>
      <c r="C233">
        <f t="shared" si="46"/>
        <v>20.333333333332121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755.38944058405013</v>
      </c>
      <c r="L233">
        <f t="shared" si="48"/>
        <v>0.94704931285367688</v>
      </c>
      <c r="M233">
        <f t="shared" si="49"/>
        <v>0.95749556692407234</v>
      </c>
      <c r="N233">
        <f t="shared" si="54"/>
        <v>0.60108028594855467</v>
      </c>
      <c r="O233">
        <f t="shared" si="55"/>
        <v>0.55077574047954869</v>
      </c>
    </row>
    <row r="234" spans="1:15" x14ac:dyDescent="0.25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718.91935777575418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0.6140918728119138</v>
      </c>
      <c r="O234">
        <f t="shared" si="55"/>
        <v>0.5212323064113239</v>
      </c>
    </row>
    <row r="235" spans="1:15" x14ac:dyDescent="0.25">
      <c r="A235" s="1">
        <v>44140</v>
      </c>
      <c r="B235">
        <v>19439</v>
      </c>
      <c r="C235">
        <f t="shared" si="46"/>
        <v>70</v>
      </c>
      <c r="D235">
        <f t="shared" si="51"/>
        <v>32.738095238095411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689.17515514662148</v>
      </c>
      <c r="L235">
        <f t="shared" si="56"/>
        <v>1.0527156549520766</v>
      </c>
      <c r="M235">
        <f t="shared" si="49"/>
        <v>0.95862651032077162</v>
      </c>
      <c r="N235">
        <f t="shared" si="54"/>
        <v>0.63528480275622445</v>
      </c>
      <c r="O235">
        <f t="shared" si="55"/>
        <v>0.66431451612903225</v>
      </c>
    </row>
    <row r="236" spans="1:15" x14ac:dyDescent="0.25">
      <c r="A236" s="1">
        <v>44141</v>
      </c>
      <c r="B236">
        <v>19498</v>
      </c>
      <c r="C236">
        <f t="shared" si="46"/>
        <v>59</v>
      </c>
      <c r="D236">
        <f t="shared" si="51"/>
        <v>35.047619047618873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0.96593198821165649</v>
      </c>
      <c r="N236">
        <f t="shared" si="54"/>
        <v>0.6659462044816632</v>
      </c>
      <c r="O236">
        <f t="shared" si="55"/>
        <v>0.73783185840707965</v>
      </c>
    </row>
    <row r="237" spans="1:15" x14ac:dyDescent="0.25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0.70825002478473964</v>
      </c>
      <c r="O237">
        <f t="shared" si="55"/>
        <v>0.70723684210526316</v>
      </c>
    </row>
    <row r="238" spans="1:15" x14ac:dyDescent="0.25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0.78542049140401204</v>
      </c>
      <c r="O238">
        <f t="shared" si="55"/>
        <v>0.743953934740884</v>
      </c>
    </row>
    <row r="239" spans="1:15" x14ac:dyDescent="0.25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0.84327620839524475</v>
      </c>
      <c r="O239">
        <f t="shared" si="55"/>
        <v>0.78455941794664397</v>
      </c>
    </row>
    <row r="240" spans="1:15" x14ac:dyDescent="0.25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0.89610157136122215</v>
      </c>
      <c r="O240">
        <f t="shared" si="55"/>
        <v>0.84763124199743922</v>
      </c>
    </row>
    <row r="241" spans="1:15" x14ac:dyDescent="0.25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0.96077912038894997</v>
      </c>
      <c r="O241">
        <f t="shared" si="55"/>
        <v>1.0750798722044728</v>
      </c>
    </row>
    <row r="242" spans="1:15" x14ac:dyDescent="0.25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1.0217895130376491</v>
      </c>
      <c r="O242">
        <f t="shared" si="55"/>
        <v>1.0925644916540211</v>
      </c>
    </row>
    <row r="243" spans="1:15" x14ac:dyDescent="0.25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25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25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615.63231453427579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25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632.33333333333212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25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25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25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25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25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25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25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25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25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25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25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25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25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25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25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25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25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25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25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25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25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25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25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25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25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25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25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25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25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25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25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25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25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25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25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25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25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25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25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25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25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25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25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25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25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25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25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25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25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25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25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25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25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25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25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25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25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25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25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25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25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25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25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25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25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25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25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25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25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25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25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25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25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25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25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25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25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25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25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25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25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25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25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25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99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25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25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25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25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25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25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99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25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25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25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25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25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25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25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25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25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25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25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25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25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401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25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25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25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25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25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25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25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401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25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401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25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25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25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401" si="132">J360/J359</f>
        <v>1.0138568129330254</v>
      </c>
      <c r="M360">
        <f t="shared" ref="M360:M401" si="133">K360/K359</f>
        <v>1.021425839216157</v>
      </c>
      <c r="N360">
        <f t="shared" ref="N360:N401" si="134">K360/K353</f>
        <v>1.1017517310659279</v>
      </c>
      <c r="O360">
        <f t="shared" ref="O360:O401" si="135">J360/J353</f>
        <v>1.0889440113394755</v>
      </c>
    </row>
    <row r="361" spans="1:15" x14ac:dyDescent="0.25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25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25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25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25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25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25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25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25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25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25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25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8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25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25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25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25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25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25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25">
      <c r="A379" s="1">
        <v>44284</v>
      </c>
      <c r="B379">
        <v>52942</v>
      </c>
      <c r="C379">
        <f t="shared" ref="C379:C401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25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25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25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25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25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25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233.85714285714286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4219.9594077009369</v>
      </c>
      <c r="L385">
        <f t="shared" si="132"/>
        <v>0.94506046261469268</v>
      </c>
      <c r="M385">
        <f t="shared" si="133"/>
        <v>0.98969133005554422</v>
      </c>
      <c r="N385">
        <f t="shared" si="134"/>
        <v>0.94713824814394498</v>
      </c>
      <c r="O385">
        <f t="shared" si="135"/>
        <v>0.94677808329553392</v>
      </c>
    </row>
    <row r="386" spans="1:15" x14ac:dyDescent="0.25">
      <c r="A386" s="1">
        <v>44291</v>
      </c>
      <c r="B386">
        <v>54887</v>
      </c>
      <c r="C386">
        <f t="shared" si="137"/>
        <v>9.000738000664569</v>
      </c>
      <c r="D386">
        <f t="shared" si="127"/>
        <v>242.28571428571428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4195.2222414791877</v>
      </c>
      <c r="L386">
        <f t="shared" si="132"/>
        <v>0.9415739308532759</v>
      </c>
      <c r="M386">
        <f t="shared" si="133"/>
        <v>0.99413805588352178</v>
      </c>
      <c r="N386">
        <f t="shared" si="134"/>
        <v>0.94318712883537303</v>
      </c>
      <c r="O386">
        <f t="shared" si="135"/>
        <v>0.94753773818361786</v>
      </c>
    </row>
    <row r="387" spans="1:15" x14ac:dyDescent="0.25">
      <c r="A387" s="1">
        <v>44292</v>
      </c>
      <c r="B387">
        <v>55591</v>
      </c>
      <c r="C387">
        <f t="shared" si="137"/>
        <v>704</v>
      </c>
      <c r="D387">
        <f t="shared" si="127"/>
        <v>252.39922502331319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4180.6610028792602</v>
      </c>
      <c r="L387">
        <f t="shared" si="132"/>
        <v>1.1042047531992687</v>
      </c>
      <c r="M387">
        <f t="shared" si="133"/>
        <v>0.99652909005488266</v>
      </c>
      <c r="N387">
        <f t="shared" si="134"/>
        <v>0.94763801451515239</v>
      </c>
      <c r="O387">
        <f t="shared" si="135"/>
        <v>0.92821075740944015</v>
      </c>
    </row>
    <row r="388" spans="1:15" x14ac:dyDescent="0.25">
      <c r="A388" s="1">
        <v>44293</v>
      </c>
      <c r="B388">
        <v>55901</v>
      </c>
      <c r="C388">
        <f t="shared" si="137"/>
        <v>310</v>
      </c>
      <c r="D388">
        <f t="shared" si="127"/>
        <v>261.14285714285717</v>
      </c>
      <c r="E388">
        <f t="shared" si="97"/>
        <v>3757</v>
      </c>
      <c r="F388">
        <v>1042</v>
      </c>
      <c r="G388">
        <f t="shared" si="136"/>
        <v>13</v>
      </c>
      <c r="H388">
        <f t="shared" si="107"/>
        <v>49</v>
      </c>
      <c r="I388">
        <v>50632</v>
      </c>
      <c r="J388">
        <f t="shared" si="89"/>
        <v>4227</v>
      </c>
      <c r="K388">
        <f t="shared" si="122"/>
        <v>4173.2657085419996</v>
      </c>
      <c r="L388">
        <f t="shared" si="132"/>
        <v>0.99976348155156103</v>
      </c>
      <c r="M388">
        <f t="shared" si="133"/>
        <v>0.99823107055746274</v>
      </c>
      <c r="N388">
        <f t="shared" si="134"/>
        <v>0.95347463622566964</v>
      </c>
      <c r="O388">
        <f t="shared" si="135"/>
        <v>0.93003300330033001</v>
      </c>
    </row>
    <row r="389" spans="1:15" x14ac:dyDescent="0.25">
      <c r="A389" s="1">
        <v>44294</v>
      </c>
      <c r="B389">
        <v>56206</v>
      </c>
      <c r="C389">
        <f t="shared" si="137"/>
        <v>305</v>
      </c>
      <c r="D389">
        <f t="shared" si="127"/>
        <v>283.25203299144988</v>
      </c>
      <c r="E389">
        <f t="shared" si="97"/>
        <v>3694</v>
      </c>
      <c r="F389">
        <v>1046</v>
      </c>
      <c r="G389">
        <f>F389-F388</f>
        <v>4</v>
      </c>
      <c r="H389">
        <f t="shared" si="107"/>
        <v>50</v>
      </c>
      <c r="I389">
        <v>50828</v>
      </c>
      <c r="J389">
        <f t="shared" si="89"/>
        <v>4332</v>
      </c>
      <c r="K389">
        <f t="shared" si="122"/>
        <v>4187.0234765453024</v>
      </c>
      <c r="L389">
        <f t="shared" si="132"/>
        <v>1.0248403122782115</v>
      </c>
      <c r="M389">
        <f t="shared" si="133"/>
        <v>1.0032966431960331</v>
      </c>
      <c r="N389">
        <f t="shared" si="134"/>
        <v>0.96412116914528057</v>
      </c>
      <c r="O389">
        <f t="shared" si="135"/>
        <v>0.95968099246787775</v>
      </c>
    </row>
    <row r="390" spans="1:15" x14ac:dyDescent="0.25">
      <c r="A390" s="1">
        <v>44295</v>
      </c>
      <c r="B390">
        <v>56456</v>
      </c>
      <c r="C390">
        <f t="shared" si="137"/>
        <v>250</v>
      </c>
      <c r="D390">
        <f t="shared" si="127"/>
        <v>305.42857142857144</v>
      </c>
      <c r="E390">
        <f t="shared" si="97"/>
        <v>3635</v>
      </c>
      <c r="F390">
        <v>1053</v>
      </c>
      <c r="G390">
        <f t="shared" ref="G390:G401" si="138">F390-F389</f>
        <v>7</v>
      </c>
      <c r="H390">
        <f t="shared" si="107"/>
        <v>50.024427017287735</v>
      </c>
      <c r="I390">
        <v>51100</v>
      </c>
      <c r="J390">
        <f t="shared" si="89"/>
        <v>4303</v>
      </c>
      <c r="K390">
        <f t="shared" si="122"/>
        <v>4223.9900073161652</v>
      </c>
      <c r="L390">
        <f t="shared" si="132"/>
        <v>0.99330563250230841</v>
      </c>
      <c r="M390">
        <f t="shared" si="133"/>
        <v>1.0088288329353634</v>
      </c>
      <c r="N390">
        <f t="shared" si="134"/>
        <v>0.98014980929641515</v>
      </c>
      <c r="O390">
        <f t="shared" si="135"/>
        <v>0.97595516346809541</v>
      </c>
    </row>
    <row r="391" spans="1:15" x14ac:dyDescent="0.25">
      <c r="A391" s="1">
        <v>44296</v>
      </c>
      <c r="B391">
        <v>56697</v>
      </c>
      <c r="C391">
        <f t="shared" si="137"/>
        <v>241</v>
      </c>
      <c r="D391">
        <f t="shared" si="127"/>
        <v>248.14285714285714</v>
      </c>
      <c r="E391">
        <f t="shared" si="97"/>
        <v>3766</v>
      </c>
      <c r="F391">
        <v>1057</v>
      </c>
      <c r="G391">
        <f t="shared" si="138"/>
        <v>4</v>
      </c>
      <c r="H391">
        <f t="shared" si="107"/>
        <v>47</v>
      </c>
      <c r="I391">
        <v>51390</v>
      </c>
      <c r="J391">
        <f t="shared" si="89"/>
        <v>4250</v>
      </c>
      <c r="K391">
        <f t="shared" si="122"/>
        <v>4204.4535900417304</v>
      </c>
      <c r="L391">
        <f t="shared" si="132"/>
        <v>0.98768301185219609</v>
      </c>
      <c r="M391">
        <f t="shared" si="133"/>
        <v>0.99537489027185277</v>
      </c>
      <c r="N391">
        <f t="shared" si="134"/>
        <v>0.98605480851111083</v>
      </c>
      <c r="O391">
        <f t="shared" si="135"/>
        <v>0.98768301185219609</v>
      </c>
    </row>
    <row r="392" spans="1:15" x14ac:dyDescent="0.25">
      <c r="A392" s="1">
        <v>44297</v>
      </c>
      <c r="B392">
        <f>SQRT(B393*B391)</f>
        <v>56860.763492939484</v>
      </c>
      <c r="C392">
        <f t="shared" si="137"/>
        <v>163.76349293948442</v>
      </c>
      <c r="D392">
        <f t="shared" si="127"/>
        <v>256.57142857142856</v>
      </c>
      <c r="E392">
        <f t="shared" si="97"/>
        <v>3924.2637786591658</v>
      </c>
      <c r="F392">
        <f>SQRT(F393*F391)</f>
        <v>1062.9830666572257</v>
      </c>
      <c r="G392">
        <f t="shared" si="138"/>
        <v>5.9830666572256632</v>
      </c>
      <c r="H392">
        <f t="shared" si="107"/>
        <v>48.990956234269788</v>
      </c>
      <c r="I392">
        <f>SQRT(I393*I391)</f>
        <v>51636.409247739139</v>
      </c>
      <c r="J392">
        <f t="shared" si="89"/>
        <v>4161.3711785431224</v>
      </c>
      <c r="K392">
        <f t="shared" si="122"/>
        <v>4189.081831410741</v>
      </c>
      <c r="L392">
        <f t="shared" si="132"/>
        <v>0.97914615965720531</v>
      </c>
      <c r="M392">
        <f t="shared" si="133"/>
        <v>0.99634393428259083</v>
      </c>
      <c r="N392">
        <f t="shared" si="134"/>
        <v>0.99268296841105907</v>
      </c>
      <c r="O392">
        <f t="shared" si="135"/>
        <v>1.0233059854584428</v>
      </c>
    </row>
    <row r="393" spans="1:15" x14ac:dyDescent="0.25">
      <c r="A393" s="1">
        <v>44298</v>
      </c>
      <c r="B393">
        <v>57025</v>
      </c>
      <c r="C393">
        <f t="shared" si="137"/>
        <v>164.23650706051558</v>
      </c>
      <c r="D393">
        <f t="shared" si="127"/>
        <v>255.28571428571428</v>
      </c>
      <c r="E393">
        <f t="shared" si="97"/>
        <v>4083</v>
      </c>
      <c r="F393">
        <v>1069</v>
      </c>
      <c r="G393">
        <f t="shared" si="138"/>
        <v>6.0169333427743368</v>
      </c>
      <c r="H393">
        <f t="shared" si="107"/>
        <v>51</v>
      </c>
      <c r="I393">
        <v>51884</v>
      </c>
      <c r="J393">
        <f t="shared" si="89"/>
        <v>4072</v>
      </c>
      <c r="K393">
        <f t="shared" si="122"/>
        <v>4162.183676600871</v>
      </c>
      <c r="L393">
        <f t="shared" si="132"/>
        <v>0.97852362245311397</v>
      </c>
      <c r="M393">
        <f t="shared" si="133"/>
        <v>0.99357898558863633</v>
      </c>
      <c r="N393">
        <f t="shared" si="134"/>
        <v>0.99212471640914368</v>
      </c>
      <c r="O393">
        <f t="shared" si="135"/>
        <v>1.0634630451815095</v>
      </c>
    </row>
    <row r="394" spans="1:15" x14ac:dyDescent="0.25">
      <c r="A394" s="1">
        <v>44299</v>
      </c>
      <c r="B394">
        <v>57328</v>
      </c>
      <c r="C394">
        <f t="shared" si="137"/>
        <v>303</v>
      </c>
      <c r="D394">
        <f t="shared" si="127"/>
        <v>261.14285714285717</v>
      </c>
      <c r="E394">
        <f t="shared" si="97"/>
        <v>3444</v>
      </c>
      <c r="F394">
        <v>1086</v>
      </c>
      <c r="G394">
        <f t="shared" si="138"/>
        <v>17</v>
      </c>
      <c r="H394">
        <f t="shared" si="107"/>
        <v>57</v>
      </c>
      <c r="I394">
        <v>52149</v>
      </c>
      <c r="J394">
        <f t="shared" si="89"/>
        <v>4093</v>
      </c>
      <c r="K394">
        <f t="shared" si="122"/>
        <v>4147.802708348021</v>
      </c>
      <c r="L394">
        <f t="shared" si="132"/>
        <v>1.0051571709233791</v>
      </c>
      <c r="M394">
        <f t="shared" si="133"/>
        <v>0.99654485016274086</v>
      </c>
      <c r="N394">
        <f t="shared" si="134"/>
        <v>0.99214040686183136</v>
      </c>
      <c r="O394">
        <f t="shared" si="135"/>
        <v>0.96807000946073796</v>
      </c>
    </row>
    <row r="395" spans="1:15" x14ac:dyDescent="0.25">
      <c r="A395" s="1">
        <v>44300</v>
      </c>
      <c r="B395">
        <v>57697</v>
      </c>
      <c r="C395">
        <f t="shared" si="137"/>
        <v>369</v>
      </c>
      <c r="D395">
        <f t="shared" si="127"/>
        <v>262.57142857142856</v>
      </c>
      <c r="E395">
        <f t="shared" si="97"/>
        <v>3433</v>
      </c>
      <c r="F395">
        <v>1096</v>
      </c>
      <c r="G395">
        <f t="shared" si="138"/>
        <v>10</v>
      </c>
      <c r="H395">
        <f t="shared" si="107"/>
        <v>54</v>
      </c>
      <c r="I395">
        <v>52481</v>
      </c>
      <c r="J395">
        <f t="shared" si="89"/>
        <v>4120</v>
      </c>
      <c r="K395">
        <f t="shared" si="122"/>
        <v>4148.917185114592</v>
      </c>
      <c r="L395">
        <f t="shared" si="132"/>
        <v>1.0065966283899341</v>
      </c>
      <c r="M395">
        <f t="shared" si="133"/>
        <v>1.0002686908816392</v>
      </c>
      <c r="N395">
        <f t="shared" si="134"/>
        <v>0.99416559473374289</v>
      </c>
      <c r="O395">
        <f t="shared" si="135"/>
        <v>0.97468653891648926</v>
      </c>
    </row>
    <row r="396" spans="1:15" x14ac:dyDescent="0.25">
      <c r="A396" s="1">
        <v>44301</v>
      </c>
      <c r="B396">
        <v>57993</v>
      </c>
      <c r="C396">
        <f t="shared" si="137"/>
        <v>296</v>
      </c>
      <c r="D396">
        <f t="shared" si="127"/>
        <v>269.90589613207914</v>
      </c>
      <c r="E396">
        <f t="shared" si="97"/>
        <v>3483</v>
      </c>
      <c r="F396">
        <v>1102</v>
      </c>
      <c r="G396">
        <f t="shared" si="138"/>
        <v>6</v>
      </c>
      <c r="H396">
        <f t="shared" si="107"/>
        <v>56</v>
      </c>
      <c r="I396">
        <v>52750</v>
      </c>
      <c r="J396">
        <f t="shared" si="89"/>
        <v>4141</v>
      </c>
      <c r="K396">
        <f t="shared" si="122"/>
        <v>4161.4371476429669</v>
      </c>
      <c r="L396">
        <f t="shared" si="132"/>
        <v>1.0050970873786407</v>
      </c>
      <c r="M396">
        <f t="shared" si="133"/>
        <v>1.0030176458024502</v>
      </c>
      <c r="N396">
        <f t="shared" si="134"/>
        <v>0.99388913650815103</v>
      </c>
      <c r="O396">
        <f t="shared" si="135"/>
        <v>0.95590951061865193</v>
      </c>
    </row>
    <row r="397" spans="1:15" x14ac:dyDescent="0.25">
      <c r="A397" s="1">
        <v>44302</v>
      </c>
      <c r="B397">
        <v>58284</v>
      </c>
      <c r="C397">
        <f t="shared" si="137"/>
        <v>291</v>
      </c>
      <c r="D397">
        <f t="shared" si="127"/>
        <v>277.28571428571428</v>
      </c>
      <c r="E397">
        <f t="shared" si="97"/>
        <v>3594.7945751631923</v>
      </c>
      <c r="F397">
        <v>1109</v>
      </c>
      <c r="G397">
        <f t="shared" si="138"/>
        <v>7</v>
      </c>
      <c r="H397">
        <f t="shared" si="107"/>
        <v>56</v>
      </c>
      <c r="I397">
        <v>52975</v>
      </c>
      <c r="J397">
        <f t="shared" si="89"/>
        <v>4200</v>
      </c>
      <c r="K397">
        <f t="shared" si="122"/>
        <v>4185.8233475314828</v>
      </c>
      <c r="L397">
        <f t="shared" si="132"/>
        <v>1.0142477662400387</v>
      </c>
      <c r="M397">
        <f t="shared" si="133"/>
        <v>1.0058600428225446</v>
      </c>
      <c r="N397">
        <f t="shared" si="134"/>
        <v>0.99096431106167959</v>
      </c>
      <c r="O397">
        <f t="shared" si="135"/>
        <v>0.97606321171275856</v>
      </c>
    </row>
    <row r="398" spans="1:15" x14ac:dyDescent="0.25">
      <c r="A398" s="1">
        <v>44303</v>
      </c>
      <c r="B398">
        <v>58535</v>
      </c>
      <c r="C398">
        <f t="shared" si="137"/>
        <v>251</v>
      </c>
      <c r="D398">
        <f t="shared" si="127"/>
        <v>275.28571428571428</v>
      </c>
      <c r="E398">
        <f t="shared" si="97"/>
        <v>3666</v>
      </c>
      <c r="F398">
        <v>1119</v>
      </c>
      <c r="G398">
        <f t="shared" si="138"/>
        <v>10</v>
      </c>
      <c r="H398">
        <f t="shared" si="107"/>
        <v>62</v>
      </c>
      <c r="I398">
        <v>53158</v>
      </c>
      <c r="J398">
        <f t="shared" si="89"/>
        <v>4258</v>
      </c>
      <c r="K398">
        <f t="shared" si="122"/>
        <v>4212.6231866157041</v>
      </c>
      <c r="L398">
        <f t="shared" si="132"/>
        <v>1.0138095238095237</v>
      </c>
      <c r="M398">
        <f t="shared" si="133"/>
        <v>1.0064025251089552</v>
      </c>
      <c r="N398">
        <f t="shared" si="134"/>
        <v>1.0019430816392703</v>
      </c>
      <c r="O398">
        <f t="shared" si="135"/>
        <v>1.0018823529411764</v>
      </c>
    </row>
    <row r="399" spans="1:15" x14ac:dyDescent="0.25">
      <c r="A399" s="1">
        <v>44304</v>
      </c>
      <c r="B399">
        <f>SQRT(B400*B398)</f>
        <v>58750.104765864038</v>
      </c>
      <c r="C399">
        <f t="shared" si="137"/>
        <v>215.1047658640382</v>
      </c>
      <c r="D399">
        <f t="shared" si="127"/>
        <v>259.66666666666669</v>
      </c>
      <c r="E399">
        <f t="shared" si="97"/>
        <v>3872.1055038647028</v>
      </c>
      <c r="F399">
        <f>SQRT(F400*F398)</f>
        <v>1128.4600125835209</v>
      </c>
      <c r="G399">
        <f t="shared" si="138"/>
        <v>9.4600125835208928</v>
      </c>
      <c r="H399">
        <f t="shared" si="107"/>
        <v>65.47694592629523</v>
      </c>
      <c r="I399">
        <f>SQRT(I400*I398)</f>
        <v>53371.57097181982</v>
      </c>
      <c r="J399">
        <f t="shared" si="89"/>
        <v>4250.0737814606982</v>
      </c>
      <c r="K399">
        <f t="shared" si="122"/>
        <v>4228.2615783438059</v>
      </c>
      <c r="L399">
        <f t="shared" si="132"/>
        <v>0.998138511381094</v>
      </c>
      <c r="M399">
        <f t="shared" si="133"/>
        <v>1.0037122692999905</v>
      </c>
      <c r="N399">
        <f t="shared" si="134"/>
        <v>1.009352824439782</v>
      </c>
      <c r="O399">
        <f t="shared" si="135"/>
        <v>1.0213157152082335</v>
      </c>
    </row>
    <row r="400" spans="1:15" x14ac:dyDescent="0.25">
      <c r="A400" s="1">
        <v>44305</v>
      </c>
      <c r="B400">
        <v>58966</v>
      </c>
      <c r="C400">
        <f t="shared" si="137"/>
        <v>215.8952341359618</v>
      </c>
      <c r="D400">
        <f t="shared" si="127"/>
        <v>252.4</v>
      </c>
      <c r="E400">
        <f t="shared" ref="E400:E401" si="139">SUM(C387:C400)</f>
        <v>4079</v>
      </c>
      <c r="F400">
        <v>1138</v>
      </c>
      <c r="G400">
        <f t="shared" si="138"/>
        <v>9.5399874164791072</v>
      </c>
      <c r="H400">
        <f t="shared" si="107"/>
        <v>69</v>
      </c>
      <c r="I400">
        <v>53586</v>
      </c>
      <c r="J400">
        <f t="shared" ref="J400:J401" si="140">B400-F400-I400</f>
        <v>4242</v>
      </c>
      <c r="K400">
        <f t="shared" si="122"/>
        <v>4245.9333249238216</v>
      </c>
      <c r="L400">
        <f t="shared" si="132"/>
        <v>0.99810031969423285</v>
      </c>
      <c r="M400">
        <f t="shared" si="133"/>
        <v>1.0041794355085614</v>
      </c>
      <c r="N400">
        <f t="shared" si="134"/>
        <v>1.0201215647434729</v>
      </c>
      <c r="O400">
        <f t="shared" si="135"/>
        <v>1.0417485265225934</v>
      </c>
    </row>
    <row r="401" spans="1:15" x14ac:dyDescent="0.25">
      <c r="A401" s="1">
        <v>44306</v>
      </c>
      <c r="B401">
        <v>59255</v>
      </c>
      <c r="C401">
        <f t="shared" si="137"/>
        <v>289</v>
      </c>
      <c r="D401">
        <f t="shared" si="127"/>
        <v>242.75</v>
      </c>
      <c r="E401">
        <f t="shared" si="139"/>
        <v>3664</v>
      </c>
      <c r="F401">
        <v>1145</v>
      </c>
      <c r="G401">
        <f t="shared" si="138"/>
        <v>7</v>
      </c>
      <c r="H401">
        <f t="shared" si="107"/>
        <v>59</v>
      </c>
      <c r="I401">
        <v>53830</v>
      </c>
      <c r="J401">
        <f t="shared" si="140"/>
        <v>4280</v>
      </c>
      <c r="K401">
        <f t="shared" si="122"/>
        <v>4257.4949347679722</v>
      </c>
      <c r="L401">
        <f t="shared" si="132"/>
        <v>1.0089580386610089</v>
      </c>
      <c r="M401">
        <f t="shared" si="133"/>
        <v>1.0027229843144929</v>
      </c>
      <c r="N401">
        <f t="shared" si="134"/>
        <v>1.0264458640231804</v>
      </c>
      <c r="O401">
        <f t="shared" si="135"/>
        <v>1.0456877595895431</v>
      </c>
    </row>
  </sheetData>
  <autoFilter ref="A1:O373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workbookViewId="0">
      <selection activeCell="D1" sqref="D1:D1048576"/>
    </sheetView>
  </sheetViews>
  <sheetFormatPr defaultRowHeight="15" x14ac:dyDescent="0.25"/>
  <cols>
    <col min="1" max="1" width="10.7109375" bestFit="1" customWidth="1"/>
    <col min="2" max="3" width="12" bestFit="1" customWidth="1"/>
  </cols>
  <sheetData>
    <row r="1" spans="1:4" x14ac:dyDescent="0.25">
      <c r="A1" t="s">
        <v>0</v>
      </c>
      <c r="B1" t="s">
        <v>12</v>
      </c>
      <c r="C1" t="s">
        <v>8</v>
      </c>
      <c r="D1" t="s">
        <v>22</v>
      </c>
    </row>
    <row r="2" spans="1:4" x14ac:dyDescent="0.25">
      <c r="A2" s="4">
        <v>43907</v>
      </c>
      <c r="B2">
        <v>0</v>
      </c>
      <c r="C2">
        <v>0</v>
      </c>
      <c r="D2">
        <f>C2</f>
        <v>0</v>
      </c>
    </row>
    <row r="3" spans="1:4" x14ac:dyDescent="0.25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25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25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25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25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25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25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25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25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25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25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25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25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25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25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25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25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25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25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25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25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25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25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25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25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25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25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25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25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25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25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25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25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25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25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25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25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25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25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25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25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25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25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25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25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25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25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25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25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25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25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25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25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25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25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25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25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25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25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25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25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25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25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25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25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25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25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25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25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25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25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25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25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25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25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25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25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25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25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25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25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25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25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25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25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25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25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25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25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25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25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25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25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25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25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25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25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25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25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25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25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25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25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25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25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25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25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25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25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25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25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25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25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25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25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25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25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25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25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25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25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25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25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25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25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25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25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25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25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25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25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25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25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25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25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25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25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25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25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25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25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25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25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25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25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25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25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25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25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25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25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25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25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25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25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25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25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25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25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25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25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25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25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25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25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25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25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25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25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25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25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25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25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25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25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25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25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25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25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25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25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25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25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25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25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25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25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25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25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25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25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25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25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25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25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25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25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25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25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25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25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25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25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25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25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25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25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25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25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25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25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25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25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25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25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25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25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25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25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25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25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25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25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25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25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25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25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25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25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25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25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25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25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25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25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25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25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25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25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25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25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25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25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25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25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25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25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25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25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25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25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25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25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25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25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25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25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25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25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25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25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25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25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25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25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25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25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25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25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25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25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25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25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25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25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25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25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25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25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25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25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25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25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25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25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25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25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25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25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25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25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25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25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25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25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25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25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25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25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25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25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25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25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25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25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25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25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25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25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25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25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25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25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25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25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25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25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25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25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25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25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25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25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25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25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25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25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25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25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25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25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25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25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25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25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25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25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25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25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25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25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25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25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25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25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25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25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25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25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25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25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25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25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25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25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25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25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25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25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25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25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25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25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25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25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25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25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25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25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25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JOSE ROSA JUNIOR</cp:lastModifiedBy>
  <dcterms:created xsi:type="dcterms:W3CDTF">2020-05-09T03:25:46Z</dcterms:created>
  <dcterms:modified xsi:type="dcterms:W3CDTF">2021-04-21T18:29:33Z</dcterms:modified>
</cp:coreProperties>
</file>