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" documentId="8_{4BECC681-A81E-45A5-A758-71FAB29C7480}" xr6:coauthVersionLast="47" xr6:coauthVersionMax="47" xr10:uidLastSave="{F2780CC1-93F4-427B-9715-06719C5539E1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28" i="1"/>
  <c r="M26" i="1"/>
  <c r="M27" i="1"/>
  <c r="M24" i="1"/>
  <c r="M25" i="1"/>
  <c r="M22" i="1" a="1"/>
  <c r="M22" i="1"/>
  <c r="M21" i="1"/>
  <c r="M20" i="1"/>
  <c r="M19" i="1"/>
  <c r="M18" i="1"/>
  <c r="N16" i="1"/>
  <c r="N17" i="1"/>
  <c r="K3" i="1"/>
  <c r="K4" i="1"/>
  <c r="K5" i="1"/>
  <c r="K6" i="1"/>
  <c r="K7" i="1"/>
  <c r="K8" i="1"/>
  <c r="K9" i="1"/>
  <c r="K10" i="1"/>
  <c r="K11" i="1"/>
  <c r="K12" i="1"/>
  <c r="K13" i="1"/>
  <c r="K2" i="1"/>
  <c r="G3" i="1"/>
  <c r="G7" i="1"/>
  <c r="G8" i="1"/>
  <c r="G9" i="1"/>
  <c r="G10" i="1"/>
  <c r="G2" i="1"/>
  <c r="D3" i="1"/>
  <c r="D4" i="1"/>
  <c r="D6" i="1"/>
  <c r="D7" i="1"/>
  <c r="D8" i="1"/>
  <c r="D9" i="1"/>
  <c r="D12" i="1"/>
  <c r="D13" i="1"/>
  <c r="D2" i="1"/>
  <c r="A3" i="1"/>
  <c r="A4" i="1"/>
  <c r="A5" i="1"/>
  <c r="A6" i="1"/>
  <c r="A7" i="1"/>
  <c r="A8" i="1"/>
  <c r="A9" i="1"/>
  <c r="A10" i="1"/>
  <c r="A11" i="1"/>
  <c r="A12" i="1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<sst xmlns="http://schemas.openxmlformats.org/spreadsheetml/2006/main" count="123" uniqueCount="42">
  <si>
    <t>OrderDate</t>
  </si>
  <si>
    <t xml:space="preserve">Region </t>
  </si>
  <si>
    <t>City</t>
  </si>
  <si>
    <t>Category</t>
  </si>
  <si>
    <t>Quantity</t>
  </si>
  <si>
    <t>UnitPrice</t>
  </si>
  <si>
    <t>TotalPrice</t>
  </si>
  <si>
    <t>East</t>
  </si>
  <si>
    <t>West</t>
  </si>
  <si>
    <t>Bars</t>
  </si>
  <si>
    <t>Crackers</t>
  </si>
  <si>
    <t>Cookies</t>
  </si>
  <si>
    <t>New York</t>
  </si>
  <si>
    <t>Snacks</t>
  </si>
  <si>
    <t>Products</t>
  </si>
  <si>
    <t>Chocolate Chip</t>
  </si>
  <si>
    <t>Arrowroot</t>
  </si>
  <si>
    <t>Potato Chips</t>
  </si>
  <si>
    <t>2- Formula to calculate the total price of each product : = J2*I2</t>
  </si>
  <si>
    <t>Note : My computer is in french, therefore my formulas are going to be too</t>
  </si>
  <si>
    <t>Boston:</t>
  </si>
  <si>
    <t>New York:</t>
  </si>
  <si>
    <t>3- Formula for the total price of cities: =SI(L16="Boston";K2+K3+K6+K7+K8+K12+K13;K5+K10+K11)</t>
  </si>
  <si>
    <t>West:</t>
  </si>
  <si>
    <t>5- total price if the city is boston and qty is more than 20: =SI((ET(D3="Boston";I3&gt;20));N16;N17)</t>
  </si>
  <si>
    <t>6- max-min quantity</t>
  </si>
  <si>
    <t>max:</t>
  </si>
  <si>
    <t>min:</t>
  </si>
  <si>
    <t>total:</t>
  </si>
  <si>
    <t>7- total price of all vegetables: =SI((OU(G2="Carrot";G2="Arrowroot"));K2+K6+K7+K9:K10+K12;K3:K5+K8+K11+K13)</t>
  </si>
  <si>
    <t>average:</t>
  </si>
  <si>
    <t>10- count quantity for crackers: =NB(I3;I8)</t>
  </si>
  <si>
    <t>9- average price for whole wheat: =MOYENNE(K3;K8)</t>
  </si>
  <si>
    <t>8- total price for all cookies and chocolate chips: =SOMME(K4:K5;K13)</t>
  </si>
  <si>
    <t>11-average price for cookies and crackers: =MOYENNE(K3:K6;K8;K12:K13)</t>
  </si>
  <si>
    <t>qty:</t>
  </si>
  <si>
    <t>12- quantity count of bars if unit price is less than 150: =SOMME.SI(F2:F13;F2="Bars"; I2:I13)</t>
  </si>
  <si>
    <t>Boston</t>
  </si>
  <si>
    <t>Carrot</t>
  </si>
  <si>
    <t>Whole Wheat</t>
  </si>
  <si>
    <t>4- Formula for the sales in West for carrots: =SI((ET(D3="Boston";I3&gt;20));N16;N17)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</si>
</sst>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2" borderId="4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Sales for the East Region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Feuil1!$L$31</c:f>
              <c:strCache>
                <c:ptCount val="1"/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Feuil1!$K$32:$K$41</c:f>
              <c:strCache>
                <c:ptCount val="10"/>
                <c:pt idx="0">
                  <c:v>Boston</c:v>
                </c:pt>
                <c:pt idx="1">
                  <c:v>Boston</c:v>
                </c:pt>
                <c:pt idx="2">
                  <c:v>Boston</c:v>
                </c:pt>
                <c:pt idx="3">
                  <c:v>New York</c:v>
                </c:pt>
                <c:pt idx="4">
                  <c:v>Boston</c:v>
                </c:pt>
                <c:pt idx="5">
                  <c:v>Boston</c:v>
                </c:pt>
                <c:pt idx="6">
                  <c:v>Boston</c:v>
                </c:pt>
                <c:pt idx="7">
                  <c:v>Boston</c:v>
                </c:pt>
                <c:pt idx="8">
                  <c:v>New York</c:v>
                </c:pt>
                <c:pt idx="9">
                  <c:v>New York</c:v>
                </c:pt>
              </c:strCache>
            </c:strRef>
          </c:cat>
          <c:val>
            <c:numRef>
              <c:f>Feuil1!$L$32:$L$41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D92B-4422-8D26-462122594933}"/>
            </c:ext>
          </c:extLst>
        </c:ser>
        <c:ser>
          <c:idx val="1"/>
          <c:order val="1"/>
          <c:tx>
            <c:strRef>
              <c:f>Feuil1!$M$31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Feuil1!$K$32:$K$41</c:f>
              <c:strCache>
                <c:ptCount val="10"/>
                <c:pt idx="0">
                  <c:v>Boston</c:v>
                </c:pt>
                <c:pt idx="1">
                  <c:v>Boston</c:v>
                </c:pt>
                <c:pt idx="2">
                  <c:v>Boston</c:v>
                </c:pt>
                <c:pt idx="3">
                  <c:v>New York</c:v>
                </c:pt>
                <c:pt idx="4">
                  <c:v>Boston</c:v>
                </c:pt>
                <c:pt idx="5">
                  <c:v>Boston</c:v>
                </c:pt>
                <c:pt idx="6">
                  <c:v>Boston</c:v>
                </c:pt>
                <c:pt idx="7">
                  <c:v>Boston</c:v>
                </c:pt>
                <c:pt idx="8">
                  <c:v>New York</c:v>
                </c:pt>
                <c:pt idx="9">
                  <c:v>New York</c:v>
                </c:pt>
              </c:strCache>
            </c:strRef>
          </c:cat>
          <c:val>
            <c:numRef>
              <c:f>Feuil1!$M$32:$M$41</c:f>
              <c:numCache>
                <c:formatCode>General</c:formatCode>
                <c:ptCount val="10"/>
                <c:pt idx="0">
                  <c:v>58.41</c:v>
                </c:pt>
                <c:pt idx="1">
                  <c:v>303.63</c:v>
                </c:pt>
                <c:pt idx="2">
                  <c:v>78.48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57.97</c:v>
                </c:pt>
                <c:pt idx="8">
                  <c:v>177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B-4422-8D26-462122594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90160"/>
        <c:axId val="999837376"/>
      </c:barChart>
      <c:catAx>
        <c:axId val="99949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City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9837376"/>
        <c:crosses val="autoZero"/>
        <c:auto val="1"/>
        <c:lblAlgn val="ctr"/>
        <c:lblOffset val="100"/>
        <c:noMultiLvlLbl val="0"/>
      </c:catAx>
      <c:valAx>
        <c:axId val="9998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Price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94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Category Sales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Feuil1!$L$43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Feuil1!$K$44:$K$53</c:f>
              <c:strCache>
                <c:ptCount val="10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Cookies</c:v>
                </c:pt>
                <c:pt idx="8">
                  <c:v>Bars</c:v>
                </c:pt>
                <c:pt idx="9">
                  <c:v>Snacks</c:v>
                </c:pt>
              </c:strCache>
            </c:strRef>
          </c:cat>
          <c:val>
            <c:numRef>
              <c:f>Feuil1!$L$44:$L$53</c:f>
              <c:numCache>
                <c:formatCode>General</c:formatCode>
                <c:ptCount val="10"/>
                <c:pt idx="0">
                  <c:v>58.41</c:v>
                </c:pt>
                <c:pt idx="1">
                  <c:v>303.63</c:v>
                </c:pt>
                <c:pt idx="2">
                  <c:v>78.48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57.97</c:v>
                </c:pt>
                <c:pt idx="8">
                  <c:v>177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6-449F-B599-401DAA1EA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754768"/>
        <c:axId val="1046994384"/>
      </c:barChart>
      <c:catAx>
        <c:axId val="104775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Categories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994384"/>
        <c:crosses val="autoZero"/>
        <c:auto val="1"/>
        <c:lblAlgn val="ctr"/>
        <c:lblOffset val="100"/>
        <c:noMultiLvlLbl val="0"/>
      </c:catAx>
      <c:valAx>
        <c:axId val="10469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Price ($)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775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177800</xdr:colOff>
      <xdr:row>27</xdr:row>
      <xdr:rowOff>180340</xdr:rowOff>
    </xdr:from>
    <xdr:to>
      <xdr:col>20</xdr:col>
      <xdr:colOff>482600</xdr:colOff>
      <xdr:row>42</xdr:row>
      <xdr:rowOff>342900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F40369B-153F-4389-932B-1B3C8B37B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55880</xdr:colOff>
      <xdr:row>42</xdr:row>
      <xdr:rowOff>48260</xdr:rowOff>
    </xdr:from>
    <xdr:to>
      <xdr:col>8</xdr:col>
      <xdr:colOff>746760</xdr:colOff>
      <xdr:row>53</xdr:row>
      <xdr:rowOff>83820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73EF5A1-089E-4CF2-83A3-3530722CA8B6}"/>
            </a:ext>
            <a:ext uri="{147F2762-F138-4A5C-976F-8EAC2B608ADB}">
              <a16:predDERef xmlns:a16="http://schemas.microsoft.com/office/drawing/2014/main" pred="{7F40369B-153F-4389-932B-1B3C8B37B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DA24-086D-43E0-89D0-CCAD04F2982F}">
  <dimension ref="A1:O57"/>
  <sheetViews>
    <sheetView tabSelected="1" topLeftCell="A4" zoomScaleNormal="125" zoomScaleSheetLayoutView="100" workbookViewId="0">
      <selection activeCell="P21" sqref="P21"/>
    </sheetView>
  </sheetViews>
  <sheetFormatPr defaultRowHeight="15" x14ac:dyDescent="0.2"/>
  <cols>
    <col min="4" max="4" width="9.68359375" bestFit="1" customWidth="1"/>
    <col min="7" max="7" width="9.28125" bestFit="1" customWidth="1"/>
    <col min="8" max="8" width="9.953125" bestFit="1" customWidth="1"/>
    <col min="9" max="9" width="10.89453125" bestFit="1" customWidth="1"/>
    <col min="12" max="13" width="8.7421875" bestFit="1" customWidth="1"/>
  </cols>
  <sheetData>
    <row r="1" spans="1:15" x14ac:dyDescent="0.2">
      <c r="A1" s="3" t="s">
        <v>0</v>
      </c>
      <c r="B1" s="3"/>
      <c r="C1" s="4" t="s">
        <v>1</v>
      </c>
      <c r="D1" s="3" t="s">
        <v>2</v>
      </c>
      <c r="E1" s="3"/>
      <c r="F1" s="4" t="s">
        <v>3</v>
      </c>
      <c r="G1" s="3" t="s">
        <v>14</v>
      </c>
      <c r="H1" s="3"/>
      <c r="I1" s="4" t="s">
        <v>4</v>
      </c>
      <c r="J1" s="4" t="s">
        <v>5</v>
      </c>
      <c r="K1" s="4" t="s">
        <v>6</v>
      </c>
      <c r="L1" s="7" t="s">
        <v>19</v>
      </c>
      <c r="M1" s="1"/>
      <c r="N1" s="1"/>
      <c r="O1" s="1"/>
    </row>
    <row r="2" spans="1:15" x14ac:dyDescent="0.2">
      <c r="A2" s="5">
        <v>43831</v>
      </c>
      <c r="B2" s="3"/>
      <c r="C2" s="4" t="s">
        <v>7</v>
      </c>
      <c r="D2" s="3" t="str">
        <f>IF(C2="East","Boston","Los Angeles")</f>
        <v>Boston</v>
      </c>
      <c r="E2" s="3"/>
      <c r="F2" s="4" t="s">
        <v>9</v>
      </c>
      <c r="G2" s="3" t="str">
        <f>IF(F2="Bars","Carrot","Whole Wheat")</f>
        <v>Carrot</v>
      </c>
      <c r="H2" s="3"/>
      <c r="I2" s="4">
        <v>33</v>
      </c>
      <c r="J2" s="4">
        <v>1.77</v>
      </c>
      <c r="K2" s="4">
        <f>J2*I2</f>
        <v>58.410000000000004</v>
      </c>
      <c r="L2" s="8"/>
      <c r="M2" s="6"/>
      <c r="N2" s="6"/>
      <c r="O2" s="6"/>
    </row>
    <row r="3" spans="1:15" x14ac:dyDescent="0.2">
      <c r="A3" s="5">
        <f>A2+3</f>
        <v>43834</v>
      </c>
      <c r="B3" s="3"/>
      <c r="C3" s="4" t="s">
        <v>7</v>
      </c>
      <c r="D3" s="3" t="str">
        <f t="shared" ref="D3:D13" si="0">IF(C3="East","Boston","Los Angeles")</f>
        <v>Boston</v>
      </c>
      <c r="E3" s="3"/>
      <c r="F3" s="4" t="s">
        <v>10</v>
      </c>
      <c r="G3" s="3" t="str">
        <f t="shared" ref="G3:G13" si="1">IF(F3="Bars","Carrot","Whole Wheat")</f>
        <v>Whole Wheat</v>
      </c>
      <c r="H3" s="3"/>
      <c r="I3" s="4">
        <v>87</v>
      </c>
      <c r="J3" s="4">
        <v>3.49</v>
      </c>
      <c r="K3" s="4">
        <f t="shared" ref="K3:K13" si="2">J3*I3</f>
        <v>303.63</v>
      </c>
      <c r="L3" s="8">
        <f>IF((AND(D3="Boston",I3&gt;20)),N16,N17)</f>
        <v>368.14000000000004</v>
      </c>
      <c r="M3" s="6"/>
      <c r="N3" s="6"/>
      <c r="O3" s="6"/>
    </row>
    <row r="4" spans="1:15" x14ac:dyDescent="0.2">
      <c r="A4" s="5">
        <f t="shared" ref="A4:A15" si="3">A3+3</f>
        <v>43837</v>
      </c>
      <c r="B4" s="3"/>
      <c r="C4" s="4" t="s">
        <v>8</v>
      </c>
      <c r="D4" s="3" t="str">
        <f t="shared" si="0"/>
        <v>Los Angeles</v>
      </c>
      <c r="E4" s="3"/>
      <c r="F4" s="4" t="s">
        <v>11</v>
      </c>
      <c r="G4" s="3" t="s">
        <v>15</v>
      </c>
      <c r="H4" s="3"/>
      <c r="I4" s="4">
        <v>58</v>
      </c>
      <c r="J4" s="4">
        <v>1.87</v>
      </c>
      <c r="K4" s="4">
        <f t="shared" si="2"/>
        <v>108.46000000000001</v>
      </c>
      <c r="L4" s="8"/>
      <c r="M4" s="6"/>
      <c r="N4" s="6"/>
      <c r="O4" s="6"/>
    </row>
    <row r="5" spans="1:15" x14ac:dyDescent="0.2">
      <c r="A5" s="5">
        <f t="shared" si="3"/>
        <v>43840</v>
      </c>
      <c r="B5" s="3"/>
      <c r="C5" s="4" t="s">
        <v>7</v>
      </c>
      <c r="D5" s="3" t="s">
        <v>12</v>
      </c>
      <c r="E5" s="3"/>
      <c r="F5" s="4" t="s">
        <v>11</v>
      </c>
      <c r="G5" s="3" t="s">
        <v>15</v>
      </c>
      <c r="H5" s="3"/>
      <c r="I5" s="4">
        <v>82</v>
      </c>
      <c r="J5" s="4">
        <v>1.87</v>
      </c>
      <c r="K5" s="4">
        <f t="shared" si="2"/>
        <v>153.34</v>
      </c>
      <c r="L5" s="8"/>
      <c r="M5" s="6"/>
      <c r="N5" s="6"/>
      <c r="O5" s="6"/>
    </row>
    <row r="6" spans="1:15" x14ac:dyDescent="0.2">
      <c r="A6" s="5">
        <f t="shared" si="3"/>
        <v>43843</v>
      </c>
      <c r="B6" s="3"/>
      <c r="C6" s="4" t="s">
        <v>7</v>
      </c>
      <c r="D6" s="3" t="str">
        <f t="shared" si="0"/>
        <v>Boston</v>
      </c>
      <c r="E6" s="3"/>
      <c r="F6" s="4" t="s">
        <v>11</v>
      </c>
      <c r="G6" s="3" t="s">
        <v>16</v>
      </c>
      <c r="H6" s="3"/>
      <c r="I6" s="4">
        <v>38</v>
      </c>
      <c r="J6" s="4">
        <v>2.1800000000000002</v>
      </c>
      <c r="K6" s="4">
        <f t="shared" si="2"/>
        <v>82.84</v>
      </c>
      <c r="L6" s="8"/>
      <c r="M6" s="6"/>
      <c r="N6" s="6"/>
      <c r="O6" s="6"/>
    </row>
    <row r="7" spans="1:15" x14ac:dyDescent="0.2">
      <c r="A7" s="5">
        <f t="shared" si="3"/>
        <v>43846</v>
      </c>
      <c r="B7" s="3"/>
      <c r="C7" s="4" t="s">
        <v>7</v>
      </c>
      <c r="D7" s="3" t="str">
        <f t="shared" si="0"/>
        <v>Boston</v>
      </c>
      <c r="E7" s="3"/>
      <c r="F7" s="4" t="s">
        <v>9</v>
      </c>
      <c r="G7" s="3" t="str">
        <f t="shared" si="1"/>
        <v>Carrot</v>
      </c>
      <c r="H7" s="3"/>
      <c r="I7" s="4">
        <v>54</v>
      </c>
      <c r="J7" s="4">
        <v>1.77</v>
      </c>
      <c r="K7" s="4">
        <f t="shared" si="2"/>
        <v>95.58</v>
      </c>
      <c r="L7" s="8"/>
    </row>
    <row r="8" spans="1:15" x14ac:dyDescent="0.2">
      <c r="A8" s="5">
        <f t="shared" si="3"/>
        <v>43849</v>
      </c>
      <c r="B8" s="3"/>
      <c r="C8" s="4" t="s">
        <v>7</v>
      </c>
      <c r="D8" s="3" t="str">
        <f t="shared" si="0"/>
        <v>Boston</v>
      </c>
      <c r="E8" s="3"/>
      <c r="F8" s="4" t="s">
        <v>10</v>
      </c>
      <c r="G8" s="3" t="str">
        <f t="shared" si="1"/>
        <v>Whole Wheat</v>
      </c>
      <c r="H8" s="3"/>
      <c r="I8" s="4">
        <v>149</v>
      </c>
      <c r="J8" s="4">
        <v>3.49</v>
      </c>
      <c r="K8" s="4">
        <f t="shared" si="2"/>
        <v>520.01</v>
      </c>
      <c r="L8" s="8"/>
    </row>
    <row r="9" spans="1:15" x14ac:dyDescent="0.2">
      <c r="A9" s="5">
        <f t="shared" si="3"/>
        <v>43852</v>
      </c>
      <c r="B9" s="3"/>
      <c r="C9" s="4" t="s">
        <v>8</v>
      </c>
      <c r="D9" s="3" t="str">
        <f t="shared" si="0"/>
        <v>Los Angeles</v>
      </c>
      <c r="E9" s="3"/>
      <c r="F9" s="4" t="s">
        <v>9</v>
      </c>
      <c r="G9" s="3" t="str">
        <f t="shared" si="1"/>
        <v>Carrot</v>
      </c>
      <c r="H9" s="3"/>
      <c r="I9" s="4">
        <v>51</v>
      </c>
      <c r="J9" s="4">
        <v>1.77</v>
      </c>
      <c r="K9" s="4">
        <f t="shared" si="2"/>
        <v>90.27</v>
      </c>
      <c r="L9" s="8"/>
    </row>
    <row r="10" spans="1:15" x14ac:dyDescent="0.2">
      <c r="A10" s="5">
        <f t="shared" si="3"/>
        <v>43855</v>
      </c>
      <c r="B10" s="3"/>
      <c r="C10" s="4" t="s">
        <v>7</v>
      </c>
      <c r="D10" s="3" t="s">
        <v>12</v>
      </c>
      <c r="E10" s="3"/>
      <c r="F10" s="4" t="s">
        <v>9</v>
      </c>
      <c r="G10" s="3" t="str">
        <f t="shared" si="1"/>
        <v>Carrot</v>
      </c>
      <c r="H10" s="3"/>
      <c r="I10" s="4">
        <v>100</v>
      </c>
      <c r="J10" s="4">
        <v>1.77</v>
      </c>
      <c r="K10" s="4">
        <f t="shared" si="2"/>
        <v>177</v>
      </c>
      <c r="L10" s="8"/>
    </row>
    <row r="11" spans="1:15" x14ac:dyDescent="0.2">
      <c r="A11" s="5">
        <f t="shared" si="3"/>
        <v>43858</v>
      </c>
      <c r="B11" s="3"/>
      <c r="C11" s="4" t="s">
        <v>7</v>
      </c>
      <c r="D11" s="3" t="s">
        <v>12</v>
      </c>
      <c r="E11" s="3"/>
      <c r="F11" s="4" t="s">
        <v>13</v>
      </c>
      <c r="G11" s="3" t="s">
        <v>17</v>
      </c>
      <c r="H11" s="3"/>
      <c r="I11" s="4">
        <v>28</v>
      </c>
      <c r="J11" s="4">
        <v>1.35</v>
      </c>
      <c r="K11" s="4">
        <f t="shared" si="2"/>
        <v>37.800000000000004</v>
      </c>
      <c r="L11" s="8"/>
    </row>
    <row r="12" spans="1:15" x14ac:dyDescent="0.2">
      <c r="A12" s="5">
        <f t="shared" si="3"/>
        <v>43861</v>
      </c>
      <c r="B12" s="3"/>
      <c r="C12" s="4" t="s">
        <v>7</v>
      </c>
      <c r="D12" s="3" t="str">
        <f t="shared" si="0"/>
        <v>Boston</v>
      </c>
      <c r="E12" s="3"/>
      <c r="F12" s="4" t="s">
        <v>11</v>
      </c>
      <c r="G12" s="3" t="s">
        <v>16</v>
      </c>
      <c r="H12" s="3"/>
      <c r="I12" s="4">
        <v>36</v>
      </c>
      <c r="J12" s="4">
        <v>2.1800000000000002</v>
      </c>
      <c r="K12" s="4">
        <f t="shared" si="2"/>
        <v>78.48</v>
      </c>
      <c r="L12" s="8"/>
    </row>
    <row r="13" spans="1:15" x14ac:dyDescent="0.2">
      <c r="A13" s="5">
        <f t="shared" si="3"/>
        <v>43864</v>
      </c>
      <c r="B13" s="3"/>
      <c r="C13" s="4" t="s">
        <v>7</v>
      </c>
      <c r="D13" s="3" t="str">
        <f t="shared" si="0"/>
        <v>Boston</v>
      </c>
      <c r="E13" s="3"/>
      <c r="F13" s="4" t="s">
        <v>11</v>
      </c>
      <c r="G13" s="3" t="s">
        <v>15</v>
      </c>
      <c r="H13" s="3"/>
      <c r="I13" s="4">
        <v>31</v>
      </c>
      <c r="J13" s="4">
        <v>1.87</v>
      </c>
      <c r="K13" s="4">
        <f t="shared" si="2"/>
        <v>57.970000000000006</v>
      </c>
      <c r="L13" s="8"/>
    </row>
    <row r="14" spans="1:15" x14ac:dyDescent="0.2">
      <c r="A14" s="2"/>
      <c r="B14" s="1"/>
    </row>
    <row r="15" spans="1:15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5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20</v>
      </c>
      <c r="M16" s="1"/>
      <c r="N16">
        <f>IF(L16="Boston",K2+K3+K6+K7+K8+K12+K13,K5+K10+K11)</f>
        <v>368.14000000000004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21</v>
      </c>
      <c r="M17" s="1"/>
      <c r="N17">
        <f t="shared" ref="N17:N19" si="4">IF(L17="Boston",K3+K4+K7+K8+K9+K13+K14,K6+K11+K12)</f>
        <v>199.12</v>
      </c>
    </row>
    <row r="18" spans="1:14" x14ac:dyDescent="0.2">
      <c r="A18" s="1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t="s">
        <v>23</v>
      </c>
      <c r="M18">
        <f>K9</f>
        <v>90.27</v>
      </c>
    </row>
    <row r="19" spans="1:14" x14ac:dyDescent="0.2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t="s">
        <v>20</v>
      </c>
      <c r="M19">
        <f>L3</f>
        <v>368.14000000000004</v>
      </c>
    </row>
    <row r="20" spans="1:14" x14ac:dyDescent="0.2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t="s">
        <v>26</v>
      </c>
      <c r="M20">
        <f>MAX(I2:I13)</f>
        <v>149</v>
      </c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t="s">
        <v>27</v>
      </c>
      <c r="M21">
        <f>MIN(I2:I13)</f>
        <v>28</v>
      </c>
    </row>
    <row r="22" spans="1:14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t="s">
        <v>28</v>
      </c>
      <c r="M22" cm="1">
        <f t="array" ref="M22:M23">IF((OR(G2="Carrot",G2="Arrowroot")),K2+K6+K7+K9:K10+K12,K3:K5+K8+K11+K13)</f>
        <v>405.58</v>
      </c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>
        <v>492.31</v>
      </c>
    </row>
    <row r="24" spans="1:14" x14ac:dyDescent="0.2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M24">
        <f>SUM(K4:K5,K13)</f>
        <v>319.77000000000004</v>
      </c>
    </row>
    <row r="25" spans="1:14" x14ac:dyDescent="0.2">
      <c r="A25" s="1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t="s">
        <v>30</v>
      </c>
      <c r="M25">
        <f>AVERAGE(K3,K8)</f>
        <v>411.82</v>
      </c>
    </row>
    <row r="26" spans="1:14" x14ac:dyDescent="0.2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M26">
        <f>SUM(I3,I8,)</f>
        <v>236</v>
      </c>
    </row>
    <row r="27" spans="1:14" x14ac:dyDescent="0.2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t="s">
        <v>30</v>
      </c>
      <c r="M27">
        <f>AVERAGE(K3:K6,K8,K12:K13)</f>
        <v>186.39000000000004</v>
      </c>
    </row>
    <row r="28" spans="1:14" x14ac:dyDescent="0.2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t="s">
        <v>35</v>
      </c>
      <c r="M28">
        <f>SUM(K2,K7,K9:K10,)</f>
        <v>421.26</v>
      </c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1" spans="1:14" ht="28.5" x14ac:dyDescent="0.2">
      <c r="B31" s="9" t="s">
        <v>2</v>
      </c>
      <c r="C31" s="10"/>
      <c r="D31" s="11" t="s">
        <v>3</v>
      </c>
      <c r="E31" s="9" t="s">
        <v>14</v>
      </c>
      <c r="F31" s="10"/>
      <c r="G31" s="11" t="s">
        <v>4</v>
      </c>
      <c r="H31" s="11" t="s">
        <v>5</v>
      </c>
      <c r="I31" s="11" t="s">
        <v>6</v>
      </c>
      <c r="K31" s="9" t="s">
        <v>2</v>
      </c>
      <c r="L31" s="10"/>
      <c r="M31" s="11" t="s">
        <v>6</v>
      </c>
    </row>
    <row r="32" spans="1:14" ht="15.75" x14ac:dyDescent="0.2">
      <c r="B32" s="12" t="s">
        <v>37</v>
      </c>
      <c r="C32" s="13"/>
      <c r="D32" s="14" t="s">
        <v>9</v>
      </c>
      <c r="E32" s="12" t="s">
        <v>38</v>
      </c>
      <c r="F32" s="13"/>
      <c r="G32" s="14">
        <v>33</v>
      </c>
      <c r="H32" s="14">
        <v>1.77</v>
      </c>
      <c r="I32" s="14">
        <v>58.41</v>
      </c>
      <c r="K32" s="12" t="s">
        <v>37</v>
      </c>
      <c r="L32" s="13"/>
      <c r="M32" s="14">
        <v>58.41</v>
      </c>
    </row>
    <row r="33" spans="2:13" ht="15.75" x14ac:dyDescent="0.2">
      <c r="B33" s="12" t="s">
        <v>37</v>
      </c>
      <c r="C33" s="13"/>
      <c r="D33" s="14" t="s">
        <v>10</v>
      </c>
      <c r="E33" s="12" t="s">
        <v>39</v>
      </c>
      <c r="F33" s="13"/>
      <c r="G33" s="14">
        <v>87</v>
      </c>
      <c r="H33" s="14">
        <v>3.49</v>
      </c>
      <c r="I33" s="14">
        <v>303.63</v>
      </c>
      <c r="K33" s="12" t="s">
        <v>37</v>
      </c>
      <c r="L33" s="13"/>
      <c r="M33" s="14">
        <v>303.63</v>
      </c>
    </row>
    <row r="34" spans="2:13" ht="15.75" x14ac:dyDescent="0.2">
      <c r="B34" s="12" t="s">
        <v>37</v>
      </c>
      <c r="C34" s="13"/>
      <c r="D34" s="14" t="s">
        <v>11</v>
      </c>
      <c r="E34" s="12" t="s">
        <v>16</v>
      </c>
      <c r="F34" s="13"/>
      <c r="G34" s="14">
        <v>36</v>
      </c>
      <c r="H34" s="14">
        <v>2.1800000000000002</v>
      </c>
      <c r="I34" s="14">
        <v>78.48</v>
      </c>
      <c r="K34" s="12" t="s">
        <v>37</v>
      </c>
      <c r="L34" s="13"/>
      <c r="M34" s="14">
        <v>78.48</v>
      </c>
    </row>
    <row r="35" spans="2:13" ht="15.75" x14ac:dyDescent="0.2">
      <c r="B35" s="12" t="s">
        <v>12</v>
      </c>
      <c r="C35" s="13"/>
      <c r="D35" s="14" t="s">
        <v>11</v>
      </c>
      <c r="E35" s="12" t="s">
        <v>15</v>
      </c>
      <c r="F35" s="13"/>
      <c r="G35" s="14">
        <v>82</v>
      </c>
      <c r="H35" s="14">
        <v>1.87</v>
      </c>
      <c r="I35" s="14">
        <v>153.34</v>
      </c>
      <c r="K35" s="12" t="s">
        <v>12</v>
      </c>
      <c r="L35" s="13"/>
      <c r="M35" s="14">
        <v>153.34</v>
      </c>
    </row>
    <row r="36" spans="2:13" ht="15.75" x14ac:dyDescent="0.2">
      <c r="B36" s="12" t="s">
        <v>37</v>
      </c>
      <c r="C36" s="13"/>
      <c r="D36" s="14" t="s">
        <v>11</v>
      </c>
      <c r="E36" s="12" t="s">
        <v>16</v>
      </c>
      <c r="F36" s="13"/>
      <c r="G36" s="14">
        <v>38</v>
      </c>
      <c r="H36" s="14">
        <v>2.1800000000000002</v>
      </c>
      <c r="I36" s="14">
        <v>82.84</v>
      </c>
      <c r="K36" s="12" t="s">
        <v>37</v>
      </c>
      <c r="L36" s="13"/>
      <c r="M36" s="14">
        <v>82.84</v>
      </c>
    </row>
    <row r="37" spans="2:13" ht="15.75" x14ac:dyDescent="0.2">
      <c r="B37" s="12" t="s">
        <v>37</v>
      </c>
      <c r="C37" s="13"/>
      <c r="D37" s="14" t="s">
        <v>9</v>
      </c>
      <c r="E37" s="12" t="s">
        <v>38</v>
      </c>
      <c r="F37" s="13"/>
      <c r="G37" s="14">
        <v>54</v>
      </c>
      <c r="H37" s="14">
        <v>1.77</v>
      </c>
      <c r="I37" s="14">
        <v>95.58</v>
      </c>
      <c r="K37" s="12" t="s">
        <v>37</v>
      </c>
      <c r="L37" s="13"/>
      <c r="M37" s="14">
        <v>95.58</v>
      </c>
    </row>
    <row r="38" spans="2:13" ht="15.75" x14ac:dyDescent="0.2">
      <c r="B38" s="12" t="s">
        <v>37</v>
      </c>
      <c r="C38" s="13"/>
      <c r="D38" s="14" t="s">
        <v>10</v>
      </c>
      <c r="E38" s="12" t="s">
        <v>39</v>
      </c>
      <c r="F38" s="13"/>
      <c r="G38" s="14">
        <v>149</v>
      </c>
      <c r="H38" s="14">
        <v>3.49</v>
      </c>
      <c r="I38" s="14">
        <v>520.01</v>
      </c>
      <c r="K38" s="12" t="s">
        <v>37</v>
      </c>
      <c r="L38" s="13"/>
      <c r="M38" s="14">
        <v>520.01</v>
      </c>
    </row>
    <row r="39" spans="2:13" ht="15.75" x14ac:dyDescent="0.2">
      <c r="B39" s="12" t="s">
        <v>37</v>
      </c>
      <c r="C39" s="13"/>
      <c r="D39" s="14" t="s">
        <v>11</v>
      </c>
      <c r="E39" s="12" t="s">
        <v>15</v>
      </c>
      <c r="F39" s="13"/>
      <c r="G39" s="14">
        <v>31</v>
      </c>
      <c r="H39" s="14">
        <v>1.87</v>
      </c>
      <c r="I39" s="14">
        <v>57.97</v>
      </c>
      <c r="K39" s="12" t="s">
        <v>37</v>
      </c>
      <c r="L39" s="13"/>
      <c r="M39" s="14">
        <v>57.97</v>
      </c>
    </row>
    <row r="40" spans="2:13" ht="15.75" x14ac:dyDescent="0.2">
      <c r="B40" s="12" t="s">
        <v>12</v>
      </c>
      <c r="C40" s="13"/>
      <c r="D40" s="14" t="s">
        <v>9</v>
      </c>
      <c r="E40" s="12" t="s">
        <v>38</v>
      </c>
      <c r="F40" s="13"/>
      <c r="G40" s="14">
        <v>100</v>
      </c>
      <c r="H40" s="14">
        <v>1.77</v>
      </c>
      <c r="I40" s="14">
        <v>177</v>
      </c>
      <c r="K40" s="12" t="s">
        <v>12</v>
      </c>
      <c r="L40" s="13"/>
      <c r="M40" s="14">
        <v>177</v>
      </c>
    </row>
    <row r="41" spans="2:13" ht="15.75" x14ac:dyDescent="0.2">
      <c r="B41" s="12" t="s">
        <v>12</v>
      </c>
      <c r="C41" s="13"/>
      <c r="D41" s="14" t="s">
        <v>13</v>
      </c>
      <c r="E41" s="12" t="s">
        <v>17</v>
      </c>
      <c r="F41" s="13"/>
      <c r="G41" s="14">
        <v>28</v>
      </c>
      <c r="H41" s="14">
        <v>1.35</v>
      </c>
      <c r="I41" s="14">
        <v>37.799999999999997</v>
      </c>
      <c r="K41" s="12" t="s">
        <v>12</v>
      </c>
      <c r="L41" s="13"/>
      <c r="M41" s="14">
        <v>37.799999999999997</v>
      </c>
    </row>
    <row r="42" spans="2:13" x14ac:dyDescent="0.2">
      <c r="B42" s="15"/>
      <c r="C42" s="15"/>
      <c r="D42" s="16"/>
      <c r="E42" s="15"/>
      <c r="F42" s="15"/>
      <c r="G42" s="16"/>
      <c r="H42" s="16"/>
      <c r="I42" s="16"/>
    </row>
    <row r="43" spans="2:13" ht="28.5" x14ac:dyDescent="0.2">
      <c r="B43" s="15"/>
      <c r="C43" s="15"/>
      <c r="D43" s="17"/>
      <c r="E43" s="15"/>
      <c r="F43" s="15"/>
      <c r="G43" s="17"/>
      <c r="H43" s="17"/>
      <c r="I43" s="17"/>
      <c r="K43" s="11" t="s">
        <v>3</v>
      </c>
      <c r="L43" s="11" t="s">
        <v>6</v>
      </c>
    </row>
    <row r="44" spans="2:13" ht="15.75" x14ac:dyDescent="0.2">
      <c r="B44" s="15"/>
      <c r="C44" s="15"/>
      <c r="D44" s="18"/>
      <c r="E44" s="15"/>
      <c r="F44" s="15"/>
      <c r="G44" s="18"/>
      <c r="H44" s="18"/>
      <c r="I44" s="18"/>
      <c r="K44" s="14" t="s">
        <v>9</v>
      </c>
      <c r="L44" s="14">
        <v>58.41</v>
      </c>
    </row>
    <row r="45" spans="2:13" ht="28.5" x14ac:dyDescent="0.2">
      <c r="B45" s="15"/>
      <c r="C45" s="15"/>
      <c r="D45" s="18"/>
      <c r="E45" s="15"/>
      <c r="F45" s="15"/>
      <c r="G45" s="18"/>
      <c r="H45" s="18"/>
      <c r="I45" s="18"/>
      <c r="K45" s="14" t="s">
        <v>10</v>
      </c>
      <c r="L45" s="14">
        <v>303.63</v>
      </c>
    </row>
    <row r="46" spans="2:13" ht="15.75" x14ac:dyDescent="0.2">
      <c r="B46" s="15"/>
      <c r="C46" s="15"/>
      <c r="D46" s="18"/>
      <c r="E46" s="15"/>
      <c r="F46" s="15"/>
      <c r="G46" s="18"/>
      <c r="H46" s="18"/>
      <c r="I46" s="18"/>
      <c r="K46" s="14" t="s">
        <v>11</v>
      </c>
      <c r="L46" s="14">
        <v>78.48</v>
      </c>
    </row>
    <row r="47" spans="2:13" ht="15.75" x14ac:dyDescent="0.2">
      <c r="B47" s="15"/>
      <c r="C47" s="15"/>
      <c r="D47" s="18"/>
      <c r="E47" s="15"/>
      <c r="F47" s="15"/>
      <c r="G47" s="18"/>
      <c r="H47" s="18"/>
      <c r="I47" s="18"/>
      <c r="K47" s="14" t="s">
        <v>11</v>
      </c>
      <c r="L47" s="14">
        <v>153.34</v>
      </c>
    </row>
    <row r="48" spans="2:13" ht="15.75" x14ac:dyDescent="0.2">
      <c r="B48" s="15"/>
      <c r="C48" s="15"/>
      <c r="D48" s="18"/>
      <c r="E48" s="15"/>
      <c r="F48" s="15"/>
      <c r="G48" s="18"/>
      <c r="H48" s="18"/>
      <c r="I48" s="18"/>
      <c r="K48" s="14" t="s">
        <v>11</v>
      </c>
      <c r="L48" s="14">
        <v>82.84</v>
      </c>
    </row>
    <row r="49" spans="2:12" ht="15.75" x14ac:dyDescent="0.2">
      <c r="B49" s="15"/>
      <c r="C49" s="15"/>
      <c r="D49" s="18"/>
      <c r="E49" s="15"/>
      <c r="F49" s="15"/>
      <c r="G49" s="18"/>
      <c r="H49" s="18"/>
      <c r="I49" s="18"/>
      <c r="K49" s="14" t="s">
        <v>9</v>
      </c>
      <c r="L49" s="14">
        <v>95.58</v>
      </c>
    </row>
    <row r="50" spans="2:12" ht="28.5" x14ac:dyDescent="0.2">
      <c r="B50" s="15"/>
      <c r="C50" s="15"/>
      <c r="D50" s="18"/>
      <c r="E50" s="15"/>
      <c r="F50" s="15"/>
      <c r="G50" s="18"/>
      <c r="H50" s="18"/>
      <c r="I50" s="18"/>
      <c r="K50" s="14" t="s">
        <v>10</v>
      </c>
      <c r="L50" s="14">
        <v>520.01</v>
      </c>
    </row>
    <row r="51" spans="2:12" ht="15.75" x14ac:dyDescent="0.2">
      <c r="B51" s="15"/>
      <c r="C51" s="15"/>
      <c r="D51" s="18"/>
      <c r="E51" s="15"/>
      <c r="F51" s="15"/>
      <c r="G51" s="18"/>
      <c r="H51" s="18"/>
      <c r="I51" s="18"/>
      <c r="K51" s="14" t="s">
        <v>11</v>
      </c>
      <c r="L51" s="14">
        <v>57.97</v>
      </c>
    </row>
    <row r="52" spans="2:12" ht="15.75" x14ac:dyDescent="0.2">
      <c r="B52" s="15"/>
      <c r="C52" s="15"/>
      <c r="D52" s="18"/>
      <c r="E52" s="15"/>
      <c r="F52" s="15"/>
      <c r="G52" s="18"/>
      <c r="H52" s="18"/>
      <c r="I52" s="18"/>
      <c r="K52" s="14" t="s">
        <v>9</v>
      </c>
      <c r="L52" s="14">
        <v>177</v>
      </c>
    </row>
    <row r="53" spans="2:12" ht="15.75" x14ac:dyDescent="0.2">
      <c r="B53" s="15"/>
      <c r="C53" s="15"/>
      <c r="D53" s="18"/>
      <c r="E53" s="15"/>
      <c r="F53" s="15"/>
      <c r="G53" s="18"/>
      <c r="H53" s="18"/>
      <c r="I53" s="18"/>
      <c r="K53" s="14" t="s">
        <v>13</v>
      </c>
      <c r="L53" s="14">
        <v>37.799999999999997</v>
      </c>
    </row>
    <row r="54" spans="2:12" x14ac:dyDescent="0.2">
      <c r="B54" s="15"/>
      <c r="C54" s="15"/>
      <c r="D54" s="18"/>
      <c r="E54" s="15"/>
      <c r="F54" s="15"/>
      <c r="G54" s="18"/>
      <c r="H54" s="18"/>
      <c r="I54" s="18"/>
    </row>
    <row r="55" spans="2:12" x14ac:dyDescent="0.2">
      <c r="B55" s="15"/>
      <c r="C55" s="15"/>
      <c r="D55" s="18"/>
      <c r="E55" s="15"/>
      <c r="F55" s="15"/>
      <c r="G55" s="18"/>
      <c r="H55" s="18"/>
      <c r="I55" s="18"/>
    </row>
    <row r="56" spans="2:12" x14ac:dyDescent="0.2">
      <c r="B56" s="15"/>
      <c r="C56" s="15"/>
      <c r="D56" s="18"/>
      <c r="E56" s="15"/>
      <c r="F56" s="15"/>
      <c r="G56" s="18"/>
      <c r="H56" s="18"/>
      <c r="I56" s="18"/>
    </row>
    <row r="57" spans="2:12" x14ac:dyDescent="0.2">
      <c r="B57" s="15"/>
      <c r="C57" s="15"/>
      <c r="D57" s="19"/>
      <c r="E57" s="15"/>
      <c r="F57" s="15"/>
      <c r="G57" s="19"/>
      <c r="H57" s="19"/>
      <c r="I57" s="19"/>
    </row>
  </sheetData>
  <mergeCells count="91">
    <mergeCell ref="K39:L39"/>
    <mergeCell ref="K40:L40"/>
    <mergeCell ref="K41:L41"/>
    <mergeCell ref="K33:L33"/>
    <mergeCell ref="K34:L34"/>
    <mergeCell ref="K35:L35"/>
    <mergeCell ref="K36:L36"/>
    <mergeCell ref="K37:L37"/>
    <mergeCell ref="K38:L38"/>
    <mergeCell ref="B39:C39"/>
    <mergeCell ref="E39:F39"/>
    <mergeCell ref="B40:C40"/>
    <mergeCell ref="E40:F40"/>
    <mergeCell ref="B41:C41"/>
    <mergeCell ref="E41:F41"/>
    <mergeCell ref="B36:C36"/>
    <mergeCell ref="E36:F36"/>
    <mergeCell ref="B37:C37"/>
    <mergeCell ref="E37:F37"/>
    <mergeCell ref="B38:C38"/>
    <mergeCell ref="E38:F38"/>
    <mergeCell ref="B33:C33"/>
    <mergeCell ref="E33:F33"/>
    <mergeCell ref="B34:C34"/>
    <mergeCell ref="E34:F34"/>
    <mergeCell ref="B35:C35"/>
    <mergeCell ref="E35:F35"/>
    <mergeCell ref="A28:K28"/>
    <mergeCell ref="A29:K29"/>
    <mergeCell ref="B31:C31"/>
    <mergeCell ref="E31:F31"/>
    <mergeCell ref="B32:C32"/>
    <mergeCell ref="E32:F32"/>
    <mergeCell ref="K31:L31"/>
    <mergeCell ref="K32:L32"/>
    <mergeCell ref="L16:M16"/>
    <mergeCell ref="L17:M17"/>
    <mergeCell ref="A25:K25"/>
    <mergeCell ref="A26:K26"/>
    <mergeCell ref="A27:K27"/>
    <mergeCell ref="A20:K20"/>
    <mergeCell ref="A21:K21"/>
    <mergeCell ref="A22:K22"/>
    <mergeCell ref="A23:K23"/>
    <mergeCell ref="A24:K24"/>
    <mergeCell ref="L1:O1"/>
    <mergeCell ref="G9:H9"/>
    <mergeCell ref="G10:H10"/>
    <mergeCell ref="G11:H11"/>
    <mergeCell ref="G12:H12"/>
    <mergeCell ref="G13:H13"/>
    <mergeCell ref="D13:E13"/>
    <mergeCell ref="G1:H1"/>
    <mergeCell ref="G2:H2"/>
    <mergeCell ref="G3:H3"/>
    <mergeCell ref="G4:H4"/>
    <mergeCell ref="G5:H5"/>
    <mergeCell ref="G6:H6"/>
    <mergeCell ref="G7:H7"/>
    <mergeCell ref="G8:H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A16:K16"/>
    <mergeCell ref="A17:K17"/>
    <mergeCell ref="A18:K18"/>
    <mergeCell ref="A19:K19"/>
    <mergeCell ref="A10:B10"/>
    <mergeCell ref="A11:B11"/>
    <mergeCell ref="A12:B12"/>
    <mergeCell ref="A13:B13"/>
    <mergeCell ref="A14:B14"/>
    <mergeCell ref="A15:K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Shan Liang</dc:creator>
  <dcterms:created xsi:type="dcterms:W3CDTF">2022-04-28T15:11:25Z</dcterms:created>
</cp:coreProperties>
</file>