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37540" windowHeight="23560" tabRatio="500"/>
  </bookViews>
  <sheets>
    <sheet name="Stückliste" sheetId="1" r:id="rId1"/>
  </sheets>
  <definedNames>
    <definedName name="BOM" localSheetId="0">Stückliste!$A$2:$G$33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34" i="1" l="1"/>
  <c r="O3" i="1"/>
  <c r="O4" i="1"/>
  <c r="O5" i="1"/>
  <c r="O6" i="1"/>
  <c r="O8" i="1"/>
  <c r="O9" i="1"/>
  <c r="O12" i="1"/>
  <c r="O17" i="1"/>
  <c r="O18" i="1"/>
  <c r="O19" i="1"/>
  <c r="O23" i="1"/>
  <c r="O25" i="1"/>
  <c r="O26" i="1"/>
  <c r="O27" i="1"/>
  <c r="O28" i="1"/>
  <c r="O29" i="1"/>
  <c r="O30" i="1"/>
  <c r="O31" i="1"/>
  <c r="O32" i="1"/>
  <c r="O33" i="1"/>
  <c r="K34" i="1"/>
  <c r="K27" i="1"/>
  <c r="K28" i="1"/>
  <c r="K29" i="1"/>
  <c r="K30" i="1"/>
  <c r="K31" i="1"/>
  <c r="K32" i="1"/>
  <c r="K33" i="1"/>
  <c r="K26" i="1"/>
  <c r="K25" i="1"/>
  <c r="K23" i="1"/>
  <c r="K19" i="1"/>
  <c r="K18" i="1"/>
  <c r="K17" i="1"/>
  <c r="K12" i="1"/>
  <c r="K9" i="1"/>
  <c r="K8" i="1"/>
  <c r="K6" i="1"/>
  <c r="K5" i="1"/>
  <c r="K4" i="1"/>
  <c r="K3" i="1"/>
  <c r="H7" i="1"/>
  <c r="J7" i="1"/>
  <c r="H10" i="1"/>
  <c r="J10" i="1"/>
  <c r="H11" i="1"/>
  <c r="J11" i="1"/>
  <c r="H13" i="1"/>
  <c r="J13" i="1"/>
  <c r="H14" i="1"/>
  <c r="J14" i="1"/>
  <c r="H15" i="1"/>
  <c r="J15" i="1"/>
  <c r="H16" i="1"/>
  <c r="J16" i="1"/>
  <c r="H20" i="1"/>
  <c r="J20" i="1"/>
  <c r="H21" i="1"/>
  <c r="J21" i="1"/>
  <c r="H22" i="1"/>
  <c r="J22" i="1"/>
  <c r="H24" i="1"/>
  <c r="J24" i="1"/>
  <c r="P34" i="1"/>
  <c r="H3" i="1"/>
  <c r="J3" i="1"/>
  <c r="H4" i="1"/>
  <c r="J4" i="1"/>
  <c r="H5" i="1"/>
  <c r="J5" i="1"/>
  <c r="H6" i="1"/>
  <c r="J6" i="1"/>
  <c r="H8" i="1"/>
  <c r="J8" i="1"/>
  <c r="H9" i="1"/>
  <c r="J9" i="1"/>
  <c r="H12" i="1"/>
  <c r="J12" i="1"/>
  <c r="H17" i="1"/>
  <c r="J17" i="1"/>
  <c r="H18" i="1"/>
  <c r="J18" i="1"/>
  <c r="H19" i="1"/>
  <c r="J19" i="1"/>
  <c r="H23" i="1"/>
  <c r="J23" i="1"/>
  <c r="H25" i="1"/>
  <c r="J25" i="1"/>
  <c r="H26" i="1"/>
  <c r="J26" i="1"/>
  <c r="H27" i="1"/>
  <c r="J27" i="1"/>
  <c r="H28" i="1"/>
  <c r="J28" i="1"/>
  <c r="H29" i="1"/>
  <c r="J29" i="1"/>
  <c r="H30" i="1"/>
  <c r="J30" i="1"/>
  <c r="H31" i="1"/>
  <c r="J31" i="1"/>
  <c r="H32" i="1"/>
  <c r="J32" i="1"/>
  <c r="H33" i="1"/>
  <c r="J33" i="1"/>
  <c r="J34" i="1"/>
  <c r="I34" i="1"/>
  <c r="L9" i="1"/>
  <c r="N9" i="1"/>
  <c r="L10" i="1"/>
  <c r="N10" i="1"/>
  <c r="L11" i="1"/>
  <c r="N11" i="1"/>
  <c r="L12" i="1"/>
  <c r="N12" i="1"/>
  <c r="L13" i="1"/>
  <c r="N13" i="1"/>
  <c r="L14" i="1"/>
  <c r="N14" i="1"/>
  <c r="L15" i="1"/>
  <c r="N15" i="1"/>
  <c r="L16" i="1"/>
  <c r="N16" i="1"/>
  <c r="L3" i="1"/>
  <c r="N3" i="1"/>
  <c r="L4" i="1"/>
  <c r="N4" i="1"/>
  <c r="L5" i="1"/>
  <c r="N5" i="1"/>
  <c r="L6" i="1"/>
  <c r="N6" i="1"/>
  <c r="L7" i="1"/>
  <c r="N7" i="1"/>
  <c r="L8" i="1"/>
  <c r="N8" i="1"/>
  <c r="L17" i="1"/>
  <c r="N17" i="1"/>
  <c r="L18" i="1"/>
  <c r="N18" i="1"/>
  <c r="L19" i="1"/>
  <c r="N19" i="1"/>
  <c r="L20" i="1"/>
  <c r="N20" i="1"/>
  <c r="L21" i="1"/>
  <c r="N21" i="1"/>
  <c r="L22" i="1"/>
  <c r="N22" i="1"/>
  <c r="L23" i="1"/>
  <c r="N23" i="1"/>
  <c r="L24" i="1"/>
  <c r="N24" i="1"/>
  <c r="L25" i="1"/>
  <c r="N25" i="1"/>
  <c r="L26" i="1"/>
  <c r="N26" i="1"/>
  <c r="L27" i="1"/>
  <c r="N27" i="1"/>
  <c r="L28" i="1"/>
  <c r="N28" i="1"/>
  <c r="L29" i="1"/>
  <c r="N29" i="1"/>
  <c r="L30" i="1"/>
  <c r="N30" i="1"/>
  <c r="L31" i="1"/>
  <c r="N31" i="1"/>
  <c r="L32" i="1"/>
  <c r="N32" i="1"/>
  <c r="L33" i="1"/>
  <c r="N33" i="1"/>
  <c r="N34" i="1"/>
  <c r="M34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</calcChain>
</file>

<file path=xl/connections.xml><?xml version="1.0" encoding="utf-8"?>
<connections xmlns="http://schemas.openxmlformats.org/spreadsheetml/2006/main">
  <connection id="1" name="BOM.csv" type="6" refreshedVersion="0" background="1" saveData="1">
    <textPr fileType="mac" sourceFile="Macintosh HD:Users:cem:xeniC:AnySense:Hardware:Pro:BOM.csv" decimal="," thousands="." tab="0" semicolon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<sst xmlns="http://schemas.openxmlformats.org/spreadsheetml/2006/main" count="194" uniqueCount="152">
  <si>
    <t>Qty</t>
  </si>
  <si>
    <t>Value</t>
  </si>
  <si>
    <t>Device</t>
  </si>
  <si>
    <t>Package</t>
  </si>
  <si>
    <t>Parts</t>
  </si>
  <si>
    <t>Description</t>
  </si>
  <si>
    <t>LEDCHIP-LED0603</t>
  </si>
  <si>
    <t>CHIP-LED0603</t>
  </si>
  <si>
    <t>P</t>
  </si>
  <si>
    <t>2468791RL</t>
  </si>
  <si>
    <t>E</t>
  </si>
  <si>
    <t>2468792RL</t>
  </si>
  <si>
    <t>A</t>
  </si>
  <si>
    <t>2468793RL</t>
  </si>
  <si>
    <t>100nF</t>
  </si>
  <si>
    <t>C-EUC0402K</t>
  </si>
  <si>
    <t>C0402K</t>
  </si>
  <si>
    <t>C4, C5, C8, C12, C14, C15, C16, C23, C27, C29, C30, C31</t>
  </si>
  <si>
    <t>1759380RL</t>
  </si>
  <si>
    <t>100pF</t>
  </si>
  <si>
    <t>C3, C24</t>
  </si>
  <si>
    <t>2320762RL</t>
  </si>
  <si>
    <t>10K</t>
  </si>
  <si>
    <t>R-EU_R0402</t>
  </si>
  <si>
    <t>R0402</t>
  </si>
  <si>
    <t>R1, R3, R4, R5, R9, R10</t>
  </si>
  <si>
    <t>2302739RL</t>
  </si>
  <si>
    <t>10nF</t>
  </si>
  <si>
    <t>C6, C11</t>
  </si>
  <si>
    <t>1758924RL</t>
  </si>
  <si>
    <t>150nF</t>
  </si>
  <si>
    <t>C25</t>
  </si>
  <si>
    <t>2470467RL</t>
  </si>
  <si>
    <t>15pF</t>
  </si>
  <si>
    <t>C17, C19</t>
  </si>
  <si>
    <t>1758945RL</t>
  </si>
  <si>
    <t>18pF</t>
  </si>
  <si>
    <t>C9, C10</t>
  </si>
  <si>
    <t>1758947RL</t>
  </si>
  <si>
    <t>1M</t>
  </si>
  <si>
    <t>R2</t>
  </si>
  <si>
    <t>2302957RL</t>
  </si>
  <si>
    <t>1uF</t>
  </si>
  <si>
    <t>C1, C2, C7, C22, C26, C28</t>
  </si>
  <si>
    <t>2362093RL</t>
  </si>
  <si>
    <t>22pF</t>
  </si>
  <si>
    <t>C20, C21</t>
  </si>
  <si>
    <t>1758951RL</t>
  </si>
  <si>
    <t>2450AT18A100</t>
  </si>
  <si>
    <t>2450AT18A100E</t>
  </si>
  <si>
    <t>A1</t>
  </si>
  <si>
    <t>JOHANSON TECHNOLOGY  2450AT18A100E  ANTENNE, KERAMIK, 2.45GHZ</t>
  </si>
  <si>
    <t>1885496RL</t>
  </si>
  <si>
    <t>4.7uF</t>
  </si>
  <si>
    <t>C13, C18</t>
  </si>
  <si>
    <t>2426952RL</t>
  </si>
  <si>
    <t>R6, R7, R8</t>
  </si>
  <si>
    <t>2302628RL</t>
  </si>
  <si>
    <t>ABM3B</t>
  </si>
  <si>
    <t>ABM3B-8.000MHZ-B2-T</t>
  </si>
  <si>
    <t>5X3.2MM</t>
  </si>
  <si>
    <t>Y1</t>
  </si>
  <si>
    <t>2467818RL</t>
  </si>
  <si>
    <t>ABM8</t>
  </si>
  <si>
    <t>ABM8-16.000MHZ-10-1-U-T</t>
  </si>
  <si>
    <t>3.2X2.5MM</t>
  </si>
  <si>
    <t>Y2</t>
  </si>
  <si>
    <t>2467830RL</t>
  </si>
  <si>
    <t>ABS07</t>
  </si>
  <si>
    <t>ABS.ABS07</t>
  </si>
  <si>
    <t>Y3</t>
  </si>
  <si>
    <t>2467865RL</t>
  </si>
  <si>
    <t>BALF-NRG-01D3</t>
  </si>
  <si>
    <t>U5</t>
  </si>
  <si>
    <t>2454731RL</t>
  </si>
  <si>
    <t>BAT721C</t>
  </si>
  <si>
    <t>SOT23</t>
  </si>
  <si>
    <t>D1, D2</t>
  </si>
  <si>
    <t>1081199RL</t>
  </si>
  <si>
    <t>BLUENRGQTR</t>
  </si>
  <si>
    <t>QFN32</t>
  </si>
  <si>
    <t>U2</t>
  </si>
  <si>
    <t>2460183RL</t>
  </si>
  <si>
    <t>LP2992IM5-3.3</t>
  </si>
  <si>
    <t>SOT-23</t>
  </si>
  <si>
    <t>U1</t>
  </si>
  <si>
    <t>1469141RL</t>
  </si>
  <si>
    <t>M25P16VMN6P</t>
  </si>
  <si>
    <t>M25P16</t>
  </si>
  <si>
    <t>U6</t>
  </si>
  <si>
    <t>MEM2051-00-195-00-A</t>
  </si>
  <si>
    <t>MEM2051</t>
  </si>
  <si>
    <t>X6</t>
  </si>
  <si>
    <t>SM4B-ZR</t>
  </si>
  <si>
    <t>S4B-ZR-SM4</t>
  </si>
  <si>
    <t>OSD, SENSOR, TELEMETRY</t>
  </si>
  <si>
    <t>SN65HVD232D</t>
  </si>
  <si>
    <t>SOIC127P600X175-8N</t>
  </si>
  <si>
    <t>U3</t>
  </si>
  <si>
    <t>STM32F303RET6</t>
  </si>
  <si>
    <t>LQFP64</t>
  </si>
  <si>
    <t>U4</t>
  </si>
  <si>
    <t>TC2030-IDC-NL</t>
  </si>
  <si>
    <t>TC2030-IDC</t>
  </si>
  <si>
    <t>X7</t>
  </si>
  <si>
    <t>X8B-ZR-SM4</t>
  </si>
  <si>
    <t>S8B-ZR-SM4</t>
  </si>
  <si>
    <t>FC</t>
  </si>
  <si>
    <t>ZX62R-B-5PA(11)</t>
  </si>
  <si>
    <t>USB</t>
  </si>
  <si>
    <t>Farnell</t>
  </si>
  <si>
    <t>Menge</t>
  </si>
  <si>
    <t>Positionspreis</t>
  </si>
  <si>
    <t>Menge2</t>
  </si>
  <si>
    <t>Positionspreis2</t>
  </si>
  <si>
    <t>ab</t>
  </si>
  <si>
    <t>Stück</t>
  </si>
  <si>
    <t>Ergebnis</t>
  </si>
  <si>
    <t>Link</t>
  </si>
  <si>
    <t>Einzelpreis</t>
  </si>
  <si>
    <t>Einzelpreis2</t>
  </si>
  <si>
    <t>ohne BLE</t>
  </si>
  <si>
    <t>LED, GRÜN, 3MCD, 570NM, SMD</t>
  </si>
  <si>
    <t>LED, ROT, 22MCD, 630NM, SMD</t>
  </si>
  <si>
    <t>LED, GELB, 10MCD, 590NM, SMD</t>
  </si>
  <si>
    <t>Keramikvielschichtkondensator, SMD, Baureihe MC, 0.1 µF, ± 10%, X5R, 10 V</t>
  </si>
  <si>
    <t>Keramikvielschichtkondensator, SMD, Baureihe MC, 100 pF, ± 10%, C0G / NP0, 50 V</t>
  </si>
  <si>
    <t>Dickschichtwiderstand, Oberflächenmont., Baureihe AEC-Q200 ERJ, 10 kohm, 100 mW, ± 1%, 50 V</t>
  </si>
  <si>
    <t>Keramikvielschichtkondensator, SMD, Baureihe MC, 0.01 µF, ± 10%, X7R, 25 V</t>
  </si>
  <si>
    <t>Keramikvielschichtkondensator, SMD, Baureihe GRM, 0.15 µF, ± 10%, X7R, 16 V</t>
  </si>
  <si>
    <t>Keramikvielschichtkondensator, SMD, Baureihe MC, 15 pF, ± 5%, C0G / NP0, 50 V</t>
  </si>
  <si>
    <t>Keramikvielschichtkondensator, SMD, Baureihe MC, 18 pF, ± 5%, C0G / NP0, 50 V</t>
  </si>
  <si>
    <t>Dickschichtwiderstand, Oberflächenmont., Baureihe AEC-Q200 ERJ, 1 Mohm, 100 mW, ± 1%, 50 V</t>
  </si>
  <si>
    <t>Keramikvielschichtkondensator, SMD, Baureihe GRM, 1 µF, ± 10%, X5R, 16 V, 0402</t>
  </si>
  <si>
    <t>Keramikvielschichtkondensator, SMD, Baureihe MC, 22 pF, ± 5%, C0G / NP0, 50 V</t>
  </si>
  <si>
    <t>Keramikvielschichtkondensator, SMD, Baureihe GRM, 4.7 µF, ± 20%, X5R, 6.3 V</t>
  </si>
  <si>
    <t>Dickschichtwiderstand, Oberflächenmont., Baureihe AEC-Q200 ERJ, 820 ohm, 100 mW, ± 1%, 50 V</t>
  </si>
  <si>
    <t>CRYSTAL, 8MHZ, 18PF, 5 X 3.2MM</t>
  </si>
  <si>
    <t>QUARZ, 16MHZ, 10PF, 3.2 X 2.5MM</t>
  </si>
  <si>
    <t>QUARZ, 32.768KHZ, 12.5PF, 3.2 X 1.5MM</t>
  </si>
  <si>
    <t>FILTER, MATCH, BLUETOOTH, 2.4GHZ-2.5GHZ</t>
  </si>
  <si>
    <t>Kleinsignal-Schottky-Diode, Zweifach, gemeinsame Kathode, 40 V, 200 mA, 300 mV, 1 A, 125 °C</t>
  </si>
  <si>
    <t>HF-TRANSCEIVER, 2.4835GHZ-2.4GHZ, QFN-32</t>
  </si>
  <si>
    <t>SPANNUNGSREGLER,LINEAR, 3.3V,SMD</t>
  </si>
  <si>
    <t>SPEICHER, FLASH, SERIAL, 16MBIT, 8NSOIC</t>
  </si>
  <si>
    <t>STECKPLATZ, MICRO-SD, 8POS, SMT</t>
  </si>
  <si>
    <t>STECKER,ZH,SIDE,4KONT,1.5MM,SMT</t>
  </si>
  <si>
    <t>CAN-Bus, Transceiver, CAN, 1, 1, 3 V, 3.6 V, SOIC</t>
  </si>
  <si>
    <t>MCU, 32BIT, CORTEX-M4, 72MHZ, LQFP-64</t>
  </si>
  <si>
    <t>STECKER,ZH,SIDE,8KONT,1.5MM,SMT</t>
  </si>
  <si>
    <t>MICRO USB 2.0 BUCHSE, TYP B, SMD</t>
  </si>
  <si>
    <t>ohne BLE2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</si>
</sst>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* #,##0.00\ &quot;€&quot;_-;\-* #,##0.00\ &quot;€&quot;_-;_-* &quot;-&quot;??\ &quot;€&quot;_-;_-@_-"/>
    <numFmt numFmtId="166" formatCode="_-* #,##0.0000\ &quot;€&quot;_-;\-* #,##0.0000\ &quot;€&quot;_-;_-* &quot;-&quot;??\ &quot;€&quot;_-;_-@_-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8"/>
      <color theme="3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8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44" fontId="1" fillId="0" borderId="0" applyFont="0" applyFill="0" applyBorder="0" applyAlignment="0" applyProtection="0"/>
    <xf numFmtId="0" fontId="4" fillId="0" borderId="1" applyNumberFormat="0" applyFill="0" applyAlignment="0" applyProtection="0"/>
  </cellStyleXfs>
  <cellXfs count="10">
    <xf numFmtId="0" fontId="0" fillId="0" borderId="0" xfId="0"/>
    <xf numFmtId="0" fontId="0" fillId="0" borderId="0" xfId="0" applyAlignment="1">
      <alignment horizontal="right"/>
    </xf>
    <xf numFmtId="0" fontId="2" fillId="2" borderId="2" xfId="5" applyFont="1" applyFill="1" applyBorder="1" applyAlignment="1">
      <alignment horizontal="left"/>
    </xf>
    <xf numFmtId="0" fontId="2" fillId="3" borderId="2" xfId="5" applyFont="1" applyFill="1" applyBorder="1" applyAlignment="1">
      <alignment horizontal="left"/>
    </xf>
    <xf numFmtId="0" fontId="0" fillId="0" borderId="0" xfId="0" applyNumberFormat="1"/>
    <xf numFmtId="44" fontId="0" fillId="0" borderId="0" xfId="6" applyFont="1"/>
    <xf numFmtId="44" fontId="0" fillId="0" borderId="0" xfId="6" applyNumberFormat="1" applyFont="1"/>
    <xf numFmtId="166" fontId="0" fillId="0" borderId="0" xfId="6" applyNumberFormat="1" applyFont="1"/>
    <xf numFmtId="44" fontId="0" fillId="0" borderId="0" xfId="0" applyNumberFormat="1"/>
    <xf numFmtId="0" fontId="5" fillId="0" borderId="1" xfId="7" applyFont="1" applyAlignment="1"/>
  </cellXfs>
  <cellStyles count="8">
    <cellStyle name="Besuchter Link" xfId="2" builtinId="9" hidden="1"/>
    <cellStyle name="Besuchter Link" xfId="4" builtinId="9" hidden="1"/>
    <cellStyle name="Link" xfId="1" builtinId="8" hidden="1"/>
    <cellStyle name="Link" xfId="3" builtinId="8" hidden="1"/>
    <cellStyle name="Link" xfId="5" builtinId="8"/>
    <cellStyle name="Standard" xfId="0" builtinId="0"/>
    <cellStyle name="Überschrift 1" xfId="7" builtinId="16"/>
    <cellStyle name="Währung" xfId="6" builtinId="4"/>
  </cellStyles>
  <dxfs count="16">
    <dxf>
      <numFmt numFmtId="34" formatCode="_-* #,##0.00\ &quot;€&quot;_-;\-* #,##0.00\ &quot;€&quot;_-;_-* &quot;-&quot;??\ &quot;€&quot;_-;_-@_-"/>
    </dxf>
    <dxf>
      <numFmt numFmtId="34" formatCode="_-* #,##0.00\ &quot;€&quot;_-;\-* #,##0.00\ &quot;€&quot;_-;_-* &quot;-&quot;??\ &quot;€&quot;_-;_-@_-"/>
    </dxf>
    <dxf>
      <numFmt numFmtId="0" formatCode="General"/>
    </dxf>
    <dxf>
      <numFmt numFmtId="34" formatCode="_-* #,##0.00\ &quot;€&quot;_-;\-* #,##0.00\ &quot;€&quot;_-;_-* &quot;-&quot;??\ &quot;€&quot;_-;_-@_-"/>
    </dxf>
    <dxf>
      <numFmt numFmtId="34" formatCode="_-* #,##0.00\ &quot;€&quot;_-;\-* #,##0.00\ &quot;€&quot;_-;_-* &quot;-&quot;??\ &quot;€&quot;_-;_-@_-"/>
    </dxf>
    <dxf>
      <numFmt numFmtId="0" formatCode="General"/>
    </dxf>
    <dxf>
      <alignment horizontal="right" vertical="bottom" textRotation="0" wrapText="0" indent="0" justifyLastLine="0" shrinkToFit="0" readingOrder="0"/>
    </dxf>
    <dxf>
      <numFmt numFmtId="34" formatCode="_-* #,##0.00\ &quot;€&quot;_-;\-* #,##0.00\ &quot;€&quot;_-;_-* &quot;-&quot;??\ &quot;€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4" formatCode="_-* #,##0.00\ &quot;€&quot;_-;\-* #,##0.00\ &quot;€&quot;_-;_-* &quot;-&quot;??\ &quot;€&quot;_-;_-@_-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2"/>
        <color theme="10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numFmt numFmtId="34" formatCode="_-* #,##0.00\ &quot;€&quot;_-;\-* #,##0.00\ &quot;€&quot;_-;_-* &quot;-&quot;??\ &quot;€&quot;_-;_-@_-"/>
    </dxf>
    <dxf>
      <numFmt numFmtId="0" formatCode="General"/>
    </dxf>
    <dxf>
      <numFmt numFmtId="166" formatCode="_-* #,##0.0000\ &quot;€&quot;_-;\-* #,##0.0000\ &quot;€&quot;_-;_-* &quot;-&quot;??\ &quot;€&quot;_-;_-@_-"/>
    </dxf>
    <dxf>
      <numFmt numFmtId="166" formatCode="_-* #,##0.0000\ &quot;€&quot;_-;\-* #,##0.0000\ &quot;€&quot;_-;_-* &quot;-&quot;??\ &quot;€&quot;_-;_-@_-"/>
    </dxf>
    <dxf>
      <numFmt numFmtId="0" formatCode="General"/>
    </dxf>
    <dxf>
      <alignment horizontal="right" vertical="bottom" textRotation="0" wrapText="0" indent="0" justifyLastLine="0" shrinkToFit="0" readingOrder="0"/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BOM" connectionId="1" autoFormatId="0" applyNumberFormats="0" applyBorderFormats="0" applyFontFormats="1" applyPatternFormats="1" applyAlignmentFormats="0" applyWidthHeightFormats="0"/>
</file>

<file path=xl/tables/table1.xml><?xml version="1.0" encoding="utf-8"?>
<table xmlns="http://schemas.openxmlformats.org/spreadsheetml/2006/main" id="2" name="Tabelle2" displayName="Tabelle2" ref="A2:P34" totalsRowCount="1">
  <autoFilter ref="A2:P33"/>
  <tableColumns count="16">
    <tableColumn id="1" name="Qty" totalsRowLabel="Ergebnis"/>
    <tableColumn id="9" name="Farnell" dataDxfId="15" totalsRowDxfId="6"/>
    <tableColumn id="2" name="Value"/>
    <tableColumn id="3" name="Device"/>
    <tableColumn id="4" name="Package"/>
    <tableColumn id="5" name="Parts"/>
    <tableColumn id="6" name="Description"/>
    <tableColumn id="10" name="Menge" dataDxfId="14">
      <calculatedColumnFormula>$I$1*Tabelle2[[#This Row],[Qty]]</calculatedColumnFormula>
    </tableColumn>
    <tableColumn id="11" name="Einzelpreis" totalsRowFunction="custom" dataDxfId="12" totalsRowDxfId="5" dataCellStyle="Währung">
      <totalsRowFormula>Tabelle2[[#Totals],[Positionspreis]]/I1</totalsRowFormula>
    </tableColumn>
    <tableColumn id="12" name="Positionspreis" totalsRowFunction="sum" dataDxfId="10" totalsRowDxfId="4" dataCellStyle="Währung">
      <calculatedColumnFormula>Tabelle2[[#This Row],[Menge]]*Tabelle2[[#This Row],[Einzelpreis]]</calculatedColumnFormula>
    </tableColumn>
    <tableColumn id="19" name="ohne BLE" totalsRowFunction="custom" dataDxfId="8" totalsRowDxfId="3" dataCellStyle="Währung">
      <totalsRowFormula>SUBTOTAL(109,Tabelle2[ohne BLE]) / I1</totalsRowFormula>
    </tableColumn>
    <tableColumn id="13" name="Menge2" dataDxfId="11">
      <calculatedColumnFormula>$M$1*Tabelle2[[#This Row],[Qty]]</calculatedColumnFormula>
    </tableColumn>
    <tableColumn id="14" name="Einzelpreis2" totalsRowFunction="custom" dataDxfId="13" totalsRowDxfId="2" dataCellStyle="Währung">
      <totalsRowFormula>Tabelle2[[#Totals],[Positionspreis2]]/M1</totalsRowFormula>
    </tableColumn>
    <tableColumn id="15" name="Positionspreis2" totalsRowFunction="sum" totalsRowDxfId="1" dataCellStyle="Währung">
      <calculatedColumnFormula>Tabelle2[[#This Row],[Menge2]]*Tabelle2[[#This Row],[Einzelpreis2]]</calculatedColumnFormula>
    </tableColumn>
    <tableColumn id="17" name="ohne BLE2" totalsRowFunction="custom" dataDxfId="7" totalsRowDxfId="0" dataCellStyle="Währung">
      <calculatedColumnFormula>Tabelle2[[#This Row],[Positionspreis2]]</calculatedColumnFormula>
      <totalsRowFormula>SUBTOTAL(109,Tabelle2[ohne BLE2])/M1</totalsRowFormula>
    </tableColumn>
    <tableColumn id="18" name="Link" totalsRowFunction="custom" dataDxfId="9" dataCellStyle="Link">
      <calculatedColumnFormula>HYPERLINK(CONCATENATE("http://de.farnell.com/a/b/c/dp/",Tabelle2[[#This Row],[Farnell]]), "Details")</calculatedColumnFormula>
      <totalsRowFormula>Tabelle2[[#Totals],[ohne BLE2]]/I1</totalsRow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4"/>
  <sheetViews>
    <sheetView tabSelected="1" topLeftCell="F1" workbookViewId="0">
      <selection activeCell="J40" sqref="J40"/>
    </sheetView>
  </sheetViews>
  <sheetFormatPr baseColWidth="10" defaultRowHeight="15" x14ac:dyDescent="0"/>
  <cols>
    <col min="1" max="1" width="6.6640625" customWidth="1"/>
    <col min="2" max="2" width="10.33203125" bestFit="1" customWidth="1"/>
    <col min="3" max="3" width="18.5" customWidth="1"/>
    <col min="4" max="4" width="24" bestFit="1" customWidth="1"/>
    <col min="5" max="5" width="19.1640625" bestFit="1" customWidth="1"/>
    <col min="6" max="6" width="45.83203125" bestFit="1" customWidth="1"/>
    <col min="7" max="7" width="80.33203125" bestFit="1" customWidth="1"/>
    <col min="9" max="9" width="12.83203125" bestFit="1" customWidth="1"/>
    <col min="10" max="10" width="15.5" bestFit="1" customWidth="1"/>
    <col min="11" max="11" width="11.5" bestFit="1" customWidth="1"/>
    <col min="12" max="12" width="10.6640625" bestFit="1" customWidth="1"/>
    <col min="14" max="14" width="16.5" bestFit="1" customWidth="1"/>
    <col min="15" max="15" width="12.1640625" bestFit="1" customWidth="1"/>
  </cols>
  <sheetData>
    <row r="1" spans="1:16" ht="24" thickBot="1">
      <c r="H1" s="9" t="s">
        <v>115</v>
      </c>
      <c r="I1" s="9">
        <v>200</v>
      </c>
      <c r="J1" s="9" t="s">
        <v>116</v>
      </c>
      <c r="K1" s="9"/>
      <c r="L1" s="9" t="s">
        <v>115</v>
      </c>
      <c r="M1" s="9">
        <v>500</v>
      </c>
      <c r="N1" s="9" t="s">
        <v>116</v>
      </c>
    </row>
    <row r="2" spans="1:16" ht="16" thickTop="1">
      <c r="A2" t="s">
        <v>0</v>
      </c>
      <c r="B2" t="s">
        <v>110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111</v>
      </c>
      <c r="I2" t="s">
        <v>119</v>
      </c>
      <c r="J2" t="s">
        <v>112</v>
      </c>
      <c r="K2" t="s">
        <v>121</v>
      </c>
      <c r="L2" t="s">
        <v>113</v>
      </c>
      <c r="M2" t="s">
        <v>120</v>
      </c>
      <c r="N2" t="s">
        <v>114</v>
      </c>
      <c r="O2" t="s">
        <v>151</v>
      </c>
      <c r="P2" t="s">
        <v>118</v>
      </c>
    </row>
    <row r="3" spans="1:16">
      <c r="A3">
        <v>1</v>
      </c>
      <c r="B3" s="1" t="s">
        <v>9</v>
      </c>
      <c r="D3" t="s">
        <v>6</v>
      </c>
      <c r="E3" t="s">
        <v>7</v>
      </c>
      <c r="F3" t="s">
        <v>8</v>
      </c>
      <c r="G3" t="s">
        <v>122</v>
      </c>
      <c r="H3">
        <f>$I$1*Tabelle2[[#This Row],[Qty]]</f>
        <v>200</v>
      </c>
      <c r="I3" s="7">
        <v>7.6399999999999996E-2</v>
      </c>
      <c r="J3" s="6">
        <f>Tabelle2[[#This Row],[Menge]]*Tabelle2[[#This Row],[Einzelpreis]]</f>
        <v>15.28</v>
      </c>
      <c r="K3" s="5">
        <f>Tabelle2[[#This Row],[Positionspreis]]</f>
        <v>15.28</v>
      </c>
      <c r="L3">
        <f>$M$1*Tabelle2[[#This Row],[Qty]]</f>
        <v>500</v>
      </c>
      <c r="M3" s="7">
        <v>6.3399999999999998E-2</v>
      </c>
      <c r="N3" s="5">
        <f>Tabelle2[[#This Row],[Menge2]]*Tabelle2[[#This Row],[Einzelpreis2]]</f>
        <v>31.7</v>
      </c>
      <c r="O3" s="5">
        <f>Tabelle2[[#This Row],[Positionspreis2]]</f>
        <v>31.7</v>
      </c>
      <c r="P3" s="2" t="str">
        <f>HYPERLINK(CONCATENATE("http://de.farnell.com/a/b/c/dp/",Tabelle2[[#This Row],[Farnell]]), "Details")</f>
        <v>Details</v>
      </c>
    </row>
    <row r="4" spans="1:16">
      <c r="A4">
        <v>1</v>
      </c>
      <c r="B4" s="1" t="s">
        <v>11</v>
      </c>
      <c r="D4" t="s">
        <v>6</v>
      </c>
      <c r="E4" t="s">
        <v>7</v>
      </c>
      <c r="F4" t="s">
        <v>10</v>
      </c>
      <c r="G4" t="s">
        <v>123</v>
      </c>
      <c r="H4">
        <f>$I$1*Tabelle2[[#This Row],[Qty]]</f>
        <v>200</v>
      </c>
      <c r="I4" s="7">
        <v>7.1199999999999999E-2</v>
      </c>
      <c r="J4" s="6">
        <f>Tabelle2[[#This Row],[Menge]]*Tabelle2[[#This Row],[Einzelpreis]]</f>
        <v>14.24</v>
      </c>
      <c r="K4" s="5">
        <f>Tabelle2[[#This Row],[Positionspreis]]</f>
        <v>14.24</v>
      </c>
      <c r="L4">
        <f>$M$1*Tabelle2[[#This Row],[Qty]]</f>
        <v>500</v>
      </c>
      <c r="M4" s="7">
        <v>5.8500000000000003E-2</v>
      </c>
      <c r="N4" s="5">
        <f>Tabelle2[[#This Row],[Menge2]]*Tabelle2[[#This Row],[Einzelpreis2]]</f>
        <v>29.25</v>
      </c>
      <c r="O4" s="5">
        <f>Tabelle2[[#This Row],[Positionspreis2]]</f>
        <v>29.25</v>
      </c>
      <c r="P4" s="3" t="str">
        <f>HYPERLINK(CONCATENATE("http://de.farnell.com/a/b/c/dp/",Tabelle2[[#This Row],[Farnell]]), "Details")</f>
        <v>Details</v>
      </c>
    </row>
    <row r="5" spans="1:16">
      <c r="A5">
        <v>1</v>
      </c>
      <c r="B5" s="1" t="s">
        <v>13</v>
      </c>
      <c r="D5" t="s">
        <v>6</v>
      </c>
      <c r="E5" t="s">
        <v>7</v>
      </c>
      <c r="F5" t="s">
        <v>12</v>
      </c>
      <c r="G5" t="s">
        <v>124</v>
      </c>
      <c r="H5">
        <f>$I$1*Tabelle2[[#This Row],[Qty]]</f>
        <v>200</v>
      </c>
      <c r="I5" s="7">
        <v>7.1199999999999999E-2</v>
      </c>
      <c r="J5" s="6">
        <f>Tabelle2[[#This Row],[Menge]]*Tabelle2[[#This Row],[Einzelpreis]]</f>
        <v>14.24</v>
      </c>
      <c r="K5" s="5">
        <f>Tabelle2[[#This Row],[Positionspreis]]</f>
        <v>14.24</v>
      </c>
      <c r="L5">
        <f>$M$1*Tabelle2[[#This Row],[Qty]]</f>
        <v>500</v>
      </c>
      <c r="M5" s="7">
        <v>5.8500000000000003E-2</v>
      </c>
      <c r="N5" s="5">
        <f>Tabelle2[[#This Row],[Menge2]]*Tabelle2[[#This Row],[Einzelpreis2]]</f>
        <v>29.25</v>
      </c>
      <c r="O5" s="5">
        <f>Tabelle2[[#This Row],[Positionspreis2]]</f>
        <v>29.25</v>
      </c>
      <c r="P5" s="2" t="str">
        <f>HYPERLINK(CONCATENATE("http://de.farnell.com/a/b/c/dp/",Tabelle2[[#This Row],[Farnell]]), "Details")</f>
        <v>Details</v>
      </c>
    </row>
    <row r="6" spans="1:16">
      <c r="A6">
        <v>12</v>
      </c>
      <c r="B6" s="1" t="s">
        <v>18</v>
      </c>
      <c r="C6" t="s">
        <v>14</v>
      </c>
      <c r="D6" t="s">
        <v>15</v>
      </c>
      <c r="E6" t="s">
        <v>16</v>
      </c>
      <c r="F6" t="s">
        <v>17</v>
      </c>
      <c r="G6" t="s">
        <v>125</v>
      </c>
      <c r="H6">
        <f>$I$1*Tabelle2[[#This Row],[Qty]]</f>
        <v>2400</v>
      </c>
      <c r="I6" s="7">
        <v>5.0000000000000001E-3</v>
      </c>
      <c r="J6" s="6">
        <f>Tabelle2[[#This Row],[Menge]]*Tabelle2[[#This Row],[Einzelpreis]]</f>
        <v>12</v>
      </c>
      <c r="K6" s="5">
        <f>Tabelle2[[#This Row],[Positionspreis]]</f>
        <v>12</v>
      </c>
      <c r="L6">
        <f>$M$1*Tabelle2[[#This Row],[Qty]]</f>
        <v>6000</v>
      </c>
      <c r="M6" s="7">
        <v>2E-3</v>
      </c>
      <c r="N6" s="5">
        <f>Tabelle2[[#This Row],[Menge2]]*Tabelle2[[#This Row],[Einzelpreis2]]</f>
        <v>12</v>
      </c>
      <c r="O6" s="5">
        <f>Tabelle2[[#This Row],[Positionspreis2]]</f>
        <v>12</v>
      </c>
      <c r="P6" s="3" t="str">
        <f>HYPERLINK(CONCATENATE("http://de.farnell.com/a/b/c/dp/",Tabelle2[[#This Row],[Farnell]]), "Details")</f>
        <v>Details</v>
      </c>
    </row>
    <row r="7" spans="1:16">
      <c r="A7">
        <v>2</v>
      </c>
      <c r="B7" s="1" t="s">
        <v>21</v>
      </c>
      <c r="C7" t="s">
        <v>19</v>
      </c>
      <c r="D7" t="s">
        <v>15</v>
      </c>
      <c r="E7" t="s">
        <v>16</v>
      </c>
      <c r="F7" t="s">
        <v>20</v>
      </c>
      <c r="G7" t="s">
        <v>126</v>
      </c>
      <c r="H7">
        <f>$I$1*Tabelle2[[#This Row],[Qty]]</f>
        <v>400</v>
      </c>
      <c r="I7" s="7">
        <v>6.0000000000000001E-3</v>
      </c>
      <c r="J7" s="6">
        <f>Tabelle2[[#This Row],[Menge]]*Tabelle2[[#This Row],[Einzelpreis]]</f>
        <v>2.4</v>
      </c>
      <c r="K7" s="5"/>
      <c r="L7">
        <f>$M$1*Tabelle2[[#This Row],[Qty]]</f>
        <v>1000</v>
      </c>
      <c r="M7" s="7">
        <v>5.0000000000000001E-3</v>
      </c>
      <c r="N7" s="5">
        <f>Tabelle2[[#This Row],[Menge2]]*Tabelle2[[#This Row],[Einzelpreis2]]</f>
        <v>5</v>
      </c>
      <c r="O7" s="5"/>
      <c r="P7" s="2" t="str">
        <f>HYPERLINK(CONCATENATE("http://de.farnell.com/a/b/c/dp/",Tabelle2[[#This Row],[Farnell]]), "Details")</f>
        <v>Details</v>
      </c>
    </row>
    <row r="8" spans="1:16">
      <c r="A8">
        <v>6</v>
      </c>
      <c r="B8" s="1" t="s">
        <v>26</v>
      </c>
      <c r="C8" t="s">
        <v>22</v>
      </c>
      <c r="D8" t="s">
        <v>23</v>
      </c>
      <c r="E8" t="s">
        <v>24</v>
      </c>
      <c r="F8" t="s">
        <v>25</v>
      </c>
      <c r="G8" t="s">
        <v>127</v>
      </c>
      <c r="H8">
        <f>$I$1*Tabelle2[[#This Row],[Qty]]</f>
        <v>1200</v>
      </c>
      <c r="I8" s="7">
        <v>6.8999999999999999E-3</v>
      </c>
      <c r="J8" s="6">
        <f>Tabelle2[[#This Row],[Menge]]*Tabelle2[[#This Row],[Einzelpreis]]</f>
        <v>8.2799999999999994</v>
      </c>
      <c r="K8" s="5">
        <f>Tabelle2[[#This Row],[Positionspreis]]</f>
        <v>8.2799999999999994</v>
      </c>
      <c r="L8">
        <f>$M$1*Tabelle2[[#This Row],[Qty]]</f>
        <v>3000</v>
      </c>
      <c r="M8" s="7">
        <v>5.8999999999999999E-3</v>
      </c>
      <c r="N8" s="5">
        <f>Tabelle2[[#This Row],[Menge2]]*Tabelle2[[#This Row],[Einzelpreis2]]</f>
        <v>17.7</v>
      </c>
      <c r="O8" s="5">
        <f>Tabelle2[[#This Row],[Positionspreis2]]</f>
        <v>17.7</v>
      </c>
      <c r="P8" s="3" t="str">
        <f>HYPERLINK(CONCATENATE("http://de.farnell.com/a/b/c/dp/",Tabelle2[[#This Row],[Farnell]]), "Details")</f>
        <v>Details</v>
      </c>
    </row>
    <row r="9" spans="1:16">
      <c r="A9">
        <v>2</v>
      </c>
      <c r="B9" s="1" t="s">
        <v>29</v>
      </c>
      <c r="C9" t="s">
        <v>27</v>
      </c>
      <c r="D9" t="s">
        <v>15</v>
      </c>
      <c r="E9" t="s">
        <v>16</v>
      </c>
      <c r="F9" t="s">
        <v>28</v>
      </c>
      <c r="G9" t="s">
        <v>128</v>
      </c>
      <c r="H9">
        <f>$I$1*Tabelle2[[#This Row],[Qty]]</f>
        <v>400</v>
      </c>
      <c r="I9" s="7">
        <v>7.0000000000000001E-3</v>
      </c>
      <c r="J9" s="6">
        <f>Tabelle2[[#This Row],[Menge]]*Tabelle2[[#This Row],[Einzelpreis]]</f>
        <v>2.8000000000000003</v>
      </c>
      <c r="K9" s="5">
        <f>Tabelle2[[#This Row],[Positionspreis]]</f>
        <v>2.8000000000000003</v>
      </c>
      <c r="L9">
        <f>$M$1*Tabelle2[[#This Row],[Qty]]</f>
        <v>1000</v>
      </c>
      <c r="M9" s="7">
        <v>6.0000000000000001E-3</v>
      </c>
      <c r="N9" s="5">
        <f>Tabelle2[[#This Row],[Menge2]]*Tabelle2[[#This Row],[Einzelpreis2]]</f>
        <v>6</v>
      </c>
      <c r="O9" s="5">
        <f>Tabelle2[[#This Row],[Positionspreis2]]</f>
        <v>6</v>
      </c>
      <c r="P9" s="2" t="str">
        <f>HYPERLINK(CONCATENATE("http://de.farnell.com/a/b/c/dp/",Tabelle2[[#This Row],[Farnell]]), "Details")</f>
        <v>Details</v>
      </c>
    </row>
    <row r="10" spans="1:16">
      <c r="A10">
        <v>1</v>
      </c>
      <c r="B10" s="1" t="s">
        <v>32</v>
      </c>
      <c r="C10" t="s">
        <v>30</v>
      </c>
      <c r="D10" t="s">
        <v>15</v>
      </c>
      <c r="E10" t="s">
        <v>16</v>
      </c>
      <c r="F10" t="s">
        <v>31</v>
      </c>
      <c r="G10" t="s">
        <v>129</v>
      </c>
      <c r="H10">
        <f>$I$1*Tabelle2[[#This Row],[Qty]]</f>
        <v>200</v>
      </c>
      <c r="I10" s="7">
        <v>2.7799999999999998E-2</v>
      </c>
      <c r="J10" s="6">
        <f>Tabelle2[[#This Row],[Menge]]*Tabelle2[[#This Row],[Einzelpreis]]</f>
        <v>5.56</v>
      </c>
      <c r="K10" s="5"/>
      <c r="L10">
        <f>$M$1*Tabelle2[[#This Row],[Qty]]</f>
        <v>500</v>
      </c>
      <c r="M10" s="7">
        <v>1.8100000000000002E-2</v>
      </c>
      <c r="N10" s="5">
        <f>Tabelle2[[#This Row],[Menge2]]*Tabelle2[[#This Row],[Einzelpreis2]]</f>
        <v>9.0500000000000007</v>
      </c>
      <c r="O10" s="5"/>
      <c r="P10" s="3" t="str">
        <f>HYPERLINK(CONCATENATE("http://de.farnell.com/a/b/c/dp/",Tabelle2[[#This Row],[Farnell]]), "Details")</f>
        <v>Details</v>
      </c>
    </row>
    <row r="11" spans="1:16">
      <c r="A11">
        <v>2</v>
      </c>
      <c r="B11" s="1" t="s">
        <v>35</v>
      </c>
      <c r="C11" t="s">
        <v>33</v>
      </c>
      <c r="D11" t="s">
        <v>15</v>
      </c>
      <c r="E11" t="s">
        <v>16</v>
      </c>
      <c r="F11" t="s">
        <v>34</v>
      </c>
      <c r="G11" t="s">
        <v>130</v>
      </c>
      <c r="H11">
        <f>$I$1*Tabelle2[[#This Row],[Qty]]</f>
        <v>400</v>
      </c>
      <c r="I11" s="7">
        <v>6.0000000000000001E-3</v>
      </c>
      <c r="J11" s="6">
        <f>Tabelle2[[#This Row],[Menge]]*Tabelle2[[#This Row],[Einzelpreis]]</f>
        <v>2.4</v>
      </c>
      <c r="K11" s="5"/>
      <c r="L11">
        <f>$M$1*Tabelle2[[#This Row],[Qty]]</f>
        <v>1000</v>
      </c>
      <c r="M11" s="7">
        <v>5.0000000000000001E-3</v>
      </c>
      <c r="N11" s="5">
        <f>Tabelle2[[#This Row],[Menge2]]*Tabelle2[[#This Row],[Einzelpreis2]]</f>
        <v>5</v>
      </c>
      <c r="O11" s="5"/>
      <c r="P11" s="2" t="str">
        <f>HYPERLINK(CONCATENATE("http://de.farnell.com/a/b/c/dp/",Tabelle2[[#This Row],[Farnell]]), "Details")</f>
        <v>Details</v>
      </c>
    </row>
    <row r="12" spans="1:16">
      <c r="A12">
        <v>2</v>
      </c>
      <c r="B12" s="1" t="s">
        <v>38</v>
      </c>
      <c r="C12" t="s">
        <v>36</v>
      </c>
      <c r="D12" t="s">
        <v>15</v>
      </c>
      <c r="E12" t="s">
        <v>16</v>
      </c>
      <c r="F12" t="s">
        <v>37</v>
      </c>
      <c r="G12" t="s">
        <v>131</v>
      </c>
      <c r="H12">
        <f>$I$1*Tabelle2[[#This Row],[Qty]]</f>
        <v>400</v>
      </c>
      <c r="I12" s="7">
        <v>6.0000000000000001E-3</v>
      </c>
      <c r="J12" s="6">
        <f>Tabelle2[[#This Row],[Menge]]*Tabelle2[[#This Row],[Einzelpreis]]</f>
        <v>2.4</v>
      </c>
      <c r="K12" s="5">
        <f>Tabelle2[[#This Row],[Positionspreis]]</f>
        <v>2.4</v>
      </c>
      <c r="L12">
        <f>$M$1*Tabelle2[[#This Row],[Qty]]</f>
        <v>1000</v>
      </c>
      <c r="M12" s="7">
        <v>5.0000000000000001E-3</v>
      </c>
      <c r="N12" s="5">
        <f>Tabelle2[[#This Row],[Menge2]]*Tabelle2[[#This Row],[Einzelpreis2]]</f>
        <v>5</v>
      </c>
      <c r="O12" s="5">
        <f>Tabelle2[[#This Row],[Positionspreis2]]</f>
        <v>5</v>
      </c>
      <c r="P12" s="3" t="str">
        <f>HYPERLINK(CONCATENATE("http://de.farnell.com/a/b/c/dp/",Tabelle2[[#This Row],[Farnell]]), "Details")</f>
        <v>Details</v>
      </c>
    </row>
    <row r="13" spans="1:16">
      <c r="A13">
        <v>1</v>
      </c>
      <c r="B13" s="1" t="s">
        <v>41</v>
      </c>
      <c r="C13" t="s">
        <v>39</v>
      </c>
      <c r="D13" t="s">
        <v>23</v>
      </c>
      <c r="E13" t="s">
        <v>24</v>
      </c>
      <c r="F13" t="s">
        <v>40</v>
      </c>
      <c r="G13" t="s">
        <v>132</v>
      </c>
      <c r="H13">
        <f>$I$1*Tabelle2[[#This Row],[Qty]]</f>
        <v>200</v>
      </c>
      <c r="I13" s="7">
        <v>1.04E-2</v>
      </c>
      <c r="J13" s="6">
        <f>Tabelle2[[#This Row],[Menge]]*Tabelle2[[#This Row],[Einzelpreis]]</f>
        <v>2.08</v>
      </c>
      <c r="K13" s="5"/>
      <c r="L13">
        <f>$M$1*Tabelle2[[#This Row],[Qty]]</f>
        <v>500</v>
      </c>
      <c r="M13" s="7">
        <v>6.8999999999999999E-3</v>
      </c>
      <c r="N13" s="5">
        <f>Tabelle2[[#This Row],[Menge2]]*Tabelle2[[#This Row],[Einzelpreis2]]</f>
        <v>3.4499999999999997</v>
      </c>
      <c r="O13" s="5"/>
      <c r="P13" s="2" t="str">
        <f>HYPERLINK(CONCATENATE("http://de.farnell.com/a/b/c/dp/",Tabelle2[[#This Row],[Farnell]]), "Details")</f>
        <v>Details</v>
      </c>
    </row>
    <row r="14" spans="1:16">
      <c r="A14">
        <v>6</v>
      </c>
      <c r="B14" s="1" t="s">
        <v>44</v>
      </c>
      <c r="C14" t="s">
        <v>42</v>
      </c>
      <c r="D14" t="s">
        <v>15</v>
      </c>
      <c r="E14" t="s">
        <v>16</v>
      </c>
      <c r="F14" t="s">
        <v>43</v>
      </c>
      <c r="G14" t="s">
        <v>133</v>
      </c>
      <c r="H14">
        <f>$I$1*Tabelle2[[#This Row],[Qty]]</f>
        <v>1200</v>
      </c>
      <c r="I14" s="7">
        <v>2.12E-2</v>
      </c>
      <c r="J14" s="6">
        <f>Tabelle2[[#This Row],[Menge]]*Tabelle2[[#This Row],[Einzelpreis]]</f>
        <v>25.44</v>
      </c>
      <c r="K14" s="5"/>
      <c r="L14">
        <f>$M$1*Tabelle2[[#This Row],[Qty]]</f>
        <v>3000</v>
      </c>
      <c r="M14" s="7">
        <v>1.49E-2</v>
      </c>
      <c r="N14" s="5">
        <f>Tabelle2[[#This Row],[Menge2]]*Tabelle2[[#This Row],[Einzelpreis2]]</f>
        <v>44.7</v>
      </c>
      <c r="O14" s="5"/>
      <c r="P14" s="3" t="str">
        <f>HYPERLINK(CONCATENATE("http://de.farnell.com/a/b/c/dp/",Tabelle2[[#This Row],[Farnell]]), "Details")</f>
        <v>Details</v>
      </c>
    </row>
    <row r="15" spans="1:16">
      <c r="A15">
        <v>2</v>
      </c>
      <c r="B15" s="1" t="s">
        <v>47</v>
      </c>
      <c r="C15" t="s">
        <v>45</v>
      </c>
      <c r="D15" t="s">
        <v>15</v>
      </c>
      <c r="E15" t="s">
        <v>16</v>
      </c>
      <c r="F15" t="s">
        <v>46</v>
      </c>
      <c r="G15" t="s">
        <v>134</v>
      </c>
      <c r="H15">
        <f>$I$1*Tabelle2[[#This Row],[Qty]]</f>
        <v>400</v>
      </c>
      <c r="I15" s="7">
        <v>6.0000000000000001E-3</v>
      </c>
      <c r="J15" s="6">
        <f>Tabelle2[[#This Row],[Menge]]*Tabelle2[[#This Row],[Einzelpreis]]</f>
        <v>2.4</v>
      </c>
      <c r="K15" s="5"/>
      <c r="L15">
        <f>$M$1*Tabelle2[[#This Row],[Qty]]</f>
        <v>1000</v>
      </c>
      <c r="M15" s="7">
        <v>5.0000000000000001E-3</v>
      </c>
      <c r="N15" s="5">
        <f>Tabelle2[[#This Row],[Menge2]]*Tabelle2[[#This Row],[Einzelpreis2]]</f>
        <v>5</v>
      </c>
      <c r="O15" s="5"/>
      <c r="P15" s="2" t="str">
        <f>HYPERLINK(CONCATENATE("http://de.farnell.com/a/b/c/dp/",Tabelle2[[#This Row],[Farnell]]), "Details")</f>
        <v>Details</v>
      </c>
    </row>
    <row r="16" spans="1:16">
      <c r="A16">
        <v>1</v>
      </c>
      <c r="B16" s="1" t="s">
        <v>52</v>
      </c>
      <c r="C16" t="s">
        <v>48</v>
      </c>
      <c r="D16" t="s">
        <v>48</v>
      </c>
      <c r="E16" t="s">
        <v>49</v>
      </c>
      <c r="F16" t="s">
        <v>50</v>
      </c>
      <c r="G16" t="s">
        <v>51</v>
      </c>
      <c r="H16">
        <f>$I$1*Tabelle2[[#This Row],[Qty]]</f>
        <v>200</v>
      </c>
      <c r="I16" s="7">
        <v>0.31900000000000001</v>
      </c>
      <c r="J16" s="6">
        <f>Tabelle2[[#This Row],[Menge]]*Tabelle2[[#This Row],[Einzelpreis]]</f>
        <v>63.800000000000004</v>
      </c>
      <c r="K16" s="5"/>
      <c r="L16">
        <f>$M$1*Tabelle2[[#This Row],[Qty]]</f>
        <v>500</v>
      </c>
      <c r="M16" s="7">
        <v>0.28499999999999998</v>
      </c>
      <c r="N16" s="5">
        <f>Tabelle2[[#This Row],[Menge2]]*Tabelle2[[#This Row],[Einzelpreis2]]</f>
        <v>142.5</v>
      </c>
      <c r="O16" s="5"/>
      <c r="P16" s="3" t="str">
        <f>HYPERLINK(CONCATENATE("http://de.farnell.com/a/b/c/dp/",Tabelle2[[#This Row],[Farnell]]), "Details")</f>
        <v>Details</v>
      </c>
    </row>
    <row r="17" spans="1:16">
      <c r="A17">
        <v>2</v>
      </c>
      <c r="B17" s="1" t="s">
        <v>55</v>
      </c>
      <c r="C17" t="s">
        <v>53</v>
      </c>
      <c r="D17" t="s">
        <v>15</v>
      </c>
      <c r="E17" t="s">
        <v>16</v>
      </c>
      <c r="F17" t="s">
        <v>54</v>
      </c>
      <c r="G17" t="s">
        <v>135</v>
      </c>
      <c r="H17">
        <f>$I$1*Tabelle2[[#This Row],[Qty]]</f>
        <v>400</v>
      </c>
      <c r="I17" s="7">
        <v>8.1600000000000006E-2</v>
      </c>
      <c r="J17" s="6">
        <f>Tabelle2[[#This Row],[Menge]]*Tabelle2[[#This Row],[Einzelpreis]]</f>
        <v>32.64</v>
      </c>
      <c r="K17" s="5">
        <f>Tabelle2[[#This Row],[Positionspreis]]</f>
        <v>32.64</v>
      </c>
      <c r="L17">
        <f>$M$1*Tabelle2[[#This Row],[Qty]]</f>
        <v>1000</v>
      </c>
      <c r="M17" s="7">
        <v>5.7599999999999998E-2</v>
      </c>
      <c r="N17" s="5">
        <f>Tabelle2[[#This Row],[Menge2]]*Tabelle2[[#This Row],[Einzelpreis2]]</f>
        <v>57.6</v>
      </c>
      <c r="O17" s="5">
        <f>Tabelle2[[#This Row],[Positionspreis2]]</f>
        <v>57.6</v>
      </c>
      <c r="P17" s="2" t="str">
        <f>HYPERLINK(CONCATENATE("http://de.farnell.com/a/b/c/dp/",Tabelle2[[#This Row],[Farnell]]), "Details")</f>
        <v>Details</v>
      </c>
    </row>
    <row r="18" spans="1:16">
      <c r="A18">
        <v>3</v>
      </c>
      <c r="B18" s="1" t="s">
        <v>57</v>
      </c>
      <c r="C18">
        <v>820</v>
      </c>
      <c r="D18" t="s">
        <v>23</v>
      </c>
      <c r="E18" t="s">
        <v>24</v>
      </c>
      <c r="F18" t="s">
        <v>56</v>
      </c>
      <c r="G18" t="s">
        <v>136</v>
      </c>
      <c r="H18">
        <f>$I$1*Tabelle2[[#This Row],[Qty]]</f>
        <v>600</v>
      </c>
      <c r="I18" s="7">
        <v>6.8999999999999999E-3</v>
      </c>
      <c r="J18" s="6">
        <f>Tabelle2[[#This Row],[Menge]]*Tabelle2[[#This Row],[Einzelpreis]]</f>
        <v>4.1399999999999997</v>
      </c>
      <c r="K18" s="5">
        <f>Tabelle2[[#This Row],[Positionspreis]]</f>
        <v>4.1399999999999997</v>
      </c>
      <c r="L18">
        <f>$M$1*Tabelle2[[#This Row],[Qty]]</f>
        <v>1500</v>
      </c>
      <c r="M18" s="7">
        <v>6.8999999999999999E-3</v>
      </c>
      <c r="N18" s="5">
        <f>Tabelle2[[#This Row],[Menge2]]*Tabelle2[[#This Row],[Einzelpreis2]]</f>
        <v>10.35</v>
      </c>
      <c r="O18" s="5">
        <f>Tabelle2[[#This Row],[Positionspreis2]]</f>
        <v>10.35</v>
      </c>
      <c r="P18" s="3" t="str">
        <f>HYPERLINK(CONCATENATE("http://de.farnell.com/a/b/c/dp/",Tabelle2[[#This Row],[Farnell]]), "Details")</f>
        <v>Details</v>
      </c>
    </row>
    <row r="19" spans="1:16">
      <c r="A19">
        <v>1</v>
      </c>
      <c r="B19" s="1" t="s">
        <v>62</v>
      </c>
      <c r="C19" t="s">
        <v>58</v>
      </c>
      <c r="D19" t="s">
        <v>59</v>
      </c>
      <c r="E19" t="s">
        <v>60</v>
      </c>
      <c r="F19" t="s">
        <v>61</v>
      </c>
      <c r="G19" t="s">
        <v>137</v>
      </c>
      <c r="H19">
        <f>$I$1*Tabelle2[[#This Row],[Qty]]</f>
        <v>200</v>
      </c>
      <c r="I19" s="7">
        <v>0.67400000000000004</v>
      </c>
      <c r="J19" s="6">
        <f>Tabelle2[[#This Row],[Menge]]*Tabelle2[[#This Row],[Einzelpreis]]</f>
        <v>134.80000000000001</v>
      </c>
      <c r="K19" s="5">
        <f>Tabelle2[[#This Row],[Positionspreis]]</f>
        <v>134.80000000000001</v>
      </c>
      <c r="L19">
        <f>$M$1*Tabelle2[[#This Row],[Qty]]</f>
        <v>500</v>
      </c>
      <c r="M19" s="7">
        <v>0.59799999999999998</v>
      </c>
      <c r="N19" s="5">
        <f>Tabelle2[[#This Row],[Menge2]]*Tabelle2[[#This Row],[Einzelpreis2]]</f>
        <v>299</v>
      </c>
      <c r="O19" s="5">
        <f>Tabelle2[[#This Row],[Positionspreis2]]</f>
        <v>299</v>
      </c>
      <c r="P19" s="2" t="str">
        <f>HYPERLINK(CONCATENATE("http://de.farnell.com/a/b/c/dp/",Tabelle2[[#This Row],[Farnell]]), "Details")</f>
        <v>Details</v>
      </c>
    </row>
    <row r="20" spans="1:16">
      <c r="A20">
        <v>1</v>
      </c>
      <c r="B20" s="1" t="s">
        <v>67</v>
      </c>
      <c r="C20" t="s">
        <v>63</v>
      </c>
      <c r="D20" t="s">
        <v>64</v>
      </c>
      <c r="E20" t="s">
        <v>65</v>
      </c>
      <c r="F20" t="s">
        <v>66</v>
      </c>
      <c r="G20" t="s">
        <v>138</v>
      </c>
      <c r="H20">
        <f>$I$1*Tabelle2[[#This Row],[Qty]]</f>
        <v>200</v>
      </c>
      <c r="I20" s="7">
        <v>0.63600000000000001</v>
      </c>
      <c r="J20" s="6">
        <f>Tabelle2[[#This Row],[Menge]]*Tabelle2[[#This Row],[Einzelpreis]]</f>
        <v>127.2</v>
      </c>
      <c r="K20" s="5"/>
      <c r="L20">
        <f>$M$1*Tabelle2[[#This Row],[Qty]]</f>
        <v>500</v>
      </c>
      <c r="M20" s="7">
        <v>0.57299999999999995</v>
      </c>
      <c r="N20" s="5">
        <f>Tabelle2[[#This Row],[Menge2]]*Tabelle2[[#This Row],[Einzelpreis2]]</f>
        <v>286.5</v>
      </c>
      <c r="O20" s="5"/>
      <c r="P20" s="3" t="str">
        <f>HYPERLINK(CONCATENATE("http://de.farnell.com/a/b/c/dp/",Tabelle2[[#This Row],[Farnell]]), "Details")</f>
        <v>Details</v>
      </c>
    </row>
    <row r="21" spans="1:16">
      <c r="A21">
        <v>1</v>
      </c>
      <c r="B21" s="1" t="s">
        <v>71</v>
      </c>
      <c r="C21" t="s">
        <v>68</v>
      </c>
      <c r="D21" t="s">
        <v>69</v>
      </c>
      <c r="E21" t="s">
        <v>68</v>
      </c>
      <c r="F21" t="s">
        <v>70</v>
      </c>
      <c r="G21" t="s">
        <v>139</v>
      </c>
      <c r="H21">
        <f>$I$1*Tabelle2[[#This Row],[Qty]]</f>
        <v>200</v>
      </c>
      <c r="I21" s="7">
        <v>0.78900000000000003</v>
      </c>
      <c r="J21" s="6">
        <f>Tabelle2[[#This Row],[Menge]]*Tabelle2[[#This Row],[Einzelpreis]]</f>
        <v>157.80000000000001</v>
      </c>
      <c r="K21" s="5"/>
      <c r="L21">
        <f>$M$1*Tabelle2[[#This Row],[Qty]]</f>
        <v>500</v>
      </c>
      <c r="M21" s="7">
        <v>0.71199999999999997</v>
      </c>
      <c r="N21" s="5">
        <f>Tabelle2[[#This Row],[Menge2]]*Tabelle2[[#This Row],[Einzelpreis2]]</f>
        <v>356</v>
      </c>
      <c r="O21" s="5"/>
      <c r="P21" s="2" t="str">
        <f>HYPERLINK(CONCATENATE("http://de.farnell.com/a/b/c/dp/",Tabelle2[[#This Row],[Farnell]]), "Details")</f>
        <v>Details</v>
      </c>
    </row>
    <row r="22" spans="1:16">
      <c r="A22">
        <v>1</v>
      </c>
      <c r="B22" s="1" t="s">
        <v>74</v>
      </c>
      <c r="C22" t="s">
        <v>72</v>
      </c>
      <c r="D22" t="s">
        <v>72</v>
      </c>
      <c r="E22" t="s">
        <v>72</v>
      </c>
      <c r="F22" t="s">
        <v>73</v>
      </c>
      <c r="G22" t="s">
        <v>140</v>
      </c>
      <c r="H22">
        <f>$I$1*Tabelle2[[#This Row],[Qty]]</f>
        <v>200</v>
      </c>
      <c r="I22" s="7">
        <v>0.22</v>
      </c>
      <c r="J22" s="6">
        <f>Tabelle2[[#This Row],[Menge]]*Tabelle2[[#This Row],[Einzelpreis]]</f>
        <v>44</v>
      </c>
      <c r="K22" s="5"/>
      <c r="L22">
        <f>$M$1*Tabelle2[[#This Row],[Qty]]</f>
        <v>500</v>
      </c>
      <c r="M22" s="7">
        <v>0.17899999999999999</v>
      </c>
      <c r="N22" s="5">
        <f>Tabelle2[[#This Row],[Menge2]]*Tabelle2[[#This Row],[Einzelpreis2]]</f>
        <v>89.5</v>
      </c>
      <c r="O22" s="5"/>
      <c r="P22" s="3" t="str">
        <f>HYPERLINK(CONCATENATE("http://de.farnell.com/a/b/c/dp/",Tabelle2[[#This Row],[Farnell]]), "Details")</f>
        <v>Details</v>
      </c>
    </row>
    <row r="23" spans="1:16">
      <c r="A23">
        <v>2</v>
      </c>
      <c r="B23" s="1" t="s">
        <v>78</v>
      </c>
      <c r="C23" t="s">
        <v>75</v>
      </c>
      <c r="D23" t="s">
        <v>75</v>
      </c>
      <c r="E23" t="s">
        <v>76</v>
      </c>
      <c r="F23" t="s">
        <v>77</v>
      </c>
      <c r="G23" t="s">
        <v>141</v>
      </c>
      <c r="H23">
        <f>$I$1*Tabelle2[[#This Row],[Qty]]</f>
        <v>400</v>
      </c>
      <c r="I23" s="7">
        <v>7.7299999999999994E-2</v>
      </c>
      <c r="J23" s="6">
        <f>Tabelle2[[#This Row],[Menge]]*Tabelle2[[#This Row],[Einzelpreis]]</f>
        <v>30.919999999999998</v>
      </c>
      <c r="K23" s="5">
        <f>Tabelle2[[#This Row],[Positionspreis]]</f>
        <v>30.919999999999998</v>
      </c>
      <c r="L23">
        <f>$M$1*Tabelle2[[#This Row],[Qty]]</f>
        <v>1000</v>
      </c>
      <c r="M23" s="7">
        <v>7.51E-2</v>
      </c>
      <c r="N23" s="5">
        <f>Tabelle2[[#This Row],[Menge2]]*Tabelle2[[#This Row],[Einzelpreis2]]</f>
        <v>75.099999999999994</v>
      </c>
      <c r="O23" s="5">
        <f>Tabelle2[[#This Row],[Positionspreis2]]</f>
        <v>75.099999999999994</v>
      </c>
      <c r="P23" s="2" t="str">
        <f>HYPERLINK(CONCATENATE("http://de.farnell.com/a/b/c/dp/",Tabelle2[[#This Row],[Farnell]]), "Details")</f>
        <v>Details</v>
      </c>
    </row>
    <row r="24" spans="1:16">
      <c r="A24">
        <v>1</v>
      </c>
      <c r="B24" s="1" t="s">
        <v>82</v>
      </c>
      <c r="C24" t="s">
        <v>79</v>
      </c>
      <c r="D24" t="s">
        <v>79</v>
      </c>
      <c r="E24" t="s">
        <v>80</v>
      </c>
      <c r="F24" t="s">
        <v>81</v>
      </c>
      <c r="G24" t="s">
        <v>142</v>
      </c>
      <c r="H24">
        <f>$I$1*Tabelle2[[#This Row],[Qty]]</f>
        <v>200</v>
      </c>
      <c r="I24" s="7">
        <v>2.5099999999999998</v>
      </c>
      <c r="J24" s="6">
        <f>Tabelle2[[#This Row],[Menge]]*Tabelle2[[#This Row],[Einzelpreis]]</f>
        <v>501.99999999999994</v>
      </c>
      <c r="K24" s="5"/>
      <c r="L24">
        <f>$M$1*Tabelle2[[#This Row],[Qty]]</f>
        <v>500</v>
      </c>
      <c r="M24" s="7">
        <v>1.97</v>
      </c>
      <c r="N24" s="5">
        <f>Tabelle2[[#This Row],[Menge2]]*Tabelle2[[#This Row],[Einzelpreis2]]</f>
        <v>985</v>
      </c>
      <c r="O24" s="5"/>
      <c r="P24" s="3" t="str">
        <f>HYPERLINK(CONCATENATE("http://de.farnell.com/a/b/c/dp/",Tabelle2[[#This Row],[Farnell]]), "Details")</f>
        <v>Details</v>
      </c>
    </row>
    <row r="25" spans="1:16">
      <c r="A25">
        <v>1</v>
      </c>
      <c r="B25" s="1" t="s">
        <v>86</v>
      </c>
      <c r="C25" t="s">
        <v>83</v>
      </c>
      <c r="D25" t="s">
        <v>83</v>
      </c>
      <c r="E25" t="s">
        <v>84</v>
      </c>
      <c r="F25" t="s">
        <v>85</v>
      </c>
      <c r="G25" t="s">
        <v>143</v>
      </c>
      <c r="H25">
        <f>$I$1*Tabelle2[[#This Row],[Qty]]</f>
        <v>200</v>
      </c>
      <c r="I25" s="7">
        <v>0.58299999999999996</v>
      </c>
      <c r="J25" s="6">
        <f>Tabelle2[[#This Row],[Menge]]*Tabelle2[[#This Row],[Einzelpreis]]</f>
        <v>116.6</v>
      </c>
      <c r="K25" s="5">
        <f>Tabelle2[[#This Row],[Positionspreis]]</f>
        <v>116.6</v>
      </c>
      <c r="L25">
        <f>$M$1*Tabelle2[[#This Row],[Qty]]</f>
        <v>500</v>
      </c>
      <c r="M25" s="7">
        <v>0.48499999999999999</v>
      </c>
      <c r="N25" s="5">
        <f>Tabelle2[[#This Row],[Menge2]]*Tabelle2[[#This Row],[Einzelpreis2]]</f>
        <v>242.5</v>
      </c>
      <c r="O25" s="5">
        <f>Tabelle2[[#This Row],[Positionspreis2]]</f>
        <v>242.5</v>
      </c>
      <c r="P25" s="2" t="str">
        <f>HYPERLINK(CONCATENATE("http://de.farnell.com/a/b/c/dp/",Tabelle2[[#This Row],[Farnell]]), "Details")</f>
        <v>Details</v>
      </c>
    </row>
    <row r="26" spans="1:16">
      <c r="A26">
        <v>1</v>
      </c>
      <c r="B26" s="1">
        <v>1734973</v>
      </c>
      <c r="C26" t="s">
        <v>87</v>
      </c>
      <c r="D26" t="s">
        <v>87</v>
      </c>
      <c r="E26" t="s">
        <v>88</v>
      </c>
      <c r="F26" t="s">
        <v>89</v>
      </c>
      <c r="G26" t="s">
        <v>144</v>
      </c>
      <c r="H26">
        <f>$I$1*Tabelle2[[#This Row],[Qty]]</f>
        <v>200</v>
      </c>
      <c r="I26" s="7">
        <v>0.81499999999999995</v>
      </c>
      <c r="J26" s="6">
        <f>Tabelle2[[#This Row],[Menge]]*Tabelle2[[#This Row],[Einzelpreis]]</f>
        <v>163</v>
      </c>
      <c r="K26" s="5">
        <f>Tabelle2[[#This Row],[Positionspreis]]</f>
        <v>163</v>
      </c>
      <c r="L26">
        <f>$M$1*Tabelle2[[#This Row],[Qty]]</f>
        <v>500</v>
      </c>
      <c r="M26" s="7">
        <v>0.70199999999999996</v>
      </c>
      <c r="N26" s="5">
        <f>Tabelle2[[#This Row],[Menge2]]*Tabelle2[[#This Row],[Einzelpreis2]]</f>
        <v>351</v>
      </c>
      <c r="O26" s="5">
        <f>Tabelle2[[#This Row],[Positionspreis2]]</f>
        <v>351</v>
      </c>
      <c r="P26" s="3" t="str">
        <f>HYPERLINK(CONCATENATE("http://de.farnell.com/a/b/c/dp/",Tabelle2[[#This Row],[Farnell]]), "Details")</f>
        <v>Details</v>
      </c>
    </row>
    <row r="27" spans="1:16">
      <c r="A27">
        <v>1</v>
      </c>
      <c r="B27" s="1">
        <v>2443092</v>
      </c>
      <c r="C27" t="s">
        <v>90</v>
      </c>
      <c r="D27" t="s">
        <v>90</v>
      </c>
      <c r="E27" t="s">
        <v>91</v>
      </c>
      <c r="F27" t="s">
        <v>92</v>
      </c>
      <c r="G27" t="s">
        <v>145</v>
      </c>
      <c r="H27">
        <f>$I$1*Tabelle2[[#This Row],[Qty]]</f>
        <v>200</v>
      </c>
      <c r="I27" s="7">
        <v>0.80400000000000005</v>
      </c>
      <c r="J27" s="6">
        <f>Tabelle2[[#This Row],[Menge]]*Tabelle2[[#This Row],[Einzelpreis]]</f>
        <v>160.80000000000001</v>
      </c>
      <c r="K27" s="5">
        <f>Tabelle2[[#This Row],[Positionspreis]]</f>
        <v>160.80000000000001</v>
      </c>
      <c r="L27">
        <f>$M$1*Tabelle2[[#This Row],[Qty]]</f>
        <v>500</v>
      </c>
      <c r="M27" s="7">
        <v>0.67200000000000004</v>
      </c>
      <c r="N27" s="5">
        <f>Tabelle2[[#This Row],[Menge2]]*Tabelle2[[#This Row],[Einzelpreis2]]</f>
        <v>336</v>
      </c>
      <c r="O27" s="5">
        <f>Tabelle2[[#This Row],[Positionspreis2]]</f>
        <v>336</v>
      </c>
      <c r="P27" s="2" t="str">
        <f>HYPERLINK(CONCATENATE("http://de.farnell.com/a/b/c/dp/",Tabelle2[[#This Row],[Farnell]]), "Details")</f>
        <v>Details</v>
      </c>
    </row>
    <row r="28" spans="1:16">
      <c r="A28">
        <v>3</v>
      </c>
      <c r="B28" s="1">
        <v>1830923</v>
      </c>
      <c r="C28" t="s">
        <v>93</v>
      </c>
      <c r="D28" t="s">
        <v>93</v>
      </c>
      <c r="E28" t="s">
        <v>94</v>
      </c>
      <c r="F28" t="s">
        <v>95</v>
      </c>
      <c r="G28" t="s">
        <v>146</v>
      </c>
      <c r="H28">
        <f>$I$1*Tabelle2[[#This Row],[Qty]]</f>
        <v>600</v>
      </c>
      <c r="I28" s="7">
        <v>0.26100000000000001</v>
      </c>
      <c r="J28" s="6">
        <f>Tabelle2[[#This Row],[Menge]]*Tabelle2[[#This Row],[Einzelpreis]]</f>
        <v>156.6</v>
      </c>
      <c r="K28" s="5">
        <f>Tabelle2[[#This Row],[Positionspreis]]</f>
        <v>156.6</v>
      </c>
      <c r="L28">
        <f>$M$1*Tabelle2[[#This Row],[Qty]]</f>
        <v>1500</v>
      </c>
      <c r="M28" s="7">
        <v>0.23599999999999999</v>
      </c>
      <c r="N28" s="5">
        <f>Tabelle2[[#This Row],[Menge2]]*Tabelle2[[#This Row],[Einzelpreis2]]</f>
        <v>354</v>
      </c>
      <c r="O28" s="5">
        <f>Tabelle2[[#This Row],[Positionspreis2]]</f>
        <v>354</v>
      </c>
      <c r="P28" s="3" t="str">
        <f>HYPERLINK(CONCATENATE("http://de.farnell.com/a/b/c/dp/",Tabelle2[[#This Row],[Farnell]]), "Details")</f>
        <v>Details</v>
      </c>
    </row>
    <row r="29" spans="1:16">
      <c r="A29">
        <v>1</v>
      </c>
      <c r="B29" s="1">
        <v>1103107</v>
      </c>
      <c r="C29" t="s">
        <v>96</v>
      </c>
      <c r="D29" t="s">
        <v>96</v>
      </c>
      <c r="E29" t="s">
        <v>97</v>
      </c>
      <c r="F29" t="s">
        <v>98</v>
      </c>
      <c r="G29" t="s">
        <v>147</v>
      </c>
      <c r="H29">
        <f>$I$1*Tabelle2[[#This Row],[Qty]]</f>
        <v>200</v>
      </c>
      <c r="I29" s="7">
        <v>1.22</v>
      </c>
      <c r="J29" s="6">
        <f>Tabelle2[[#This Row],[Menge]]*Tabelle2[[#This Row],[Einzelpreis]]</f>
        <v>244</v>
      </c>
      <c r="K29" s="5">
        <f>Tabelle2[[#This Row],[Positionspreis]]</f>
        <v>244</v>
      </c>
      <c r="L29">
        <f>$M$1*Tabelle2[[#This Row],[Qty]]</f>
        <v>500</v>
      </c>
      <c r="M29" s="7">
        <v>0.86599999999999999</v>
      </c>
      <c r="N29" s="5">
        <f>Tabelle2[[#This Row],[Menge2]]*Tabelle2[[#This Row],[Einzelpreis2]]</f>
        <v>433</v>
      </c>
      <c r="O29" s="5">
        <f>Tabelle2[[#This Row],[Positionspreis2]]</f>
        <v>433</v>
      </c>
      <c r="P29" s="2" t="str">
        <f>HYPERLINK(CONCATENATE("http://de.farnell.com/a/b/c/dp/",Tabelle2[[#This Row],[Farnell]]), "Details")</f>
        <v>Details</v>
      </c>
    </row>
    <row r="30" spans="1:16">
      <c r="A30">
        <v>1</v>
      </c>
      <c r="B30" s="1">
        <v>2466939</v>
      </c>
      <c r="C30" t="s">
        <v>99</v>
      </c>
      <c r="D30" t="s">
        <v>99</v>
      </c>
      <c r="E30" t="s">
        <v>100</v>
      </c>
      <c r="F30" t="s">
        <v>101</v>
      </c>
      <c r="G30" t="s">
        <v>148</v>
      </c>
      <c r="H30">
        <f>$I$1*Tabelle2[[#This Row],[Qty]]</f>
        <v>200</v>
      </c>
      <c r="I30" s="7">
        <v>5.79</v>
      </c>
      <c r="J30" s="6">
        <f>Tabelle2[[#This Row],[Menge]]*Tabelle2[[#This Row],[Einzelpreis]]</f>
        <v>1158</v>
      </c>
      <c r="K30" s="5">
        <f>Tabelle2[[#This Row],[Positionspreis]]</f>
        <v>1158</v>
      </c>
      <c r="L30">
        <f>$M$1*Tabelle2[[#This Row],[Qty]]</f>
        <v>500</v>
      </c>
      <c r="M30" s="7">
        <v>4.87</v>
      </c>
      <c r="N30" s="5">
        <f>Tabelle2[[#This Row],[Menge2]]*Tabelle2[[#This Row],[Einzelpreis2]]</f>
        <v>2435</v>
      </c>
      <c r="O30" s="5">
        <f>Tabelle2[[#This Row],[Positionspreis2]]</f>
        <v>2435</v>
      </c>
      <c r="P30" s="3" t="str">
        <f>HYPERLINK(CONCATENATE("http://de.farnell.com/a/b/c/dp/",Tabelle2[[#This Row],[Farnell]]), "Details")</f>
        <v>Details</v>
      </c>
    </row>
    <row r="31" spans="1:16">
      <c r="A31">
        <v>1</v>
      </c>
      <c r="B31" s="1"/>
      <c r="C31" t="s">
        <v>102</v>
      </c>
      <c r="D31" t="s">
        <v>102</v>
      </c>
      <c r="E31" t="s">
        <v>103</v>
      </c>
      <c r="F31" t="s">
        <v>104</v>
      </c>
      <c r="H31">
        <f>$I$1*Tabelle2[[#This Row],[Qty]]</f>
        <v>200</v>
      </c>
      <c r="I31" s="7"/>
      <c r="J31" s="6">
        <f>Tabelle2[[#This Row],[Menge]]*Tabelle2[[#This Row],[Einzelpreis]]</f>
        <v>0</v>
      </c>
      <c r="K31" s="5">
        <f>Tabelle2[[#This Row],[Positionspreis]]</f>
        <v>0</v>
      </c>
      <c r="L31">
        <f>$M$1*Tabelle2[[#This Row],[Qty]]</f>
        <v>500</v>
      </c>
      <c r="M31" s="7"/>
      <c r="N31" s="5">
        <f>Tabelle2[[#This Row],[Menge2]]*Tabelle2[[#This Row],[Einzelpreis2]]</f>
        <v>0</v>
      </c>
      <c r="O31" s="5">
        <f>Tabelle2[[#This Row],[Positionspreis2]]</f>
        <v>0</v>
      </c>
      <c r="P31" s="2" t="str">
        <f>HYPERLINK(CONCATENATE("http://de.farnell.com/a/b/c/dp/",Tabelle2[[#This Row],[Farnell]]), "Details")</f>
        <v>Details</v>
      </c>
    </row>
    <row r="32" spans="1:16">
      <c r="A32">
        <v>1</v>
      </c>
      <c r="B32" s="1">
        <v>1830925</v>
      </c>
      <c r="C32" t="s">
        <v>105</v>
      </c>
      <c r="D32" t="s">
        <v>105</v>
      </c>
      <c r="E32" t="s">
        <v>106</v>
      </c>
      <c r="F32" t="s">
        <v>107</v>
      </c>
      <c r="G32" t="s">
        <v>149</v>
      </c>
      <c r="H32">
        <f>$I$1*Tabelle2[[#This Row],[Qty]]</f>
        <v>200</v>
      </c>
      <c r="I32" s="7">
        <v>0.73499999999999999</v>
      </c>
      <c r="J32" s="6">
        <f>Tabelle2[[#This Row],[Menge]]*Tabelle2[[#This Row],[Einzelpreis]]</f>
        <v>147</v>
      </c>
      <c r="K32" s="5">
        <f>Tabelle2[[#This Row],[Positionspreis]]</f>
        <v>147</v>
      </c>
      <c r="L32">
        <f>$M$1*Tabelle2[[#This Row],[Qty]]</f>
        <v>500</v>
      </c>
      <c r="M32" s="7">
        <v>0.48799999999999999</v>
      </c>
      <c r="N32" s="5">
        <f>Tabelle2[[#This Row],[Menge2]]*Tabelle2[[#This Row],[Einzelpreis2]]</f>
        <v>244</v>
      </c>
      <c r="O32" s="5">
        <f>Tabelle2[[#This Row],[Positionspreis2]]</f>
        <v>244</v>
      </c>
      <c r="P32" s="3" t="str">
        <f>HYPERLINK(CONCATENATE("http://de.farnell.com/a/b/c/dp/",Tabelle2[[#This Row],[Farnell]]), "Details")</f>
        <v>Details</v>
      </c>
    </row>
    <row r="33" spans="1:16">
      <c r="A33">
        <v>1</v>
      </c>
      <c r="B33" s="1">
        <v>1645325</v>
      </c>
      <c r="C33" t="s">
        <v>108</v>
      </c>
      <c r="D33" t="s">
        <v>108</v>
      </c>
      <c r="E33" t="s">
        <v>108</v>
      </c>
      <c r="F33" t="s">
        <v>109</v>
      </c>
      <c r="G33" t="s">
        <v>150</v>
      </c>
      <c r="H33">
        <f>$I$1*Tabelle2[[#This Row],[Qty]]</f>
        <v>200</v>
      </c>
      <c r="I33" s="7">
        <v>0.40600000000000003</v>
      </c>
      <c r="J33" s="6">
        <f>Tabelle2[[#This Row],[Menge]]*Tabelle2[[#This Row],[Einzelpreis]]</f>
        <v>81.2</v>
      </c>
      <c r="K33" s="5">
        <f>Tabelle2[[#This Row],[Positionspreis]]</f>
        <v>81.2</v>
      </c>
      <c r="L33">
        <f>$M$1*Tabelle2[[#This Row],[Qty]]</f>
        <v>500</v>
      </c>
      <c r="M33" s="7">
        <v>0.36199999999999999</v>
      </c>
      <c r="N33" s="5">
        <f>Tabelle2[[#This Row],[Menge2]]*Tabelle2[[#This Row],[Einzelpreis2]]</f>
        <v>181</v>
      </c>
      <c r="O33" s="5">
        <f>Tabelle2[[#This Row],[Positionspreis2]]</f>
        <v>181</v>
      </c>
      <c r="P33" s="2" t="str">
        <f>HYPERLINK(CONCATENATE("http://de.farnell.com/a/b/c/dp/",Tabelle2[[#This Row],[Farnell]]), "Details")</f>
        <v>Details</v>
      </c>
    </row>
    <row r="34" spans="1:16">
      <c r="A34" t="s">
        <v>117</v>
      </c>
      <c r="B34" s="1"/>
      <c r="I34" s="4">
        <f>Tabelle2[[#Totals],[Positionspreis]]/I1</f>
        <v>17.170099999999998</v>
      </c>
      <c r="J34" s="8">
        <f>SUBTOTAL(109,Tabelle2[Positionspreis])</f>
        <v>3434.0199999999995</v>
      </c>
      <c r="K34" s="8">
        <f>SUBTOTAL(109,Tabelle2[ohne BLE]) / I1</f>
        <v>12.4947</v>
      </c>
      <c r="M34" s="4">
        <f>Tabelle2[[#Totals],[Positionspreis2]]/M1</f>
        <v>14.1623</v>
      </c>
      <c r="N34" s="8">
        <f>SUBTOTAL(109,Tabelle2[Positionspreis2])</f>
        <v>7081.15</v>
      </c>
      <c r="O34" s="8">
        <f>SUBTOTAL(109,Tabelle2[ohne BLE2])/M1</f>
        <v>10.2989</v>
      </c>
      <c r="P34">
        <f>Tabelle2[[#Totals],[ohne BLE2]]/I1</f>
        <v>5.1494499999999999E-2</v>
      </c>
    </row>
  </sheetData>
  <pageMargins left="0.75" right="0.75" top="1" bottom="1" header="0.5" footer="0.5"/>
  <pageSetup paperSize="9"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Stückliste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Cem Basoglu</dc:creator>
  <cp:lastModifiedBy>Cem Basoglu</cp:lastModifiedBy>
  <dcterms:created xsi:type="dcterms:W3CDTF">2015-09-03T20:13:58Z</dcterms:created>
  <dcterms:modified xsi:type="dcterms:W3CDTF">2015-09-04T09:35:23Z</dcterms:modified>
</cp:coreProperties>
</file>