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uel\Desktop\Uni\master-agrar-bonn\zweites-semester\decision-analysis-and-forecasting-for-agricultural-development\R\Groupproject\"/>
    </mc:Choice>
  </mc:AlternateContent>
  <xr:revisionPtr revIDLastSave="0" documentId="13_ncr:1_{9A0A6A4E-0359-4A92-B7A9-7C4A6B5F575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alibration_Game_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Y57" i="1"/>
  <c r="Y56" i="1"/>
  <c r="Y55" i="1"/>
  <c r="Y54" i="1"/>
  <c r="Y53" i="1"/>
  <c r="Y52" i="1"/>
  <c r="Y51" i="1"/>
  <c r="Y50" i="1"/>
  <c r="Y49" i="1"/>
  <c r="Y48" i="1"/>
  <c r="Y45" i="1"/>
  <c r="Y44" i="1"/>
  <c r="Y43" i="1"/>
  <c r="Y42" i="1"/>
  <c r="Y41" i="1"/>
  <c r="Y40" i="1"/>
  <c r="Y39" i="1"/>
  <c r="Y38" i="1"/>
  <c r="Y37" i="1"/>
  <c r="Y36" i="1"/>
  <c r="Q31" i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Q6" i="1"/>
  <c r="Q32" i="1" l="1"/>
  <c r="Q33" i="1" s="1"/>
  <c r="Q17" i="1"/>
  <c r="Q18" i="1"/>
  <c r="R17" i="1"/>
  <c r="R31" i="1"/>
</calcChain>
</file>

<file path=xl/sharedStrings.xml><?xml version="1.0" encoding="utf-8"?>
<sst xmlns="http://schemas.openxmlformats.org/spreadsheetml/2006/main" count="51" uniqueCount="42">
  <si>
    <t>Task A</t>
  </si>
  <si>
    <t>90% Confidence Interval</t>
  </si>
  <si>
    <t>Correct</t>
  </si>
  <si>
    <t>Relative error</t>
  </si>
  <si>
    <t>Questions on ranges</t>
  </si>
  <si>
    <t>Lower boundry</t>
  </si>
  <si>
    <t>Upper boundry</t>
  </si>
  <si>
    <t>answer</t>
  </si>
  <si>
    <t>Number of correct answers</t>
  </si>
  <si>
    <t>Range factor adjustment</t>
  </si>
  <si>
    <t>True / False questions</t>
  </si>
  <si>
    <t>R/ F</t>
  </si>
  <si>
    <t>% Confidence, that the answer is correct</t>
  </si>
  <si>
    <t>Brier-Score</t>
  </si>
  <si>
    <t>F</t>
  </si>
  <si>
    <t>R</t>
  </si>
  <si>
    <t>predicted right:</t>
  </si>
  <si>
    <t>actually right:</t>
  </si>
  <si>
    <t>"Confidence Adjustment":</t>
  </si>
  <si>
    <t>code:</t>
  </si>
  <si>
    <t>7 eleven</t>
  </si>
  <si>
    <t>How many orchard farmers (Obstbauern) existed in Germany in 2017?</t>
  </si>
  <si>
    <t xml:space="preserve"> </t>
  </si>
  <si>
    <t>How often are apple orchards sprayed in one season on average in Germany in 2013?</t>
  </si>
  <si>
    <t>How many control probes of apples (186 in total) had more residues of plant protection agents than allowed in NRW in 2018?</t>
  </si>
  <si>
    <t>How often is winter wheat sprayed in one season on average in Germany in 2013?</t>
  </si>
  <si>
    <t>How often is vine  sprayed in one season on average in Germany in 2013?</t>
  </si>
  <si>
    <t>How often are potatoes sprayed in one season on average in Germany in 2013?</t>
  </si>
  <si>
    <t>How many control probes of apples (204 in total) had more residues of plant protection agents than allowed in NRW in 2017?</t>
  </si>
  <si>
    <t>How many organic orchard farmers existed in Germany in 2017?</t>
  </si>
  <si>
    <t>Bees are the most important pollinators in the agriculture. What is the percentage of pollinated plants by bees?</t>
  </si>
  <si>
    <t>You are allowed to spray in organic farming (Germany).</t>
  </si>
  <si>
    <t>Spraying of insecticides is done at night in order to not harm bees.</t>
  </si>
  <si>
    <t>Farmers try to get rid of all insects in their fields</t>
  </si>
  <si>
    <t>There is more organic orcharding then conventional in Germany.</t>
  </si>
  <si>
    <t>The area of orchard farms increased from 2007 to 2017 in Germany.</t>
  </si>
  <si>
    <t>Organic orcharding is increasing in Germany.</t>
  </si>
  <si>
    <t>How many tons (t) of pesticides / plant protection agents are used in Germany in 2019?</t>
  </si>
  <si>
    <t>The unit to measure plant protection agent residues in groundwater is 0,1 mg/l (milli grams per liter).</t>
  </si>
  <si>
    <t>The use of pesticides / plant protection agents is decreasing in Germany.</t>
  </si>
  <si>
    <t>There were 14461 groundwater probes taken in 2013 to 2016. More then 5% of those had too much pesticide residue.</t>
  </si>
  <si>
    <t>(Sensors in agriculture are getting more important.) R at the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</si>
</sst>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 * #,##0.00\ ;\ * \(#,##0.00\);\ * \-#\ ;\ @\ "/>
    <numFmt numFmtId="165" formatCode="mm/dd/yyyy"/>
    <numFmt numFmtId="166" formatCode="0.0"/>
  </numFmts>
  <fonts count="10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4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0243E"/>
        <bgColor rgb="FF222222"/>
      </patternFill>
    </fill>
    <fill>
      <patternFill patternType="solid">
        <fgColor rgb="FF808080"/>
        <bgColor rgb="FF969696"/>
      </patternFill>
    </fill>
    <fill>
      <patternFill patternType="solid">
        <fgColor rgb="FFFFFF99"/>
        <bgColor rgb="FFFFFFCC"/>
      </patternFill>
    </fill>
    <fill>
      <patternFill patternType="solid">
        <fgColor rgb="FFD9D9D9"/>
        <bgColor rgb="FFC6D9F1"/>
      </patternFill>
    </fill>
    <fill>
      <patternFill patternType="solid">
        <fgColor rgb="FFC6D9F1"/>
        <bgColor rgb="FFD9D9D9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8" fillId="0" borderId="0" applyBorder="0" applyProtection="0"/>
    <xf numFmtId="9" fontId="8" fillId="0" borderId="0" applyBorder="0" applyProtection="0"/>
  </cellStyleXfs>
  <cellXfs count="108">
    <xf numFmtId="0" fontId="0" fillId="0" borderId="0" xfId="0"/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1" fillId="2" borderId="0" xfId="0" applyFont="1" applyFill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0" xfId="0" applyFill="1" applyBorder="1" applyProtection="1"/>
    <xf numFmtId="0" fontId="0" fillId="2" borderId="1" xfId="0" applyFill="1" applyBorder="1" applyAlignment="1" applyProtection="1">
      <alignment horizontal="center"/>
    </xf>
    <xf numFmtId="0" fontId="0" fillId="2" borderId="2" xfId="0" applyFill="1" applyBorder="1" applyProtection="1"/>
    <xf numFmtId="0" fontId="0" fillId="0" borderId="0" xfId="0" applyProtection="1"/>
    <xf numFmtId="0" fontId="1" fillId="2" borderId="0" xfId="0" applyFont="1" applyFill="1" applyBorder="1" applyAlignment="1" applyProtection="1">
      <alignment horizontal="center" vertical="center"/>
    </xf>
    <xf numFmtId="1" fontId="0" fillId="2" borderId="0" xfId="0" applyNumberForma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 vertical="center"/>
    </xf>
    <xf numFmtId="2" fontId="0" fillId="2" borderId="2" xfId="1" applyNumberFormat="1" applyFont="1" applyFill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1" fontId="0" fillId="5" borderId="8" xfId="0" applyNumberFormat="1" applyFill="1" applyBorder="1" applyAlignment="1" applyProtection="1">
      <alignment horizontal="center"/>
      <protection locked="0"/>
    </xf>
    <xf numFmtId="1" fontId="0" fillId="5" borderId="9" xfId="0" applyNumberFormat="1" applyFill="1" applyBorder="1" applyAlignment="1" applyProtection="1">
      <alignment horizontal="center"/>
      <protection locked="0"/>
    </xf>
    <xf numFmtId="2" fontId="1" fillId="0" borderId="10" xfId="0" applyNumberFormat="1" applyFont="1" applyBorder="1" applyAlignment="1" applyProtection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 applyProtection="1">
      <alignment horizontal="center"/>
    </xf>
    <xf numFmtId="0" fontId="1" fillId="6" borderId="12" xfId="0" applyFont="1" applyFill="1" applyBorder="1" applyAlignment="1" applyProtection="1">
      <alignment horizontal="center"/>
    </xf>
    <xf numFmtId="1" fontId="0" fillId="5" borderId="13" xfId="0" applyNumberFormat="1" applyFill="1" applyBorder="1" applyAlignment="1" applyProtection="1">
      <alignment horizontal="center"/>
      <protection locked="0"/>
    </xf>
    <xf numFmtId="1" fontId="0" fillId="5" borderId="14" xfId="0" applyNumberFormat="1" applyFill="1" applyBorder="1" applyAlignment="1" applyProtection="1">
      <alignment horizontal="center"/>
      <protection locked="0"/>
    </xf>
    <xf numFmtId="2" fontId="1" fillId="0" borderId="15" xfId="0" applyNumberFormat="1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/>
    </xf>
    <xf numFmtId="1" fontId="0" fillId="5" borderId="13" xfId="2" applyNumberFormat="1" applyFont="1" applyFill="1" applyBorder="1" applyAlignment="1" applyProtection="1">
      <alignment horizontal="center"/>
      <protection locked="0"/>
    </xf>
    <xf numFmtId="1" fontId="0" fillId="5" borderId="14" xfId="2" applyNumberFormat="1" applyFont="1" applyFill="1" applyBorder="1" applyAlignment="1" applyProtection="1">
      <alignment horizontal="center"/>
      <protection locked="0"/>
    </xf>
    <xf numFmtId="2" fontId="1" fillId="0" borderId="15" xfId="2" applyNumberFormat="1" applyFont="1" applyBorder="1" applyAlignment="1" applyProtection="1">
      <alignment horizontal="center" vertical="center"/>
    </xf>
    <xf numFmtId="2" fontId="1" fillId="2" borderId="0" xfId="2" applyNumberFormat="1" applyFont="1" applyFill="1" applyBorder="1" applyAlignment="1" applyProtection="1">
      <alignment horizontal="center" vertical="center"/>
    </xf>
    <xf numFmtId="2" fontId="1" fillId="2" borderId="0" xfId="1" applyNumberFormat="1" applyFont="1" applyFill="1" applyBorder="1" applyAlignment="1" applyProtection="1">
      <alignment horizontal="center" vertical="center"/>
    </xf>
    <xf numFmtId="0" fontId="4" fillId="6" borderId="16" xfId="0" applyFont="1" applyFill="1" applyBorder="1" applyAlignment="1" applyProtection="1">
      <alignment horizontal="center"/>
    </xf>
    <xf numFmtId="0" fontId="1" fillId="6" borderId="17" xfId="0" applyFont="1" applyFill="1" applyBorder="1" applyAlignment="1" applyProtection="1">
      <alignment horizontal="center"/>
    </xf>
    <xf numFmtId="2" fontId="1" fillId="0" borderId="18" xfId="0" applyNumberFormat="1" applyFont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165" fontId="0" fillId="2" borderId="0" xfId="0" applyNumberFormat="1" applyFill="1" applyBorder="1" applyProtection="1"/>
    <xf numFmtId="2" fontId="1" fillId="2" borderId="11" xfId="0" applyNumberFormat="1" applyFont="1" applyFill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/>
    </xf>
    <xf numFmtId="2" fontId="1" fillId="2" borderId="3" xfId="0" applyNumberFormat="1" applyFont="1" applyFill="1" applyBorder="1" applyAlignment="1" applyProtection="1">
      <alignment horizontal="center" vertical="center"/>
    </xf>
    <xf numFmtId="166" fontId="1" fillId="0" borderId="21" xfId="0" applyNumberFormat="1" applyFont="1" applyBorder="1" applyAlignment="1" applyProtection="1">
      <alignment horizontal="center"/>
    </xf>
    <xf numFmtId="2" fontId="1" fillId="2" borderId="0" xfId="0" applyNumberFormat="1" applyFont="1" applyFill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/>
    </xf>
    <xf numFmtId="49" fontId="0" fillId="5" borderId="8" xfId="0" applyNumberFormat="1" applyFill="1" applyBorder="1" applyAlignment="1" applyProtection="1">
      <alignment horizontal="center"/>
      <protection locked="0"/>
    </xf>
    <xf numFmtId="9" fontId="0" fillId="5" borderId="9" xfId="0" applyNumberForma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</xf>
    <xf numFmtId="2" fontId="1" fillId="0" borderId="23" xfId="0" applyNumberFormat="1" applyFont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9" fontId="0" fillId="5" borderId="14" xfId="0" applyNumberForma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</xf>
    <xf numFmtId="2" fontId="1" fillId="0" borderId="24" xfId="0" applyNumberFormat="1" applyFont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/>
    </xf>
    <xf numFmtId="9" fontId="0" fillId="5" borderId="26" xfId="0" applyNumberForma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</xf>
    <xf numFmtId="2" fontId="1" fillId="0" borderId="27" xfId="0" applyNumberFormat="1" applyFont="1" applyBorder="1" applyAlignment="1" applyProtection="1">
      <alignment horizontal="center" vertical="center"/>
    </xf>
    <xf numFmtId="0" fontId="7" fillId="0" borderId="0" xfId="0" applyFont="1"/>
    <xf numFmtId="165" fontId="0" fillId="2" borderId="28" xfId="0" applyNumberFormat="1" applyFill="1" applyBorder="1" applyAlignment="1" applyProtection="1">
      <alignment horizontal="center"/>
    </xf>
    <xf numFmtId="0" fontId="0" fillId="2" borderId="22" xfId="0" applyFill="1" applyBorder="1" applyProtection="1"/>
    <xf numFmtId="2" fontId="0" fillId="2" borderId="0" xfId="0" applyNumberFormat="1" applyFont="1" applyFill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/>
    </xf>
    <xf numFmtId="9" fontId="1" fillId="0" borderId="21" xfId="2" applyFont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2" borderId="30" xfId="0" applyFill="1" applyBorder="1" applyProtection="1"/>
    <xf numFmtId="0" fontId="1" fillId="2" borderId="30" xfId="0" applyFont="1" applyFill="1" applyBorder="1" applyAlignment="1" applyProtection="1">
      <alignment horizontal="center" vertical="center"/>
    </xf>
    <xf numFmtId="0" fontId="0" fillId="2" borderId="31" xfId="0" applyFill="1" applyBorder="1" applyProtection="1"/>
    <xf numFmtId="0" fontId="0" fillId="2" borderId="0" xfId="0" applyFill="1"/>
    <xf numFmtId="0" fontId="0" fillId="0" borderId="0" xfId="0" applyAlignment="1" applyProtection="1">
      <alignment horizontal="center"/>
    </xf>
    <xf numFmtId="2" fontId="9" fillId="0" borderId="15" xfId="0" applyNumberFormat="1" applyFont="1" applyBorder="1" applyAlignment="1" applyProtection="1">
      <alignment horizontal="center" vertical="center"/>
    </xf>
    <xf numFmtId="0" fontId="1" fillId="7" borderId="3" xfId="0" applyFont="1" applyFill="1" applyBorder="1" applyAlignment="1" applyProtection="1">
      <alignment horizontal="center"/>
    </xf>
    <xf numFmtId="1" fontId="0" fillId="5" borderId="21" xfId="0" applyNumberFormat="1" applyFill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left" vertical="center"/>
    </xf>
    <xf numFmtId="0" fontId="5" fillId="6" borderId="25" xfId="0" applyFont="1" applyFill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5" fillId="6" borderId="22" xfId="0" applyFont="1" applyFill="1" applyBorder="1" applyAlignment="1" applyProtection="1">
      <alignment horizontal="left" vertical="center"/>
    </xf>
    <xf numFmtId="165" fontId="1" fillId="0" borderId="20" xfId="0" applyNumberFormat="1" applyFont="1" applyBorder="1" applyAlignment="1" applyProtection="1">
      <alignment horizontal="center"/>
    </xf>
    <xf numFmtId="0" fontId="3" fillId="4" borderId="3" xfId="0" applyFont="1" applyFill="1" applyBorder="1" applyAlignment="1" applyProtection="1">
      <alignment horizontal="center"/>
    </xf>
    <xf numFmtId="0" fontId="5" fillId="6" borderId="22" xfId="0" applyFont="1" applyFill="1" applyBorder="1" applyAlignment="1" applyProtection="1">
      <alignment horizontal="left"/>
    </xf>
    <xf numFmtId="0" fontId="5" fillId="0" borderId="22" xfId="0" applyFont="1" applyBorder="1" applyAlignment="1" applyProtection="1">
      <alignment horizontal="left"/>
    </xf>
    <xf numFmtId="0" fontId="5" fillId="0" borderId="11" xfId="0" applyFont="1" applyBorder="1" applyAlignment="1" applyProtection="1">
      <alignment horizontal="left" vertical="center"/>
    </xf>
    <xf numFmtId="0" fontId="5" fillId="6" borderId="11" xfId="0" applyFont="1" applyFill="1" applyBorder="1" applyAlignment="1" applyProtection="1">
      <alignment horizontal="left" vertical="center"/>
    </xf>
    <xf numFmtId="0" fontId="5" fillId="6" borderId="11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left" vertical="center"/>
    </xf>
    <xf numFmtId="0" fontId="3" fillId="4" borderId="16" xfId="0" applyFont="1" applyFill="1" applyBorder="1" applyAlignment="1" applyProtection="1">
      <alignment horizontal="center"/>
    </xf>
    <xf numFmtId="0" fontId="6" fillId="8" borderId="0" xfId="0" applyFont="1" applyFill="1" applyBorder="1" applyAlignment="1" applyProtection="1">
      <alignment vertical="center"/>
    </xf>
    <xf numFmtId="0" fontId="4" fillId="9" borderId="11" xfId="0" applyFont="1" applyFill="1" applyBorder="1" applyAlignment="1" applyProtection="1">
      <alignment horizontal="center"/>
    </xf>
    <xf numFmtId="0" fontId="5" fillId="8" borderId="11" xfId="0" applyFont="1" applyFill="1" applyBorder="1" applyAlignment="1" applyProtection="1">
      <alignment horizontal="left" vertical="center"/>
    </xf>
    <xf numFmtId="0" fontId="5" fillId="10" borderId="11" xfId="0" applyFont="1" applyFill="1" applyBorder="1" applyAlignment="1" applyProtection="1">
      <alignment horizontal="left" vertical="center"/>
    </xf>
    <xf numFmtId="0" fontId="5" fillId="10" borderId="11" xfId="0" applyFont="1" applyFill="1" applyBorder="1" applyAlignment="1" applyProtection="1">
      <alignment horizontal="left"/>
    </xf>
    <xf numFmtId="0" fontId="0" fillId="9" borderId="0" xfId="0" applyFill="1" applyBorder="1" applyProtection="1"/>
    <xf numFmtId="0" fontId="5" fillId="0" borderId="19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5" fillId="6" borderId="19" xfId="0" applyFont="1" applyFill="1" applyBorder="1" applyAlignment="1" applyProtection="1">
      <alignment horizontal="left"/>
    </xf>
    <xf numFmtId="0" fontId="5" fillId="6" borderId="0" xfId="0" applyFont="1" applyFill="1" applyBorder="1" applyAlignment="1" applyProtection="1">
      <alignment horizontal="left"/>
    </xf>
    <xf numFmtId="0" fontId="5" fillId="0" borderId="4" xfId="0" applyFont="1" applyBorder="1" applyAlignment="1" applyProtection="1">
      <alignment horizontal="left" vertical="center"/>
    </xf>
    <xf numFmtId="0" fontId="5" fillId="0" borderId="33" xfId="0" applyFont="1" applyBorder="1" applyAlignment="1" applyProtection="1">
      <alignment horizontal="left" vertical="center"/>
    </xf>
    <xf numFmtId="0" fontId="5" fillId="0" borderId="32" xfId="0" applyFont="1" applyBorder="1" applyAlignment="1" applyProtection="1">
      <alignment horizontal="left" vertical="center"/>
    </xf>
    <xf numFmtId="0" fontId="5" fillId="6" borderId="5" xfId="0" applyFont="1" applyFill="1" applyBorder="1" applyAlignment="1" applyProtection="1">
      <alignment horizontal="left" vertical="center"/>
    </xf>
    <xf numFmtId="0" fontId="5" fillId="6" borderId="28" xfId="0" applyFont="1" applyFill="1" applyBorder="1" applyAlignment="1" applyProtection="1">
      <alignment horizontal="left"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B4E3"/>
  </sheetPr>
  <dimension ref="A1:AMJ72"/>
  <sheetViews>
    <sheetView tabSelected="1" topLeftCell="A4" zoomScaleNormal="100" workbookViewId="0">
      <selection activeCell="B7" sqref="B7:L7"/>
    </sheetView>
  </sheetViews>
  <sheetFormatPr baseColWidth="10" defaultColWidth="9.21875" defaultRowHeight="14.4" x14ac:dyDescent="0.3"/>
  <cols>
    <col min="1" max="1" width="7.5546875" style="1" customWidth="1"/>
    <col min="2" max="2" width="37.44140625" style="1" customWidth="1"/>
    <col min="3" max="6" width="9.21875" style="1"/>
    <col min="7" max="7" width="3.6640625" style="1" customWidth="1"/>
    <col min="8" max="11" width="9.21875" style="1"/>
    <col min="12" max="12" width="5.6640625" style="1" customWidth="1"/>
    <col min="13" max="13" width="7.109375" style="1" customWidth="1"/>
    <col min="14" max="14" width="4" style="1" customWidth="1"/>
    <col min="15" max="15" width="29.77734375" style="1" customWidth="1"/>
    <col min="16" max="16" width="37.44140625" style="1" bestFit="1" customWidth="1"/>
    <col min="17" max="17" width="13.44140625" style="1" customWidth="1"/>
    <col min="18" max="18" width="14.5546875" style="1" customWidth="1"/>
    <col min="19" max="19" width="14.21875" style="1" customWidth="1"/>
    <col min="20" max="20" width="7.44140625" style="1" customWidth="1"/>
    <col min="21" max="21" width="8.44140625" customWidth="1"/>
    <col min="22" max="22" width="5.33203125" style="1" customWidth="1"/>
    <col min="23" max="23" width="5.5546875" style="1" customWidth="1"/>
    <col min="24" max="24" width="1.88671875" style="1" customWidth="1"/>
    <col min="25" max="25" width="25.44140625" style="1" customWidth="1"/>
    <col min="26" max="26" width="7.21875" style="1" customWidth="1"/>
    <col min="27" max="1024" width="9.21875" style="1"/>
  </cols>
  <sheetData>
    <row r="1" spans="1:26" ht="14.25" customHeight="1" x14ac:dyDescent="0.3">
      <c r="A1" s="2"/>
      <c r="B1" s="2"/>
      <c r="C1" s="3"/>
      <c r="D1" s="3"/>
      <c r="E1" s="3"/>
      <c r="F1" s="4"/>
      <c r="G1" s="3"/>
      <c r="H1" s="5"/>
      <c r="I1" s="3"/>
      <c r="J1" s="3"/>
      <c r="K1" s="3"/>
      <c r="L1" s="3"/>
      <c r="M1" s="6"/>
      <c r="N1" s="7"/>
      <c r="O1" s="88" t="s">
        <v>0</v>
      </c>
      <c r="P1" s="88"/>
      <c r="Q1" s="88"/>
      <c r="R1" s="88"/>
      <c r="S1" s="8"/>
      <c r="T1" s="6"/>
      <c r="U1" s="6"/>
      <c r="V1" s="6"/>
      <c r="W1" s="6"/>
      <c r="X1" s="6"/>
      <c r="Y1" s="6"/>
      <c r="Z1" s="6"/>
    </row>
    <row r="2" spans="1:26" ht="14.25" customHeight="1" x14ac:dyDescent="0.3">
      <c r="A2" s="2"/>
      <c r="B2" s="2"/>
      <c r="C2" s="3" t="s">
        <v>20</v>
      </c>
      <c r="D2" s="3"/>
      <c r="E2" s="9"/>
      <c r="F2" s="4"/>
      <c r="G2" s="3"/>
      <c r="H2" s="5"/>
      <c r="I2" s="3"/>
      <c r="J2" s="3"/>
      <c r="K2" s="3"/>
      <c r="L2" s="3"/>
      <c r="M2" s="6"/>
      <c r="N2" s="7"/>
      <c r="O2" s="88"/>
      <c r="P2" s="88"/>
      <c r="Q2" s="88"/>
      <c r="R2" s="88"/>
      <c r="S2" s="8"/>
      <c r="T2" s="6"/>
      <c r="U2" s="6"/>
      <c r="V2" s="6"/>
      <c r="W2" s="6"/>
      <c r="X2" s="6"/>
      <c r="Y2" s="6"/>
      <c r="Z2" s="6"/>
    </row>
    <row r="3" spans="1:26" ht="14.25" customHeight="1" x14ac:dyDescent="0.3">
      <c r="A3" s="2"/>
      <c r="B3" s="2"/>
      <c r="C3" s="3"/>
      <c r="D3" s="3"/>
      <c r="E3" s="3"/>
      <c r="F3" s="4"/>
      <c r="G3" s="3"/>
      <c r="H3" s="5"/>
      <c r="I3" s="3"/>
      <c r="J3" s="3"/>
      <c r="K3" s="3"/>
      <c r="L3" s="3"/>
      <c r="M3" s="6"/>
      <c r="N3" s="7"/>
      <c r="O3" s="6"/>
      <c r="P3" s="6"/>
      <c r="Q3" s="6"/>
      <c r="R3" s="10"/>
      <c r="S3" s="8"/>
      <c r="T3" s="6"/>
      <c r="U3" s="6"/>
      <c r="V3" s="6"/>
      <c r="W3" s="6"/>
      <c r="X3" s="6"/>
      <c r="Y3" s="6"/>
      <c r="Z3" s="6"/>
    </row>
    <row r="4" spans="1:26" ht="14.25" customHeight="1" x14ac:dyDescent="0.3">
      <c r="A4" s="2"/>
      <c r="B4" s="2"/>
      <c r="C4" s="3"/>
      <c r="D4" s="3"/>
      <c r="E4" s="3"/>
      <c r="F4" s="4"/>
      <c r="G4" s="3"/>
      <c r="H4" s="11"/>
      <c r="I4" s="3"/>
      <c r="J4" s="3"/>
      <c r="K4" s="3"/>
      <c r="L4" s="3"/>
      <c r="M4" s="6"/>
      <c r="N4" s="7"/>
      <c r="O4" s="89" t="s">
        <v>1</v>
      </c>
      <c r="P4" s="89"/>
      <c r="Q4" s="13" t="s">
        <v>2</v>
      </c>
      <c r="R4" s="90" t="s">
        <v>3</v>
      </c>
      <c r="S4" s="14"/>
      <c r="T4" s="6"/>
      <c r="U4" s="6"/>
      <c r="V4" s="6"/>
      <c r="W4" s="6"/>
      <c r="X4" s="6"/>
      <c r="Y4" s="6"/>
      <c r="Z4" s="6"/>
    </row>
    <row r="5" spans="1:26" ht="14.25" customHeight="1" x14ac:dyDescent="0.3">
      <c r="A5" s="15"/>
      <c r="B5" s="82" t="s">
        <v>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6"/>
      <c r="N5" s="7"/>
      <c r="O5" s="12" t="s">
        <v>5</v>
      </c>
      <c r="P5" s="12" t="s">
        <v>6</v>
      </c>
      <c r="Q5" s="16" t="s">
        <v>7</v>
      </c>
      <c r="R5" s="90"/>
      <c r="S5" s="17"/>
      <c r="T5" s="6"/>
      <c r="U5" s="6"/>
      <c r="V5" s="6"/>
      <c r="W5" s="6"/>
      <c r="X5" s="6"/>
      <c r="Y5" s="6"/>
      <c r="Z5" s="6"/>
    </row>
    <row r="6" spans="1:26" ht="14.25" customHeight="1" x14ac:dyDescent="0.3">
      <c r="A6" s="18">
        <v>1</v>
      </c>
      <c r="B6" s="91" t="s">
        <v>21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6"/>
      <c r="N6" s="19">
        <v>1</v>
      </c>
      <c r="O6" s="20"/>
      <c r="P6" s="21"/>
      <c r="Q6" s="22">
        <f t="shared" ref="Q6:Q15" si="0">IF(Q$34=Y$34,Y6,"")</f>
        <v>8470</v>
      </c>
      <c r="R6" s="22" t="e">
        <f>IF(Q$34&lt;&gt;Y$34,"",((Y6-(P6+O6)/2))/(P6-O6)*2)</f>
        <v>#DIV/0!</v>
      </c>
      <c r="S6" s="8"/>
      <c r="T6" s="6"/>
      <c r="U6" s="6"/>
      <c r="V6" s="6"/>
      <c r="W6" s="6"/>
      <c r="X6" s="6"/>
      <c r="Y6" s="23">
        <v>8470</v>
      </c>
      <c r="Z6" s="6"/>
    </row>
    <row r="7" spans="1:26" ht="14.25" customHeight="1" x14ac:dyDescent="0.3">
      <c r="A7" s="24">
        <v>2</v>
      </c>
      <c r="B7" s="87" t="s">
        <v>29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6"/>
      <c r="N7" s="25">
        <v>2</v>
      </c>
      <c r="O7" s="26"/>
      <c r="P7" s="27"/>
      <c r="Q7" s="28">
        <f t="shared" si="0"/>
        <v>10565</v>
      </c>
      <c r="R7" s="28" t="e">
        <f t="shared" ref="R7:R15" si="1">IF(Q$34&lt;&gt;Y$34,"",((Y7-(P7+O7)/2))/(P7-O7)*2)</f>
        <v>#DIV/0!</v>
      </c>
      <c r="S7" s="8"/>
      <c r="T7" s="6"/>
      <c r="U7" s="6"/>
      <c r="V7" s="6"/>
      <c r="W7" s="6"/>
      <c r="X7" s="6"/>
      <c r="Y7" s="23">
        <v>10565</v>
      </c>
      <c r="Z7" s="6"/>
    </row>
    <row r="8" spans="1:26" ht="14.25" customHeight="1" x14ac:dyDescent="0.3">
      <c r="A8" s="94">
        <v>3</v>
      </c>
      <c r="B8" s="95" t="s">
        <v>37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6"/>
      <c r="N8" s="30">
        <v>3</v>
      </c>
      <c r="O8" s="26"/>
      <c r="P8" s="27"/>
      <c r="Q8" s="28">
        <f t="shared" si="0"/>
        <v>27009</v>
      </c>
      <c r="R8" s="28" t="e">
        <f t="shared" si="1"/>
        <v>#DIV/0!</v>
      </c>
      <c r="S8" s="8"/>
      <c r="T8" s="6"/>
      <c r="U8" s="6"/>
      <c r="V8" s="6"/>
      <c r="W8" s="6"/>
      <c r="X8" s="6"/>
      <c r="Y8" s="23">
        <v>27009</v>
      </c>
      <c r="Z8" s="6"/>
    </row>
    <row r="9" spans="1:26" ht="14.25" customHeight="1" x14ac:dyDescent="0.3">
      <c r="A9" s="24">
        <v>4</v>
      </c>
      <c r="B9" s="96" t="s">
        <v>23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6"/>
      <c r="N9" s="25">
        <v>4</v>
      </c>
      <c r="O9" s="26"/>
      <c r="P9" s="26"/>
      <c r="Q9" s="28">
        <f t="shared" si="0"/>
        <v>21</v>
      </c>
      <c r="R9" s="28" t="e">
        <f t="shared" si="1"/>
        <v>#DIV/0!</v>
      </c>
      <c r="S9" s="8"/>
      <c r="T9" s="6"/>
      <c r="U9" s="6"/>
      <c r="V9" s="6"/>
      <c r="W9" s="6"/>
      <c r="X9" s="6"/>
      <c r="Y9" s="23">
        <v>21</v>
      </c>
      <c r="Z9" s="6"/>
    </row>
    <row r="10" spans="1:26" ht="14.25" customHeight="1" x14ac:dyDescent="0.3">
      <c r="A10" s="29">
        <v>5</v>
      </c>
      <c r="B10" s="85" t="s">
        <v>25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6"/>
      <c r="N10" s="31">
        <v>5</v>
      </c>
      <c r="O10" s="32"/>
      <c r="P10" s="33"/>
      <c r="Q10" s="34">
        <f t="shared" si="0"/>
        <v>4</v>
      </c>
      <c r="R10" s="28" t="e">
        <f t="shared" si="1"/>
        <v>#DIV/0!</v>
      </c>
      <c r="S10" s="8"/>
      <c r="T10" s="6"/>
      <c r="U10" s="6"/>
      <c r="V10" s="6"/>
      <c r="W10" s="6"/>
      <c r="X10" s="6"/>
      <c r="Y10" s="35">
        <v>4</v>
      </c>
      <c r="Z10" s="6"/>
    </row>
    <row r="11" spans="1:26" ht="14.25" customHeight="1" x14ac:dyDescent="0.3">
      <c r="A11" s="24">
        <v>6</v>
      </c>
      <c r="B11" s="86" t="s">
        <v>26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6"/>
      <c r="N11" s="25">
        <v>6</v>
      </c>
      <c r="O11" s="26"/>
      <c r="P11" s="27"/>
      <c r="Q11" s="28">
        <f t="shared" si="0"/>
        <v>10</v>
      </c>
      <c r="R11" s="28" t="e">
        <f t="shared" si="1"/>
        <v>#DIV/0!</v>
      </c>
      <c r="S11" s="8"/>
      <c r="T11" s="6"/>
      <c r="U11" s="6"/>
      <c r="V11" s="6"/>
      <c r="W11" s="6"/>
      <c r="X11" s="6"/>
      <c r="Y11" s="23">
        <v>10</v>
      </c>
      <c r="Z11" s="6"/>
    </row>
    <row r="12" spans="1:26" ht="14.25" customHeight="1" x14ac:dyDescent="0.3">
      <c r="A12" s="29">
        <v>7</v>
      </c>
      <c r="B12" s="85" t="s">
        <v>27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6"/>
      <c r="N12" s="30">
        <v>7</v>
      </c>
      <c r="O12" s="26"/>
      <c r="P12" s="27"/>
      <c r="Q12" s="28">
        <f t="shared" si="0"/>
        <v>9</v>
      </c>
      <c r="R12" s="28" t="e">
        <f t="shared" si="1"/>
        <v>#DIV/0!</v>
      </c>
      <c r="S12" s="8"/>
      <c r="T12" s="6"/>
      <c r="U12" s="6"/>
      <c r="V12" s="6"/>
      <c r="W12" s="6"/>
      <c r="X12" s="6"/>
      <c r="Y12" s="36">
        <v>9</v>
      </c>
      <c r="Z12" s="6"/>
    </row>
    <row r="13" spans="1:26" ht="14.25" customHeight="1" x14ac:dyDescent="0.3">
      <c r="A13" s="24">
        <v>8</v>
      </c>
      <c r="B13" s="97" t="s">
        <v>28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6"/>
      <c r="N13" s="25">
        <v>8</v>
      </c>
      <c r="O13" s="26"/>
      <c r="P13" s="27"/>
      <c r="Q13" s="73">
        <f t="shared" si="0"/>
        <v>4</v>
      </c>
      <c r="R13" s="28" t="e">
        <f t="shared" si="1"/>
        <v>#DIV/0!</v>
      </c>
      <c r="S13" s="8"/>
      <c r="T13" s="6"/>
      <c r="U13" s="6"/>
      <c r="V13" s="6"/>
      <c r="W13" s="6"/>
      <c r="X13" s="6"/>
      <c r="Y13" s="23">
        <v>4</v>
      </c>
      <c r="Z13" s="6"/>
    </row>
    <row r="14" spans="1:26" ht="14.25" customHeight="1" x14ac:dyDescent="0.3">
      <c r="A14" s="29">
        <v>9</v>
      </c>
      <c r="B14" s="95" t="s">
        <v>24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6"/>
      <c r="N14" s="30">
        <v>9</v>
      </c>
      <c r="O14" s="26"/>
      <c r="P14" s="27"/>
      <c r="Q14" s="73">
        <f t="shared" si="0"/>
        <v>0</v>
      </c>
      <c r="R14" s="28" t="e">
        <f t="shared" si="1"/>
        <v>#DIV/0!</v>
      </c>
      <c r="S14" s="8"/>
      <c r="T14" s="6"/>
      <c r="U14" s="6"/>
      <c r="V14" s="6"/>
      <c r="W14" s="6"/>
      <c r="X14" s="6"/>
      <c r="Y14" s="23">
        <v>0</v>
      </c>
      <c r="Z14" s="6"/>
    </row>
    <row r="15" spans="1:26" ht="14.25" customHeight="1" x14ac:dyDescent="0.3">
      <c r="A15" s="37">
        <v>10</v>
      </c>
      <c r="B15" s="86" t="s">
        <v>30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6"/>
      <c r="N15" s="38">
        <v>10</v>
      </c>
      <c r="O15" s="26"/>
      <c r="P15" s="26"/>
      <c r="Q15" s="28">
        <f t="shared" si="0"/>
        <v>80</v>
      </c>
      <c r="R15" s="39" t="e">
        <f t="shared" si="1"/>
        <v>#DIV/0!</v>
      </c>
      <c r="S15" s="8"/>
      <c r="T15" s="6"/>
      <c r="U15" s="6"/>
      <c r="V15" s="6"/>
      <c r="W15" s="6"/>
      <c r="X15" s="6"/>
      <c r="Y15" s="23">
        <v>80</v>
      </c>
      <c r="Z15" s="6"/>
    </row>
    <row r="16" spans="1:26" ht="14.25" customHeight="1" x14ac:dyDescent="0.3">
      <c r="A16" s="40"/>
      <c r="B16" s="1" t="s">
        <v>22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6"/>
      <c r="N16" s="41"/>
      <c r="O16" s="42"/>
      <c r="P16" s="42"/>
      <c r="R16" s="43"/>
      <c r="S16" s="8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40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6"/>
      <c r="N17" s="41"/>
      <c r="O17" s="78" t="s">
        <v>8</v>
      </c>
      <c r="P17" s="78"/>
      <c r="Q17" s="44">
        <f>IF(Q34&lt;&gt;Y34,"",SUM(Y36:Y45))</f>
        <v>1</v>
      </c>
      <c r="R17" s="45" t="e">
        <f>IF(SUM(R6:R15)=0,"",SUM(R6:R15))</f>
        <v>#DIV/0!</v>
      </c>
      <c r="S17" s="8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40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6"/>
      <c r="N18" s="41"/>
      <c r="O18" s="81" t="s">
        <v>9</v>
      </c>
      <c r="P18" s="81"/>
      <c r="Q18" s="46">
        <f>IF(COUNT(Q6:Q15)=0,"",(-SUMIF(R6:R15,"&lt;0")+SUMIF(R6:R15,"&gt;=0"))/10)</f>
        <v>0</v>
      </c>
      <c r="R18" s="47"/>
      <c r="S18" s="8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48"/>
      <c r="B19" s="92" t="s">
        <v>10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6"/>
      <c r="N19" s="41"/>
      <c r="O19" s="12" t="s">
        <v>11</v>
      </c>
      <c r="P19" s="12" t="s">
        <v>12</v>
      </c>
      <c r="Q19" s="16" t="s">
        <v>7</v>
      </c>
      <c r="R19" s="12" t="s">
        <v>13</v>
      </c>
      <c r="S19" s="8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18">
        <v>1</v>
      </c>
      <c r="B20" s="103" t="s">
        <v>31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5"/>
      <c r="M20" s="6"/>
      <c r="N20" s="19">
        <v>1</v>
      </c>
      <c r="O20" s="49"/>
      <c r="P20" s="50"/>
      <c r="Q20" s="51" t="str">
        <f t="shared" ref="Q20:Q29" si="2">IF(Q$34=Y$34,Y20,"")</f>
        <v>R</v>
      </c>
      <c r="R20" s="52">
        <f t="shared" ref="R20:R29" si="3">IF(Q20="","",(IF(O20=Y20,1,0)-P20)^2)</f>
        <v>0</v>
      </c>
      <c r="S20" s="8"/>
      <c r="T20" s="6"/>
      <c r="U20" s="6"/>
      <c r="V20" s="6"/>
      <c r="W20" s="6"/>
      <c r="X20" s="6"/>
      <c r="Y20" s="53" t="s">
        <v>15</v>
      </c>
      <c r="Z20" s="6"/>
    </row>
    <row r="21" spans="1:26" ht="14.25" customHeight="1" x14ac:dyDescent="0.3">
      <c r="A21" s="24">
        <v>2</v>
      </c>
      <c r="B21" s="101" t="s">
        <v>32</v>
      </c>
      <c r="C21" s="102"/>
      <c r="D21" s="102"/>
      <c r="E21" s="102"/>
      <c r="F21" s="102"/>
      <c r="G21" s="102"/>
      <c r="H21" s="102"/>
      <c r="I21" s="102"/>
      <c r="J21" s="102"/>
      <c r="K21" s="102"/>
      <c r="L21" s="83"/>
      <c r="M21" s="6"/>
      <c r="N21" s="25">
        <v>2</v>
      </c>
      <c r="O21" s="49"/>
      <c r="P21" s="54"/>
      <c r="Q21" s="55" t="str">
        <f t="shared" si="2"/>
        <v>R</v>
      </c>
      <c r="R21" s="56">
        <f t="shared" si="3"/>
        <v>0</v>
      </c>
      <c r="S21" s="8"/>
      <c r="T21" s="6"/>
      <c r="U21" s="6"/>
      <c r="V21" s="6"/>
      <c r="W21" s="6"/>
      <c r="X21" s="6"/>
      <c r="Y21" s="57" t="s">
        <v>15</v>
      </c>
      <c r="Z21" s="6"/>
    </row>
    <row r="22" spans="1:26" ht="14.25" customHeight="1" x14ac:dyDescent="0.3">
      <c r="A22" s="29">
        <v>3</v>
      </c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84"/>
      <c r="M22" s="6"/>
      <c r="N22" s="30">
        <v>3</v>
      </c>
      <c r="O22" s="49"/>
      <c r="P22" s="54"/>
      <c r="Q22" s="55" t="str">
        <f t="shared" si="2"/>
        <v>F</v>
      </c>
      <c r="R22" s="56">
        <f t="shared" si="3"/>
        <v>0</v>
      </c>
      <c r="S22" s="8"/>
      <c r="T22" s="6"/>
      <c r="U22" s="6"/>
      <c r="V22" s="6"/>
      <c r="W22" s="6"/>
      <c r="X22" s="6"/>
      <c r="Y22" s="57" t="s">
        <v>14</v>
      </c>
      <c r="Z22" s="6"/>
    </row>
    <row r="23" spans="1:26" ht="14.25" customHeight="1" x14ac:dyDescent="0.3">
      <c r="A23" s="24">
        <v>4</v>
      </c>
      <c r="B23" s="80" t="s">
        <v>34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6"/>
      <c r="N23" s="25">
        <v>4</v>
      </c>
      <c r="O23" s="49"/>
      <c r="P23" s="54"/>
      <c r="Q23" s="55" t="str">
        <f t="shared" si="2"/>
        <v>F</v>
      </c>
      <c r="R23" s="56">
        <f t="shared" si="3"/>
        <v>0</v>
      </c>
      <c r="S23" s="8"/>
      <c r="T23" s="6"/>
      <c r="U23" s="6"/>
      <c r="V23" s="6"/>
      <c r="W23" s="6"/>
      <c r="X23" s="6"/>
      <c r="Y23" s="57" t="s">
        <v>14</v>
      </c>
      <c r="Z23" s="6"/>
    </row>
    <row r="24" spans="1:26" ht="14.25" customHeight="1" x14ac:dyDescent="0.3">
      <c r="A24" s="29">
        <v>5</v>
      </c>
      <c r="B24" s="76" t="s">
        <v>35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6"/>
      <c r="N24" s="30">
        <v>5</v>
      </c>
      <c r="O24" s="49"/>
      <c r="P24" s="54"/>
      <c r="Q24" s="55" t="str">
        <f t="shared" si="2"/>
        <v>R</v>
      </c>
      <c r="R24" s="56">
        <f t="shared" si="3"/>
        <v>0</v>
      </c>
      <c r="S24" s="8"/>
      <c r="T24" s="6"/>
      <c r="U24" s="6"/>
      <c r="V24" s="6"/>
      <c r="W24" s="6"/>
      <c r="X24" s="6"/>
      <c r="Y24" s="57" t="s">
        <v>15</v>
      </c>
      <c r="Z24" s="6"/>
    </row>
    <row r="25" spans="1:26" ht="14.25" customHeight="1" x14ac:dyDescent="0.3">
      <c r="A25" s="24">
        <v>6</v>
      </c>
      <c r="B25" s="80" t="s">
        <v>39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6"/>
      <c r="N25" s="25">
        <v>6</v>
      </c>
      <c r="O25" s="49"/>
      <c r="P25" s="54"/>
      <c r="Q25" s="55" t="str">
        <f t="shared" si="2"/>
        <v>R</v>
      </c>
      <c r="R25" s="56">
        <f t="shared" si="3"/>
        <v>0</v>
      </c>
      <c r="S25" s="8"/>
      <c r="T25" s="6"/>
      <c r="U25" s="6"/>
      <c r="V25" s="6"/>
      <c r="W25" s="6"/>
      <c r="X25" s="6"/>
      <c r="Y25" s="57" t="s">
        <v>15</v>
      </c>
      <c r="Z25" s="6"/>
    </row>
    <row r="26" spans="1:26" ht="14.25" customHeight="1" x14ac:dyDescent="0.3">
      <c r="A26" s="29">
        <v>7</v>
      </c>
      <c r="B26" s="76" t="s">
        <v>38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6"/>
      <c r="N26" s="30">
        <v>7</v>
      </c>
      <c r="O26" s="49"/>
      <c r="P26" s="54"/>
      <c r="Q26" s="55" t="str">
        <f t="shared" si="2"/>
        <v>F</v>
      </c>
      <c r="R26" s="56">
        <f t="shared" si="3"/>
        <v>0</v>
      </c>
      <c r="S26" s="8"/>
      <c r="T26" s="6"/>
      <c r="U26" s="6"/>
      <c r="V26" s="6"/>
      <c r="W26" s="6"/>
      <c r="X26" s="6"/>
      <c r="Y26" s="57" t="s">
        <v>14</v>
      </c>
      <c r="Z26" s="6"/>
    </row>
    <row r="27" spans="1:26" ht="14.25" customHeight="1" x14ac:dyDescent="0.3">
      <c r="A27" s="24">
        <v>8</v>
      </c>
      <c r="B27" s="80" t="s">
        <v>40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6"/>
      <c r="N27" s="25">
        <v>8</v>
      </c>
      <c r="O27" s="49"/>
      <c r="P27" s="54"/>
      <c r="Q27" s="55" t="str">
        <f t="shared" si="2"/>
        <v>F</v>
      </c>
      <c r="R27" s="56">
        <f t="shared" si="3"/>
        <v>0</v>
      </c>
      <c r="S27" s="8"/>
      <c r="T27" s="6"/>
      <c r="U27" s="6"/>
      <c r="V27" s="6"/>
      <c r="W27" s="6"/>
      <c r="X27" s="6"/>
      <c r="Y27" s="57" t="s">
        <v>14</v>
      </c>
      <c r="Z27" s="6"/>
    </row>
    <row r="28" spans="1:26" ht="14.25" customHeight="1" x14ac:dyDescent="0.3">
      <c r="A28" s="29">
        <v>9</v>
      </c>
      <c r="B28" s="76" t="s">
        <v>36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6"/>
      <c r="N28" s="30">
        <v>9</v>
      </c>
      <c r="O28" s="49"/>
      <c r="P28" s="54"/>
      <c r="Q28" s="55" t="str">
        <f t="shared" si="2"/>
        <v>R</v>
      </c>
      <c r="R28" s="56">
        <f t="shared" si="3"/>
        <v>0</v>
      </c>
      <c r="S28" s="8"/>
      <c r="T28" s="6"/>
      <c r="U28" s="6"/>
      <c r="V28" s="6"/>
      <c r="W28" s="6"/>
      <c r="X28" s="6"/>
      <c r="Y28" s="57" t="s">
        <v>15</v>
      </c>
      <c r="Z28" s="6"/>
    </row>
    <row r="29" spans="1:26" ht="14.25" customHeight="1" x14ac:dyDescent="0.3">
      <c r="A29" s="37">
        <v>10</v>
      </c>
      <c r="B29" s="106" t="s">
        <v>41</v>
      </c>
      <c r="C29" s="107"/>
      <c r="D29" s="107"/>
      <c r="E29" s="107"/>
      <c r="F29" s="107"/>
      <c r="G29" s="107"/>
      <c r="H29" s="107"/>
      <c r="I29" s="107"/>
      <c r="J29" s="107"/>
      <c r="K29" s="107"/>
      <c r="L29" s="77"/>
      <c r="M29" s="6"/>
      <c r="N29" s="38">
        <v>10</v>
      </c>
      <c r="O29" s="49"/>
      <c r="P29" s="58"/>
      <c r="Q29" s="59" t="str">
        <f t="shared" si="2"/>
        <v>R</v>
      </c>
      <c r="R29" s="60">
        <f t="shared" si="3"/>
        <v>0</v>
      </c>
      <c r="S29" s="8"/>
      <c r="T29" s="6"/>
      <c r="U29" s="6"/>
      <c r="V29" s="6"/>
      <c r="W29" s="6"/>
      <c r="X29" s="6"/>
      <c r="Y29" s="57" t="s">
        <v>15</v>
      </c>
      <c r="Z29" s="6"/>
    </row>
    <row r="30" spans="1:26" ht="14.25" customHeight="1" x14ac:dyDescent="0.3">
      <c r="A30" s="2"/>
      <c r="B30" s="2"/>
      <c r="C30" s="61"/>
      <c r="D30" s="3"/>
      <c r="E30" s="3"/>
      <c r="F30" s="4"/>
      <c r="G30" s="3"/>
      <c r="H30" s="5"/>
      <c r="I30" s="3"/>
      <c r="J30" s="3"/>
      <c r="K30" s="3"/>
      <c r="L30" s="3"/>
      <c r="M30" s="6"/>
      <c r="N30" s="41"/>
      <c r="O30" s="62"/>
      <c r="P30" s="11"/>
      <c r="Q30" s="63"/>
      <c r="R30" s="43"/>
      <c r="S30" s="8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2"/>
      <c r="B31" s="2"/>
      <c r="C31" s="3"/>
      <c r="D31" s="3"/>
      <c r="E31" s="3"/>
      <c r="F31" s="4"/>
      <c r="G31" s="3"/>
      <c r="H31" s="5"/>
      <c r="I31" s="3"/>
      <c r="J31" s="3"/>
      <c r="K31" s="3"/>
      <c r="L31" s="3"/>
      <c r="M31" s="64"/>
      <c r="N31" s="7"/>
      <c r="O31" s="78" t="s">
        <v>16</v>
      </c>
      <c r="P31" s="78"/>
      <c r="Q31" s="46">
        <f>IF(Q34&lt;&gt;Y34,"",SUM(P20:P29))</f>
        <v>0</v>
      </c>
      <c r="R31" s="45">
        <f>IFERROR(AVERAGE(R20:R29),"")</f>
        <v>0</v>
      </c>
      <c r="S31" s="8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2"/>
      <c r="B32" s="2"/>
      <c r="C32" s="3"/>
      <c r="D32" s="3"/>
      <c r="E32" s="3"/>
      <c r="F32" s="4"/>
      <c r="G32" s="3"/>
      <c r="H32" s="5"/>
      <c r="I32" s="3"/>
      <c r="J32" s="3"/>
      <c r="K32" s="3"/>
      <c r="L32" s="3"/>
      <c r="M32" s="6"/>
      <c r="N32" s="7"/>
      <c r="O32" s="79" t="s">
        <v>17</v>
      </c>
      <c r="P32" s="79"/>
      <c r="Q32" s="65">
        <f>IF(Q34&lt;&gt;Y34,"",SUM(Y48:Y57))</f>
        <v>0</v>
      </c>
      <c r="R32" s="10"/>
      <c r="S32" s="8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2"/>
      <c r="B33" s="2"/>
      <c r="C33" s="3"/>
      <c r="D33" s="3"/>
      <c r="E33" s="3"/>
      <c r="F33" s="4"/>
      <c r="G33" s="3"/>
      <c r="H33" s="5"/>
      <c r="I33" s="3"/>
      <c r="J33" s="3"/>
      <c r="K33" s="3"/>
      <c r="L33" s="3"/>
      <c r="M33" s="6"/>
      <c r="N33" s="7"/>
      <c r="O33" s="78" t="s">
        <v>18</v>
      </c>
      <c r="P33" s="78"/>
      <c r="Q33" s="66">
        <f>IF(Q20="","",MAX((Q32-Q31)*0.1,0.1*(5-Q31)))</f>
        <v>0.5</v>
      </c>
      <c r="R33" s="10"/>
      <c r="S33" s="8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2"/>
      <c r="B34" s="2"/>
      <c r="C34" s="3"/>
      <c r="D34" s="3"/>
      <c r="E34" s="3"/>
      <c r="F34" s="4"/>
      <c r="G34" s="3"/>
      <c r="H34" s="5"/>
      <c r="I34" s="3"/>
      <c r="J34" s="3"/>
      <c r="K34" s="3"/>
      <c r="L34" s="3"/>
      <c r="M34" s="6"/>
      <c r="N34" s="7"/>
      <c r="O34" s="74" t="s">
        <v>19</v>
      </c>
      <c r="P34" s="74"/>
      <c r="Q34" s="75"/>
      <c r="R34" s="75"/>
      <c r="S34" s="8"/>
      <c r="T34" s="6"/>
      <c r="U34" s="6"/>
      <c r="V34" s="6"/>
      <c r="W34" s="6"/>
      <c r="X34" s="6"/>
      <c r="Y34" s="6">
        <v>0</v>
      </c>
      <c r="Z34" s="6"/>
    </row>
    <row r="35" spans="1:26" ht="14.25" customHeight="1" x14ac:dyDescent="0.3">
      <c r="A35" s="2"/>
      <c r="B35" s="2"/>
      <c r="C35" s="3"/>
      <c r="D35" s="3"/>
      <c r="E35" s="3"/>
      <c r="F35" s="4"/>
      <c r="G35" s="3"/>
      <c r="H35" s="5"/>
      <c r="I35" s="3"/>
      <c r="J35" s="3"/>
      <c r="K35" s="3"/>
      <c r="L35" s="3"/>
      <c r="M35" s="6"/>
      <c r="N35" s="67"/>
      <c r="O35" s="68"/>
      <c r="P35" s="68"/>
      <c r="Q35" s="68"/>
      <c r="R35" s="69"/>
      <c r="S35" s="70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2">
        <f t="shared" ref="Y36:Y45" si="4">IF(AND(O6&lt;=Y6,P6&gt;=Y6),1,0)</f>
        <v>0</v>
      </c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2">
        <f t="shared" si="4"/>
        <v>0</v>
      </c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2">
        <f t="shared" si="4"/>
        <v>0</v>
      </c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2">
        <f t="shared" si="4"/>
        <v>0</v>
      </c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2">
        <f t="shared" si="4"/>
        <v>0</v>
      </c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2">
        <f t="shared" si="4"/>
        <v>0</v>
      </c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2">
        <f t="shared" si="4"/>
        <v>0</v>
      </c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2">
        <f t="shared" si="4"/>
        <v>0</v>
      </c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2">
        <f t="shared" si="4"/>
        <v>1</v>
      </c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2">
        <f t="shared" si="4"/>
        <v>0</v>
      </c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1"/>
      <c r="V46" s="6"/>
      <c r="W46" s="6"/>
      <c r="X46" s="6"/>
      <c r="Y46" s="2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1"/>
      <c r="V47" s="6"/>
      <c r="W47" s="6"/>
      <c r="X47" s="6"/>
      <c r="Y47" s="2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1"/>
      <c r="V48" s="6"/>
      <c r="W48" s="6"/>
      <c r="X48" s="6"/>
      <c r="Y48" s="2">
        <f t="shared" ref="Y48:Y57" si="5">IF(O20=Y20,1,0)</f>
        <v>0</v>
      </c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1"/>
      <c r="V49" s="6"/>
      <c r="W49" s="6"/>
      <c r="X49" s="6"/>
      <c r="Y49" s="2">
        <f t="shared" si="5"/>
        <v>0</v>
      </c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1"/>
      <c r="V50" s="6"/>
      <c r="W50" s="6"/>
      <c r="X50" s="6"/>
      <c r="Y50" s="2">
        <f t="shared" si="5"/>
        <v>0</v>
      </c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1"/>
      <c r="V51" s="6"/>
      <c r="W51" s="6"/>
      <c r="X51" s="6"/>
      <c r="Y51" s="2">
        <f t="shared" si="5"/>
        <v>0</v>
      </c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1"/>
      <c r="V52" s="6"/>
      <c r="W52" s="6"/>
      <c r="X52" s="6"/>
      <c r="Y52" s="2">
        <f t="shared" si="5"/>
        <v>0</v>
      </c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1"/>
      <c r="V53" s="6"/>
      <c r="W53" s="6"/>
      <c r="X53" s="6"/>
      <c r="Y53" s="2">
        <f t="shared" si="5"/>
        <v>0</v>
      </c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1"/>
      <c r="V54" s="6"/>
      <c r="W54" s="6"/>
      <c r="X54" s="6"/>
      <c r="Y54" s="2">
        <f t="shared" si="5"/>
        <v>0</v>
      </c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1"/>
      <c r="V55" s="6"/>
      <c r="W55" s="6"/>
      <c r="X55" s="6"/>
      <c r="Y55" s="2">
        <f t="shared" si="5"/>
        <v>0</v>
      </c>
      <c r="Z55" s="6"/>
    </row>
    <row r="56" spans="1:26" ht="14.25" customHeight="1" x14ac:dyDescent="0.3">
      <c r="U56" s="71"/>
      <c r="V56" s="6"/>
      <c r="W56" s="6"/>
      <c r="X56" s="6"/>
      <c r="Y56" s="2">
        <f t="shared" si="5"/>
        <v>0</v>
      </c>
      <c r="Z56" s="6"/>
    </row>
    <row r="57" spans="1:26" ht="14.25" customHeight="1" x14ac:dyDescent="0.3">
      <c r="Y57" s="72">
        <f t="shared" si="5"/>
        <v>0</v>
      </c>
    </row>
    <row r="58" spans="1:26" ht="14.25" customHeight="1" x14ac:dyDescent="0.3"/>
    <row r="59" spans="1:26" ht="14.25" customHeight="1" x14ac:dyDescent="0.3"/>
    <row r="60" spans="1:26" ht="14.25" customHeight="1" x14ac:dyDescent="0.3"/>
    <row r="61" spans="1:26" ht="14.25" customHeight="1" x14ac:dyDescent="0.3"/>
    <row r="62" spans="1:26" ht="14.25" customHeight="1" x14ac:dyDescent="0.3"/>
    <row r="63" spans="1:26" ht="14.25" customHeight="1" x14ac:dyDescent="0.3"/>
    <row r="64" spans="1:26" ht="14.25" customHeight="1" x14ac:dyDescent="0.3"/>
    <row r="65" s="1" customFormat="1" ht="14.25" customHeight="1" x14ac:dyDescent="0.3"/>
    <row r="66" s="1" customFormat="1" ht="14.25" customHeight="1" x14ac:dyDescent="0.3"/>
    <row r="67" s="1" customFormat="1" ht="14.25" customHeight="1" x14ac:dyDescent="0.3"/>
    <row r="68" s="1" customFormat="1" ht="14.25" customHeight="1" x14ac:dyDescent="0.3"/>
    <row r="69" s="1" customFormat="1" ht="14.25" customHeight="1" x14ac:dyDescent="0.3"/>
    <row r="70" s="1" customFormat="1" ht="14.25" customHeight="1" x14ac:dyDescent="0.3"/>
    <row r="71" s="1" customFormat="1" ht="14.25" customHeight="1" x14ac:dyDescent="0.3"/>
    <row r="72" s="1" customFormat="1" ht="14.25" customHeight="1" x14ac:dyDescent="0.3"/>
  </sheetData>
  <mergeCells count="32">
    <mergeCell ref="O1:R2"/>
    <mergeCell ref="O4:P4"/>
    <mergeCell ref="R4:R5"/>
    <mergeCell ref="B5:L5"/>
    <mergeCell ref="B6:L6"/>
    <mergeCell ref="B7:L7"/>
    <mergeCell ref="B13:L13"/>
    <mergeCell ref="B14:L14"/>
    <mergeCell ref="B9:L9"/>
    <mergeCell ref="B15:L15"/>
    <mergeCell ref="B10:L10"/>
    <mergeCell ref="B11:L11"/>
    <mergeCell ref="B12:L12"/>
    <mergeCell ref="B8:L8"/>
    <mergeCell ref="O17:P17"/>
    <mergeCell ref="O18:P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O34:P34"/>
    <mergeCell ref="Q34:R34"/>
    <mergeCell ref="B28:L28"/>
    <mergeCell ref="B29:L29"/>
    <mergeCell ref="O31:P31"/>
    <mergeCell ref="O32:P32"/>
    <mergeCell ref="O33:P33"/>
  </mergeCells>
  <conditionalFormatting sqref="M31 R31 R20:R29">
    <cfRule type="colorScale" priority="2">
      <colorScale>
        <cfvo type="num" val="0"/>
        <cfvo type="num" val="0.25"/>
        <cfvo type="num" val="1"/>
        <color rgb="FF33CC33"/>
        <color rgb="FF00B0F0"/>
        <color rgb="FFFF0000"/>
      </colorScale>
    </cfRule>
  </conditionalFormatting>
  <conditionalFormatting sqref="R6:R15">
    <cfRule type="colorScale" priority="3">
      <colorScale>
        <cfvo type="num" val="-5"/>
        <cfvo type="num" val="0"/>
        <cfvo type="num" val="5"/>
        <color rgb="FFFF0000"/>
        <color rgb="FF33CC33"/>
        <color rgb="FFFF0000"/>
      </colorScale>
    </cfRule>
  </conditionalFormatting>
  <conditionalFormatting sqref="R17">
    <cfRule type="colorScale" priority="4">
      <colorScale>
        <cfvo type="num" val="-10"/>
        <cfvo type="num" val="0"/>
        <cfvo type="num" val="10"/>
        <color rgb="FFFF0000"/>
        <color rgb="FF33CC33"/>
        <color rgb="FFFF0000"/>
      </colorScale>
    </cfRule>
  </conditionalFormatting>
  <dataValidations count="2">
    <dataValidation type="list" operator="equal" allowBlank="1" showInputMessage="1" showErrorMessage="1" errorTitle="Invalid entry" error="Enter a T or F" sqref="O20:O29" xr:uid="{00000000-0002-0000-0000-000000000000}">
      <formula1>"R,F"</formula1>
      <formula2>0</formula2>
    </dataValidation>
    <dataValidation type="list" operator="equal" allowBlank="1" showInputMessage="1" showErrorMessage="1" errorTitle="Invalid entry" error="Percent confidence must be a whole number from 50 to 100%" sqref="P20:P29" xr:uid="{00000000-0002-0000-0000-000001000000}">
      <formula1>"50%,60%,70%,80%,90%,100%"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Calibration_Game_1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Momma</dc:creator>
  <dc:description/>
  <cp:lastModifiedBy>Adrian Fuelle</cp:lastModifiedBy>
  <cp:revision>7</cp:revision>
  <cp:lastPrinted>2018-11-13T14:18:35Z</cp:lastPrinted>
  <dcterms:created xsi:type="dcterms:W3CDTF">2013-02-28T00:16:26Z</dcterms:created>
  <dcterms:modified xsi:type="dcterms:W3CDTF">2021-06-05T15:03:57Z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1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