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ille73/Desktop/FPGA/SWE-FPGA-Paper/"/>
    </mc:Choice>
  </mc:AlternateContent>
  <xr:revisionPtr revIDLastSave="0" documentId="8_{D86180E9-0A4C-5340-A906-BE371E58FF2E}" xr6:coauthVersionLast="45" xr6:coauthVersionMax="45" xr10:uidLastSave="{00000000-0000-0000-0000-000000000000}"/>
  <bookViews>
    <workbookView xWindow="680" yWindow="460" windowWidth="35740" windowHeight="19120" activeTab="3" xr2:uid="{39728F6F-A99D-4148-9A5F-232344BF752D}"/>
  </bookViews>
  <sheets>
    <sheet name="OpenMP icc SP" sheetId="1" r:id="rId1"/>
    <sheet name="OpenMP icc DP" sheetId="5" r:id="rId2"/>
    <sheet name="OpenACC pgi SP" sheetId="3" r:id="rId3"/>
    <sheet name="OpenACC pgi DP" sheetId="7" r:id="rId4"/>
    <sheet name="Scaling Performance" sheetId="4" r:id="rId5"/>
  </sheets>
  <externalReferences>
    <externalReference r:id="rId6"/>
  </externalReferences>
  <definedNames>
    <definedName name="nflops">'[1]655362'!$F$2</definedName>
    <definedName name="nNodes">'[1]655362'!$E$2</definedName>
    <definedName name="nrk">'[1]655362'!$G$2</definedName>
    <definedName name="val">'[1]10242'!#REF!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4" l="1"/>
  <c r="C35" i="4"/>
  <c r="C14" i="4"/>
  <c r="D29" i="4"/>
  <c r="D28" i="4"/>
  <c r="C16" i="4"/>
  <c r="C15" i="4"/>
  <c r="G24" i="7"/>
  <c r="D30" i="4" s="1"/>
  <c r="C37" i="4" s="1"/>
  <c r="E24" i="7"/>
  <c r="C24" i="7"/>
  <c r="G18" i="7"/>
  <c r="E18" i="7"/>
  <c r="C18" i="7"/>
  <c r="G12" i="7"/>
  <c r="E12" i="7"/>
  <c r="C12" i="7"/>
  <c r="G6" i="7"/>
  <c r="E6" i="7"/>
  <c r="C6" i="7"/>
  <c r="C30" i="4" l="1"/>
  <c r="C29" i="4"/>
  <c r="C28" i="4"/>
  <c r="D35" i="4"/>
  <c r="D36" i="4"/>
  <c r="G54" i="5"/>
  <c r="C40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G42" i="5"/>
  <c r="G91" i="5"/>
  <c r="E91" i="5"/>
  <c r="C91" i="5"/>
  <c r="G90" i="5"/>
  <c r="E90" i="5"/>
  <c r="C90" i="5"/>
  <c r="G89" i="5"/>
  <c r="E89" i="5"/>
  <c r="C89" i="5"/>
  <c r="G88" i="5"/>
  <c r="E88" i="5"/>
  <c r="C88" i="5"/>
  <c r="G87" i="5"/>
  <c r="E87" i="5"/>
  <c r="C87" i="5"/>
  <c r="G86" i="5"/>
  <c r="E86" i="5"/>
  <c r="C86" i="5"/>
  <c r="G85" i="5"/>
  <c r="E85" i="5"/>
  <c r="C85" i="5"/>
  <c r="G84" i="5"/>
  <c r="E84" i="5"/>
  <c r="C84" i="5"/>
  <c r="G83" i="5"/>
  <c r="E83" i="5"/>
  <c r="C83" i="5"/>
  <c r="G82" i="5"/>
  <c r="E82" i="5"/>
  <c r="C82" i="5"/>
  <c r="G81" i="5"/>
  <c r="E81" i="5"/>
  <c r="C81" i="5"/>
  <c r="G80" i="5"/>
  <c r="E80" i="5"/>
  <c r="C80" i="5"/>
  <c r="G79" i="5"/>
  <c r="E79" i="5"/>
  <c r="C79" i="5"/>
  <c r="G78" i="5"/>
  <c r="E78" i="5"/>
  <c r="C78" i="5"/>
  <c r="G77" i="5"/>
  <c r="E77" i="5"/>
  <c r="C77" i="5"/>
  <c r="G76" i="5"/>
  <c r="E76" i="5"/>
  <c r="C76" i="5"/>
  <c r="G75" i="5"/>
  <c r="E75" i="5"/>
  <c r="C75" i="5"/>
  <c r="G74" i="5"/>
  <c r="E74" i="5"/>
  <c r="C74" i="5"/>
  <c r="G68" i="5"/>
  <c r="E68" i="5"/>
  <c r="C68" i="5"/>
  <c r="G67" i="5"/>
  <c r="E67" i="5"/>
  <c r="C67" i="5"/>
  <c r="G66" i="5"/>
  <c r="E66" i="5"/>
  <c r="C66" i="5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E54" i="5"/>
  <c r="C54" i="5"/>
  <c r="G53" i="5"/>
  <c r="E53" i="5"/>
  <c r="C53" i="5"/>
  <c r="G52" i="5"/>
  <c r="E52" i="5"/>
  <c r="C52" i="5"/>
  <c r="G51" i="5"/>
  <c r="E51" i="5"/>
  <c r="C51" i="5"/>
  <c r="G45" i="5"/>
  <c r="E45" i="5"/>
  <c r="C45" i="5"/>
  <c r="G44" i="5"/>
  <c r="E44" i="5"/>
  <c r="C44" i="5"/>
  <c r="G43" i="5"/>
  <c r="E43" i="5"/>
  <c r="C43" i="5"/>
  <c r="E42" i="5"/>
  <c r="C42" i="5"/>
  <c r="G41" i="5"/>
  <c r="E41" i="5"/>
  <c r="C41" i="5"/>
  <c r="G40" i="5"/>
  <c r="E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C5" i="5"/>
  <c r="D14" i="4" l="1"/>
  <c r="D9" i="4"/>
  <c r="D8" i="4"/>
  <c r="D7" i="4"/>
  <c r="C9" i="4"/>
  <c r="C7" i="4"/>
  <c r="G24" i="3" l="1"/>
  <c r="E24" i="3"/>
  <c r="C24" i="3"/>
  <c r="G18" i="3"/>
  <c r="E18" i="3"/>
  <c r="C18" i="3"/>
  <c r="G12" i="3"/>
  <c r="E12" i="3"/>
  <c r="C12" i="3"/>
  <c r="G6" i="3"/>
  <c r="E6" i="3"/>
  <c r="C6" i="3"/>
  <c r="C5" i="1"/>
  <c r="E63" i="1"/>
  <c r="G91" i="1"/>
  <c r="E91" i="1"/>
  <c r="C91" i="1"/>
  <c r="G90" i="1"/>
  <c r="E90" i="1"/>
  <c r="C90" i="1"/>
  <c r="G89" i="1"/>
  <c r="E89" i="1"/>
  <c r="C89" i="1"/>
  <c r="G88" i="1"/>
  <c r="E88" i="1"/>
  <c r="C88" i="1"/>
  <c r="G87" i="1"/>
  <c r="E87" i="1"/>
  <c r="C87" i="1"/>
  <c r="G86" i="1"/>
  <c r="E86" i="1"/>
  <c r="C86" i="1"/>
  <c r="G85" i="1"/>
  <c r="E85" i="1"/>
  <c r="C85" i="1"/>
  <c r="G84" i="1"/>
  <c r="E84" i="1"/>
  <c r="C84" i="1"/>
  <c r="G83" i="1"/>
  <c r="E83" i="1"/>
  <c r="C83" i="1"/>
  <c r="G82" i="1"/>
  <c r="E82" i="1"/>
  <c r="C82" i="1"/>
  <c r="G81" i="1"/>
  <c r="E81" i="1"/>
  <c r="C81" i="1"/>
  <c r="G80" i="1"/>
  <c r="E80" i="1"/>
  <c r="C80" i="1"/>
  <c r="G79" i="1"/>
  <c r="E79" i="1"/>
  <c r="C79" i="1"/>
  <c r="G78" i="1"/>
  <c r="E78" i="1"/>
  <c r="C78" i="1"/>
  <c r="G77" i="1"/>
  <c r="E77" i="1"/>
  <c r="C77" i="1"/>
  <c r="G76" i="1"/>
  <c r="E76" i="1"/>
  <c r="C76" i="1"/>
  <c r="G75" i="1"/>
  <c r="E75" i="1"/>
  <c r="C75" i="1"/>
  <c r="G74" i="1"/>
  <c r="E74" i="1"/>
  <c r="C74" i="1"/>
  <c r="G68" i="1"/>
  <c r="E68" i="1"/>
  <c r="C68" i="1"/>
  <c r="G67" i="1"/>
  <c r="E67" i="1"/>
  <c r="C67" i="1"/>
  <c r="G66" i="1"/>
  <c r="E66" i="1"/>
  <c r="C66" i="1"/>
  <c r="G65" i="1"/>
  <c r="E65" i="1"/>
  <c r="C65" i="1"/>
  <c r="G64" i="1"/>
  <c r="E64" i="1"/>
  <c r="C64" i="1"/>
  <c r="G63" i="1"/>
  <c r="C63" i="1"/>
  <c r="G62" i="1"/>
  <c r="E62" i="1"/>
  <c r="C62" i="1"/>
  <c r="G61" i="1"/>
  <c r="E61" i="1"/>
  <c r="C61" i="1"/>
  <c r="G60" i="1"/>
  <c r="E60" i="1"/>
  <c r="C60" i="1"/>
  <c r="G59" i="1"/>
  <c r="E59" i="1"/>
  <c r="C59" i="1"/>
  <c r="G58" i="1"/>
  <c r="E58" i="1"/>
  <c r="C58" i="1"/>
  <c r="G57" i="1"/>
  <c r="E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E5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8" i="1"/>
  <c r="G22" i="1"/>
  <c r="G15" i="1"/>
  <c r="G16" i="1"/>
  <c r="G17" i="1"/>
  <c r="G18" i="1"/>
  <c r="G19" i="1"/>
  <c r="G20" i="1"/>
  <c r="G21" i="1"/>
  <c r="G6" i="1"/>
  <c r="G7" i="1"/>
  <c r="G8" i="1"/>
  <c r="G9" i="1"/>
  <c r="G10" i="1"/>
  <c r="G11" i="1"/>
  <c r="G12" i="1"/>
  <c r="G13" i="1"/>
  <c r="G14" i="1"/>
  <c r="G5" i="1"/>
  <c r="E37" i="1"/>
  <c r="E14" i="1"/>
  <c r="E18" i="1"/>
  <c r="E6" i="1"/>
  <c r="E7" i="1"/>
  <c r="E8" i="1"/>
  <c r="E9" i="1"/>
  <c r="E10" i="1"/>
  <c r="E11" i="1"/>
  <c r="E12" i="1"/>
  <c r="E13" i="1"/>
  <c r="E15" i="1"/>
  <c r="E16" i="1"/>
  <c r="E17" i="1"/>
  <c r="E19" i="1"/>
  <c r="E20" i="1"/>
  <c r="E21" i="1"/>
  <c r="E22" i="1"/>
  <c r="C8" i="4" s="1"/>
  <c r="E28" i="1"/>
  <c r="D15" i="4" l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</calcChain>
</file>

<file path=xl/sharedStrings.xml><?xml version="1.0" encoding="utf-8"?>
<sst xmlns="http://schemas.openxmlformats.org/spreadsheetml/2006/main" count="255" uniqueCount="52">
  <si>
    <t>Column1</t>
  </si>
  <si>
    <t>Setup options</t>
  </si>
  <si>
    <t>Device information</t>
  </si>
  <si>
    <t>Threads</t>
  </si>
  <si>
    <t>Time (ms)</t>
  </si>
  <si>
    <t>GFLOPS</t>
  </si>
  <si>
    <t>Nodes</t>
  </si>
  <si>
    <t>Flops/evalRHS</t>
  </si>
  <si>
    <t>RK_steps</t>
  </si>
  <si>
    <t>Attempts</t>
  </si>
  <si>
    <t>Compiler</t>
  </si>
  <si>
    <t>Opt flags</t>
  </si>
  <si>
    <t>KMP affinity</t>
  </si>
  <si>
    <t>Arch</t>
  </si>
  <si>
    <t>Total cores</t>
  </si>
  <si>
    <t>icc/mpiicc</t>
  </si>
  <si>
    <t>-O3 -xHost</t>
  </si>
  <si>
    <t>balanced, granularity=core</t>
  </si>
  <si>
    <t>skylake</t>
  </si>
  <si>
    <t>2.3 Ghz</t>
  </si>
  <si>
    <t>Intel Xeon Gold 6140</t>
  </si>
  <si>
    <t>Precision</t>
  </si>
  <si>
    <t>Single</t>
  </si>
  <si>
    <t>Processor</t>
  </si>
  <si>
    <t>intel/19.0.5</t>
  </si>
  <si>
    <t>RCM Node Reordering</t>
  </si>
  <si>
    <t>Nodes 2562</t>
  </si>
  <si>
    <t>Nodes = 2562</t>
  </si>
  <si>
    <t>Layout - CFDL</t>
  </si>
  <si>
    <t>Layout - Default</t>
  </si>
  <si>
    <t>Nodes 10242</t>
  </si>
  <si>
    <t>Nodes 40692</t>
  </si>
  <si>
    <t>Nodes 40962</t>
  </si>
  <si>
    <t>Layout - CFDL_SFDL</t>
  </si>
  <si>
    <t>Layout - SFDL</t>
  </si>
  <si>
    <t>2K nodes</t>
  </si>
  <si>
    <t>10k nodes</t>
  </si>
  <si>
    <t>40k nodes</t>
  </si>
  <si>
    <t>Single Precision Workload Scaling Performance</t>
  </si>
  <si>
    <t>FPGA-Space Holder</t>
  </si>
  <si>
    <t>GPU - V100</t>
  </si>
  <si>
    <t>CPU - 36 Skylake Cores</t>
  </si>
  <si>
    <t>CFDL_SFDL layout</t>
  </si>
  <si>
    <t>CFDL layout</t>
  </si>
  <si>
    <t>SFDL layout</t>
  </si>
  <si>
    <t>Key:</t>
  </si>
  <si>
    <t>Single Precision Speedup vs CPU Skylake Node</t>
  </si>
  <si>
    <t>Double Precision Workload Scaling Performance</t>
  </si>
  <si>
    <t>Double Precision Speedup vs CPU Skylake Node</t>
  </si>
  <si>
    <t>Time (s)</t>
  </si>
  <si>
    <t>Time(s)</t>
  </si>
  <si>
    <t>1.077585e-04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</si>
</sst>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FF0000"/>
      <name val="Andale Mono"/>
      <family val="2"/>
    </font>
    <font>
      <sz val="15"/>
      <color theme="1"/>
      <name val="Andale Mono"/>
      <family val="2"/>
    </font>
    <font>
      <sz val="11"/>
      <color theme="1"/>
      <name val="Andale Mono"/>
      <family val="2"/>
    </font>
    <font>
      <sz val="12"/>
      <color theme="1"/>
      <name val="Andale Mono"/>
      <family val="2"/>
    </font>
    <font>
      <sz val="14"/>
      <color theme="1"/>
      <name val="Andale Mono"/>
      <family val="2"/>
    </font>
    <font>
      <sz val="12"/>
      <color rgb="FF57FFA8"/>
      <name val="Andale Mono"/>
      <family val="2"/>
    </font>
    <font>
      <sz val="15"/>
      <color rgb="FF57FFA8"/>
      <name val="Andale Mono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F4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41C"/>
        <bgColor indexed="64"/>
      </patternFill>
    </fill>
    <fill>
      <patternFill patternType="solid">
        <fgColor theme="4"/>
        <bgColor rgb="FFD9D9D9"/>
      </patternFill>
    </fill>
    <fill>
      <patternFill patternType="solid">
        <fgColor theme="4"/>
        <bgColor theme="0" tint="-0.14999847407452621"/>
      </patternFill>
    </fill>
    <fill>
      <patternFill patternType="solid">
        <fgColor rgb="FFD94D41"/>
        <bgColor rgb="FFD9D9D9"/>
      </patternFill>
    </fill>
    <fill>
      <patternFill patternType="solid">
        <fgColor theme="9" tint="-0.249977111117893"/>
        <bgColor rgb="FFD9D9D9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1" fillId="2" borderId="0" xfId="0" applyFont="1" applyFill="1" applyAlignment="1">
      <alignment horizontal="center"/>
    </xf>
    <xf numFmtId="2" fontId="0" fillId="0" borderId="0" xfId="0" applyNumberFormat="1" applyBorder="1"/>
    <xf numFmtId="0" fontId="0" fillId="0" borderId="3" xfId="0" applyFont="1" applyBorder="1"/>
    <xf numFmtId="0" fontId="0" fillId="4" borderId="3" xfId="0" applyFont="1" applyFill="1" applyBorder="1"/>
    <xf numFmtId="0" fontId="0" fillId="0" borderId="0" xfId="0" applyBorder="1"/>
    <xf numFmtId="0" fontId="0" fillId="4" borderId="3" xfId="0" applyFont="1" applyFill="1" applyBorder="1" applyAlignment="1"/>
    <xf numFmtId="0" fontId="0" fillId="0" borderId="9" xfId="0" applyFont="1" applyBorder="1"/>
    <xf numFmtId="2" fontId="0" fillId="0" borderId="10" xfId="0" applyNumberFormat="1" applyFont="1" applyBorder="1"/>
    <xf numFmtId="0" fontId="5" fillId="5" borderId="11" xfId="0" applyFont="1" applyFill="1" applyBorder="1"/>
    <xf numFmtId="0" fontId="5" fillId="0" borderId="14" xfId="0" applyFont="1" applyBorder="1"/>
    <xf numFmtId="0" fontId="5" fillId="0" borderId="15" xfId="0" applyFont="1" applyBorder="1"/>
    <xf numFmtId="2" fontId="5" fillId="0" borderId="16" xfId="0" applyNumberFormat="1" applyFont="1" applyBorder="1"/>
    <xf numFmtId="0" fontId="5" fillId="5" borderId="14" xfId="0" applyFont="1" applyFill="1" applyBorder="1"/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Font="1" applyFill="1" applyBorder="1" applyAlignment="1"/>
    <xf numFmtId="0" fontId="0" fillId="0" borderId="0" xfId="0" applyFont="1" applyFill="1" applyBorder="1"/>
    <xf numFmtId="2" fontId="0" fillId="0" borderId="0" xfId="0" applyNumberFormat="1" applyFont="1" applyFill="1" applyBorder="1"/>
    <xf numFmtId="11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center"/>
    </xf>
    <xf numFmtId="0" fontId="3" fillId="0" borderId="0" xfId="0" applyFont="1"/>
    <xf numFmtId="2" fontId="5" fillId="0" borderId="0" xfId="0" applyNumberFormat="1" applyFont="1" applyBorder="1"/>
    <xf numFmtId="0" fontId="5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6" borderId="10" xfId="0" applyNumberFormat="1" applyFont="1" applyFill="1" applyBorder="1" applyAlignment="1">
      <alignment horizontal="center"/>
    </xf>
    <xf numFmtId="0" fontId="5" fillId="0" borderId="4" xfId="0" applyFont="1" applyBorder="1"/>
    <xf numFmtId="2" fontId="5" fillId="0" borderId="5" xfId="0" applyNumberFormat="1" applyFont="1" applyBorder="1"/>
    <xf numFmtId="2" fontId="0" fillId="6" borderId="18" xfId="0" applyNumberFormat="1" applyFont="1" applyFill="1" applyBorder="1" applyAlignment="1">
      <alignment horizontal="center"/>
    </xf>
    <xf numFmtId="0" fontId="3" fillId="0" borderId="0" xfId="0" applyFont="1" applyBorder="1"/>
    <xf numFmtId="11" fontId="6" fillId="0" borderId="0" xfId="0" applyNumberFormat="1" applyFont="1"/>
    <xf numFmtId="11" fontId="7" fillId="0" borderId="0" xfId="0" applyNumberFormat="1" applyFont="1"/>
    <xf numFmtId="2" fontId="0" fillId="6" borderId="16" xfId="0" applyNumberFormat="1" applyFont="1" applyFill="1" applyBorder="1" applyAlignment="1">
      <alignment horizontal="center"/>
    </xf>
    <xf numFmtId="2" fontId="0" fillId="0" borderId="16" xfId="0" applyNumberFormat="1" applyFont="1" applyFill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2" fontId="0" fillId="0" borderId="6" xfId="0" applyNumberFormat="1" applyFont="1" applyFill="1" applyBorder="1" applyAlignment="1">
      <alignment horizontal="center"/>
    </xf>
    <xf numFmtId="2" fontId="0" fillId="0" borderId="19" xfId="0" applyNumberFormat="1" applyFont="1" applyBorder="1" applyAlignment="1">
      <alignment horizontal="center"/>
    </xf>
    <xf numFmtId="0" fontId="0" fillId="0" borderId="0" xfId="0" applyFont="1"/>
    <xf numFmtId="0" fontId="0" fillId="0" borderId="15" xfId="0" applyFont="1" applyBorder="1"/>
    <xf numFmtId="2" fontId="0" fillId="0" borderId="16" xfId="0" applyNumberFormat="1" applyFont="1" applyBorder="1"/>
    <xf numFmtId="0" fontId="0" fillId="0" borderId="4" xfId="0" applyFont="1" applyBorder="1"/>
    <xf numFmtId="2" fontId="0" fillId="0" borderId="5" xfId="0" applyNumberFormat="1" applyFont="1" applyBorder="1"/>
    <xf numFmtId="2" fontId="0" fillId="0" borderId="0" xfId="0" applyNumberFormat="1" applyFont="1"/>
    <xf numFmtId="0" fontId="0" fillId="0" borderId="0" xfId="0" applyFill="1" applyBorder="1"/>
    <xf numFmtId="0" fontId="0" fillId="5" borderId="11" xfId="0" applyFont="1" applyFill="1" applyBorder="1"/>
    <xf numFmtId="0" fontId="0" fillId="0" borderId="14" xfId="0" applyFont="1" applyBorder="1"/>
    <xf numFmtId="0" fontId="0" fillId="5" borderId="14" xfId="0" applyFont="1" applyFill="1" applyBorder="1"/>
    <xf numFmtId="0" fontId="4" fillId="7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2" fontId="0" fillId="8" borderId="17" xfId="0" applyNumberFormat="1" applyFill="1" applyBorder="1"/>
    <xf numFmtId="2" fontId="0" fillId="10" borderId="17" xfId="0" applyNumberFormat="1" applyFill="1" applyBorder="1"/>
    <xf numFmtId="0" fontId="0" fillId="0" borderId="17" xfId="0" applyBorder="1"/>
    <xf numFmtId="2" fontId="0" fillId="9" borderId="17" xfId="0" applyNumberFormat="1" applyFill="1" applyBorder="1"/>
    <xf numFmtId="11" fontId="8" fillId="0" borderId="0" xfId="0" applyNumberFormat="1" applyFont="1"/>
    <xf numFmtId="11" fontId="9" fillId="0" borderId="0" xfId="0" applyNumberFormat="1" applyFont="1"/>
    <xf numFmtId="11" fontId="10" fillId="0" borderId="0" xfId="0" applyNumberFormat="1" applyFont="1"/>
    <xf numFmtId="11" fontId="11" fillId="0" borderId="0" xfId="0" applyNumberFormat="1" applyFont="1"/>
    <xf numFmtId="0" fontId="1" fillId="3" borderId="0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5" fillId="11" borderId="12" xfId="0" applyFont="1" applyFill="1" applyBorder="1" applyAlignment="1">
      <alignment horizontal="center"/>
    </xf>
    <xf numFmtId="0" fontId="5" fillId="11" borderId="13" xfId="0" applyFont="1" applyFill="1" applyBorder="1" applyAlignment="1">
      <alignment horizontal="center"/>
    </xf>
    <xf numFmtId="0" fontId="0" fillId="13" borderId="12" xfId="0" applyFont="1" applyFill="1" applyBorder="1" applyAlignment="1">
      <alignment horizontal="center"/>
    </xf>
    <xf numFmtId="0" fontId="0" fillId="13" borderId="13" xfId="0" applyFont="1" applyFill="1" applyBorder="1" applyAlignment="1">
      <alignment horizontal="center"/>
    </xf>
    <xf numFmtId="0" fontId="0" fillId="14" borderId="12" xfId="0" applyFont="1" applyFill="1" applyBorder="1" applyAlignment="1">
      <alignment horizontal="center"/>
    </xf>
    <xf numFmtId="0" fontId="0" fillId="14" borderId="13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5" fillId="13" borderId="13" xfId="0" applyFont="1" applyFill="1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5" fillId="14" borderId="13" xfId="0" applyFont="1" applyFill="1" applyBorder="1" applyAlignment="1">
      <alignment horizontal="center"/>
    </xf>
    <xf numFmtId="0" fontId="0" fillId="12" borderId="7" xfId="0" applyFont="1" applyFill="1" applyBorder="1" applyAlignment="1">
      <alignment horizontal="center"/>
    </xf>
    <xf numFmtId="0" fontId="0" fillId="12" borderId="8" xfId="0" applyFont="1" applyFill="1" applyBorder="1" applyAlignment="1">
      <alignment horizontal="center"/>
    </xf>
    <xf numFmtId="0" fontId="12" fillId="0" borderId="0" xfId="0" applyFont="1"/>
    <xf numFmtId="11" fontId="12" fillId="0" borderId="0" xfId="0" applyNumberFormat="1" applyFont="1"/>
  </cellXfs>
  <cellStyles count="1">
    <cellStyle name="Normal" xfId="0" builtinId="0"/>
  </cellStyles>
  <dxfs count="3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F49FE"/>
      <color rgb="FF9E2311"/>
      <color rgb="FFD94D41"/>
      <color rgb="FFFF341C"/>
      <color rgb="FFA245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Single</a:t>
            </a:r>
            <a:r>
              <a:rPr lang="en-US" baseline="0"/>
              <a:t> Precision</a:t>
            </a:r>
            <a:endParaRPr lang="en-US"/>
          </a:p>
          <a:p>
            <a:pPr>
              <a:defRPr/>
            </a:pPr>
            <a:r>
              <a:rPr lang="en-US"/>
              <a:t>Skylake OpenMP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30368897270881E-2"/>
          <c:y val="0.10468033247465938"/>
          <c:w val="0.91445164415025937"/>
          <c:h val="0.71523238927849497"/>
        </c:manualLayout>
      </c:layout>
      <c:scatterChart>
        <c:scatterStyle val="lineMarker"/>
        <c:varyColors val="0"/>
        <c:ser>
          <c:idx val="0"/>
          <c:order val="0"/>
          <c:tx>
            <c:v>cfdl-2562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SP'!$C$5:$C$22</c:f>
              <c:numCache>
                <c:formatCode>0.00</c:formatCode>
                <c:ptCount val="18"/>
                <c:pt idx="0">
                  <c:v>22.413910437665614</c:v>
                </c:pt>
                <c:pt idx="1">
                  <c:v>43.634133384845704</c:v>
                </c:pt>
                <c:pt idx="2">
                  <c:v>53.631307465379805</c:v>
                </c:pt>
                <c:pt idx="3">
                  <c:v>66.002388712420696</c:v>
                </c:pt>
                <c:pt idx="4">
                  <c:v>83.42689094640231</c:v>
                </c:pt>
                <c:pt idx="5">
                  <c:v>86.330830767466807</c:v>
                </c:pt>
                <c:pt idx="6">
                  <c:v>77.39512732054024</c:v>
                </c:pt>
                <c:pt idx="7">
                  <c:v>77.490766046495679</c:v>
                </c:pt>
                <c:pt idx="8">
                  <c:v>53.341152358326504</c:v>
                </c:pt>
                <c:pt idx="9">
                  <c:v>54.661014898405298</c:v>
                </c:pt>
                <c:pt idx="10">
                  <c:v>50.726122326001807</c:v>
                </c:pt>
                <c:pt idx="11">
                  <c:v>43.445339428234384</c:v>
                </c:pt>
                <c:pt idx="12">
                  <c:v>48.118740169780978</c:v>
                </c:pt>
                <c:pt idx="13">
                  <c:v>56.079623831909842</c:v>
                </c:pt>
                <c:pt idx="14">
                  <c:v>46.931769977543496</c:v>
                </c:pt>
                <c:pt idx="15">
                  <c:v>52.331820838640581</c:v>
                </c:pt>
                <c:pt idx="16">
                  <c:v>53.162935537442941</c:v>
                </c:pt>
                <c:pt idx="17">
                  <c:v>51.602313597884581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5-9F4B-B2BD-B4F326017EF8}"/>
            </c:ext>
          </c:extLst>
        </c:ser>
        <c:ser>
          <c:idx val="1"/>
          <c:order val="1"/>
          <c:tx>
            <c:v>cfdl-10242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SP'!$E$5:$E$22</c:f>
              <c:numCache>
                <c:formatCode>0.00</c:formatCode>
                <c:ptCount val="18"/>
                <c:pt idx="0">
                  <c:v>19.185106627833893</c:v>
                </c:pt>
                <c:pt idx="1">
                  <c:v>42.50442654909606</c:v>
                </c:pt>
                <c:pt idx="2">
                  <c:v>60.891470417919429</c:v>
                </c:pt>
                <c:pt idx="3">
                  <c:v>87.579833185865468</c:v>
                </c:pt>
                <c:pt idx="4">
                  <c:v>88.958417865509944</c:v>
                </c:pt>
                <c:pt idx="5">
                  <c:v>137.62300110113276</c:v>
                </c:pt>
                <c:pt idx="6">
                  <c:v>148.67708907526821</c:v>
                </c:pt>
                <c:pt idx="7">
                  <c:v>167.61627509024851</c:v>
                </c:pt>
                <c:pt idx="8">
                  <c:v>127.44622939010138</c:v>
                </c:pt>
                <c:pt idx="9">
                  <c:v>159.44884679181263</c:v>
                </c:pt>
                <c:pt idx="10">
                  <c:v>152.0243327913264</c:v>
                </c:pt>
                <c:pt idx="11">
                  <c:v>164.91191144460666</c:v>
                </c:pt>
                <c:pt idx="12">
                  <c:v>178.01178938134291</c:v>
                </c:pt>
                <c:pt idx="13">
                  <c:v>179.38689814496752</c:v>
                </c:pt>
                <c:pt idx="14">
                  <c:v>187.26488924604359</c:v>
                </c:pt>
                <c:pt idx="15">
                  <c:v>181.87585285493452</c:v>
                </c:pt>
                <c:pt idx="16">
                  <c:v>240.53781199222183</c:v>
                </c:pt>
                <c:pt idx="17">
                  <c:v>248.92016077763171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A-0745-9C77-DBFA1ABFDED6}"/>
            </c:ext>
          </c:extLst>
        </c:ser>
        <c:ser>
          <c:idx val="3"/>
          <c:order val="2"/>
          <c:tx>
            <c:v>cfdl-40962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SP'!$G$5:$G$22</c:f>
              <c:numCache>
                <c:formatCode>0.00</c:formatCode>
                <c:ptCount val="18"/>
                <c:pt idx="0">
                  <c:v>18.189107930816597</c:v>
                </c:pt>
                <c:pt idx="1">
                  <c:v>42.715674241429262</c:v>
                </c:pt>
                <c:pt idx="2">
                  <c:v>57.723041842010097</c:v>
                </c:pt>
                <c:pt idx="3">
                  <c:v>83.582375449369721</c:v>
                </c:pt>
                <c:pt idx="4">
                  <c:v>87.042344920321767</c:v>
                </c:pt>
                <c:pt idx="5">
                  <c:v>153.23075943951602</c:v>
                </c:pt>
                <c:pt idx="6">
                  <c:v>167.49100859140395</c:v>
                </c:pt>
                <c:pt idx="7">
                  <c:v>193.74815683445726</c:v>
                </c:pt>
                <c:pt idx="8">
                  <c:v>200.16489271477511</c:v>
                </c:pt>
                <c:pt idx="9">
                  <c:v>223.80164815522727</c:v>
                </c:pt>
                <c:pt idx="10">
                  <c:v>232.21172420749497</c:v>
                </c:pt>
                <c:pt idx="11">
                  <c:v>252.42864843911772</c:v>
                </c:pt>
                <c:pt idx="12">
                  <c:v>269.78163477372033</c:v>
                </c:pt>
                <c:pt idx="13">
                  <c:v>301.71198233078093</c:v>
                </c:pt>
                <c:pt idx="14">
                  <c:v>309.66180017759655</c:v>
                </c:pt>
                <c:pt idx="15">
                  <c:v>341.21743423169909</c:v>
                </c:pt>
                <c:pt idx="16">
                  <c:v>375.02054432232291</c:v>
                </c:pt>
                <c:pt idx="17">
                  <c:v>351.81565675528128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A-0745-9C77-DBFA1ABFDED6}"/>
            </c:ext>
          </c:extLst>
        </c:ser>
        <c:ser>
          <c:idx val="2"/>
          <c:order val="3"/>
          <c:tx>
            <c:v>default-2562</c:v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SP'!$C$28:$C$45</c:f>
              <c:numCache>
                <c:formatCode>0.00</c:formatCode>
                <c:ptCount val="18"/>
                <c:pt idx="0">
                  <c:v>24.16274981163216</c:v>
                </c:pt>
                <c:pt idx="1">
                  <c:v>33.323776880596789</c:v>
                </c:pt>
                <c:pt idx="2">
                  <c:v>44.775726650607666</c:v>
                </c:pt>
                <c:pt idx="3">
                  <c:v>51.588465946965968</c:v>
                </c:pt>
                <c:pt idx="4">
                  <c:v>63.12743990092801</c:v>
                </c:pt>
                <c:pt idx="5">
                  <c:v>68.956774753632317</c:v>
                </c:pt>
                <c:pt idx="6">
                  <c:v>53.037380686017791</c:v>
                </c:pt>
                <c:pt idx="7">
                  <c:v>56.876916354235902</c:v>
                </c:pt>
                <c:pt idx="8">
                  <c:v>37.501444906268731</c:v>
                </c:pt>
                <c:pt idx="9">
                  <c:v>36.65705701116611</c:v>
                </c:pt>
                <c:pt idx="10">
                  <c:v>37.841564565188179</c:v>
                </c:pt>
                <c:pt idx="11">
                  <c:v>30.332945582239319</c:v>
                </c:pt>
                <c:pt idx="12">
                  <c:v>34.069887616087883</c:v>
                </c:pt>
                <c:pt idx="13">
                  <c:v>39.168934160083346</c:v>
                </c:pt>
                <c:pt idx="14">
                  <c:v>33.074229523118959</c:v>
                </c:pt>
                <c:pt idx="15">
                  <c:v>34.61056986350345</c:v>
                </c:pt>
                <c:pt idx="16">
                  <c:v>39.475944629320828</c:v>
                </c:pt>
                <c:pt idx="17">
                  <c:v>33.231160787515677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A-0745-9C77-DBFA1ABFDED6}"/>
            </c:ext>
          </c:extLst>
        </c:ser>
        <c:ser>
          <c:idx val="4"/>
          <c:order val="4"/>
          <c:tx>
            <c:v>default-10242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SP'!$E$28:$E$45</c:f>
              <c:numCache>
                <c:formatCode>0.00</c:formatCode>
                <c:ptCount val="18"/>
                <c:pt idx="0">
                  <c:v>20.53962978179559</c:v>
                </c:pt>
                <c:pt idx="1">
                  <c:v>29.763013206675232</c:v>
                </c:pt>
                <c:pt idx="2">
                  <c:v>51.866586620585529</c:v>
                </c:pt>
                <c:pt idx="3">
                  <c:v>63.361702550656744</c:v>
                </c:pt>
                <c:pt idx="4">
                  <c:v>90.851446514805133</c:v>
                </c:pt>
                <c:pt idx="5">
                  <c:v>109.427054931472</c:v>
                </c:pt>
                <c:pt idx="6">
                  <c:v>116.98492755266045</c:v>
                </c:pt>
                <c:pt idx="7">
                  <c:v>127.46871742087269</c:v>
                </c:pt>
                <c:pt idx="8">
                  <c:v>113.38928832657179</c:v>
                </c:pt>
                <c:pt idx="9">
                  <c:v>119.70696415817928</c:v>
                </c:pt>
                <c:pt idx="10">
                  <c:v>116.0671614893094</c:v>
                </c:pt>
                <c:pt idx="11">
                  <c:v>124.91572165074724</c:v>
                </c:pt>
                <c:pt idx="12">
                  <c:v>138.84797312231998</c:v>
                </c:pt>
                <c:pt idx="13">
                  <c:v>138.3085530268776</c:v>
                </c:pt>
                <c:pt idx="14">
                  <c:v>145.37872669265838</c:v>
                </c:pt>
                <c:pt idx="15">
                  <c:v>143.39588135207998</c:v>
                </c:pt>
                <c:pt idx="16">
                  <c:v>186.99368018336915</c:v>
                </c:pt>
                <c:pt idx="17">
                  <c:v>198.02986885773183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8A-0745-9C77-DBFA1ABFDED6}"/>
            </c:ext>
          </c:extLst>
        </c:ser>
        <c:ser>
          <c:idx val="5"/>
          <c:order val="5"/>
          <c:tx>
            <c:v>default-40962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SP'!$G$28:$G$45</c:f>
              <c:numCache>
                <c:formatCode>0.00</c:formatCode>
                <c:ptCount val="18"/>
                <c:pt idx="0">
                  <c:v>21.278908798986571</c:v>
                </c:pt>
                <c:pt idx="1">
                  <c:v>29.27040349317549</c:v>
                </c:pt>
                <c:pt idx="2">
                  <c:v>52.190081995222087</c:v>
                </c:pt>
                <c:pt idx="3">
                  <c:v>63.389354244790567</c:v>
                </c:pt>
                <c:pt idx="4">
                  <c:v>97.213539703903095</c:v>
                </c:pt>
                <c:pt idx="5">
                  <c:v>119.65329701769558</c:v>
                </c:pt>
                <c:pt idx="6">
                  <c:v>134.49117065870354</c:v>
                </c:pt>
                <c:pt idx="7">
                  <c:v>154.09884482214525</c:v>
                </c:pt>
                <c:pt idx="8">
                  <c:v>160.37477946883791</c:v>
                </c:pt>
                <c:pt idx="9">
                  <c:v>180.64450727215527</c:v>
                </c:pt>
                <c:pt idx="10">
                  <c:v>188.73943063685485</c:v>
                </c:pt>
                <c:pt idx="11">
                  <c:v>205.05692109402057</c:v>
                </c:pt>
                <c:pt idx="12">
                  <c:v>223.88590433789378</c:v>
                </c:pt>
                <c:pt idx="13">
                  <c:v>233.40865462877775</c:v>
                </c:pt>
                <c:pt idx="14">
                  <c:v>262.73698684035429</c:v>
                </c:pt>
                <c:pt idx="15">
                  <c:v>262.26301404183044</c:v>
                </c:pt>
                <c:pt idx="16">
                  <c:v>294.01958579393903</c:v>
                </c:pt>
                <c:pt idx="17">
                  <c:v>318.98235479317623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6-E747-9069-5772C7A74AD7}"/>
            </c:ext>
          </c:extLst>
        </c:ser>
        <c:ser>
          <c:idx val="6"/>
          <c:order val="6"/>
          <c:tx>
            <c:v>sfdl-2562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SP'!$C$74:$C$91</c:f>
              <c:numCache>
                <c:formatCode>0.00</c:formatCode>
                <c:ptCount val="18"/>
                <c:pt idx="0">
                  <c:v>14.884742059795776</c:v>
                </c:pt>
                <c:pt idx="1">
                  <c:v>29.780543133701993</c:v>
                </c:pt>
                <c:pt idx="2">
                  <c:v>40.962807224341063</c:v>
                </c:pt>
                <c:pt idx="3">
                  <c:v>53.441691619533472</c:v>
                </c:pt>
                <c:pt idx="4">
                  <c:v>47.494302155916145</c:v>
                </c:pt>
                <c:pt idx="5">
                  <c:v>63.395188521211381</c:v>
                </c:pt>
                <c:pt idx="6">
                  <c:v>61.568562871871286</c:v>
                </c:pt>
                <c:pt idx="7">
                  <c:v>40.986653914706778</c:v>
                </c:pt>
                <c:pt idx="8">
                  <c:v>55.118593300496514</c:v>
                </c:pt>
                <c:pt idx="9">
                  <c:v>51.244504479127187</c:v>
                </c:pt>
                <c:pt idx="10">
                  <c:v>33.306221149530785</c:v>
                </c:pt>
                <c:pt idx="11">
                  <c:v>33.200358999468115</c:v>
                </c:pt>
                <c:pt idx="12">
                  <c:v>29.446764270460662</c:v>
                </c:pt>
                <c:pt idx="13">
                  <c:v>31.462136650872317</c:v>
                </c:pt>
                <c:pt idx="14">
                  <c:v>34.100136747964818</c:v>
                </c:pt>
                <c:pt idx="15">
                  <c:v>34.080328909732131</c:v>
                </c:pt>
                <c:pt idx="16">
                  <c:v>36.851080953947637</c:v>
                </c:pt>
                <c:pt idx="17">
                  <c:v>35.210364899217879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6-E747-9069-5772C7A74AD7}"/>
            </c:ext>
          </c:extLst>
        </c:ser>
        <c:ser>
          <c:idx val="7"/>
          <c:order val="7"/>
          <c:tx>
            <c:v>sfdl-10242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SP'!$E$74:$E$91</c:f>
              <c:numCache>
                <c:formatCode>0.00</c:formatCode>
                <c:ptCount val="18"/>
                <c:pt idx="0">
                  <c:v>14.924780307509231</c:v>
                </c:pt>
                <c:pt idx="1">
                  <c:v>30.785461332924228</c:v>
                </c:pt>
                <c:pt idx="2">
                  <c:v>43.132149485279847</c:v>
                </c:pt>
                <c:pt idx="3">
                  <c:v>67.417390872893975</c:v>
                </c:pt>
                <c:pt idx="4">
                  <c:v>64.127055893798939</c:v>
                </c:pt>
                <c:pt idx="5">
                  <c:v>95.069751363947219</c:v>
                </c:pt>
                <c:pt idx="6">
                  <c:v>107.47255608234279</c:v>
                </c:pt>
                <c:pt idx="7">
                  <c:v>94.355626183686354</c:v>
                </c:pt>
                <c:pt idx="8">
                  <c:v>124.43728374844828</c:v>
                </c:pt>
                <c:pt idx="9">
                  <c:v>125.02688080544921</c:v>
                </c:pt>
                <c:pt idx="10">
                  <c:v>109.78754316740468</c:v>
                </c:pt>
                <c:pt idx="11">
                  <c:v>119.98505174587305</c:v>
                </c:pt>
                <c:pt idx="12">
                  <c:v>131.09066136385977</c:v>
                </c:pt>
                <c:pt idx="13">
                  <c:v>133.43836623513201</c:v>
                </c:pt>
                <c:pt idx="14">
                  <c:v>139.58760861367074</c:v>
                </c:pt>
                <c:pt idx="15">
                  <c:v>138.31089213802963</c:v>
                </c:pt>
                <c:pt idx="16">
                  <c:v>178.66881785231263</c:v>
                </c:pt>
                <c:pt idx="17">
                  <c:v>188.55437342116036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46-E747-9069-5772C7A74AD7}"/>
            </c:ext>
          </c:extLst>
        </c:ser>
        <c:ser>
          <c:idx val="8"/>
          <c:order val="8"/>
          <c:tx>
            <c:v>sfdl-40962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SP'!$G$74:$G$91</c:f>
              <c:numCache>
                <c:formatCode>0.00</c:formatCode>
                <c:ptCount val="18"/>
                <c:pt idx="0">
                  <c:v>15.446560167661083</c:v>
                </c:pt>
                <c:pt idx="1">
                  <c:v>30.59433686543878</c:v>
                </c:pt>
                <c:pt idx="2">
                  <c:v>44.610890438614575</c:v>
                </c:pt>
                <c:pt idx="3">
                  <c:v>67.41058932046235</c:v>
                </c:pt>
                <c:pt idx="4">
                  <c:v>72.459901336496713</c:v>
                </c:pt>
                <c:pt idx="5">
                  <c:v>98.825382129802122</c:v>
                </c:pt>
                <c:pt idx="6">
                  <c:v>119.69146533528226</c:v>
                </c:pt>
                <c:pt idx="7">
                  <c:v>125.93830772326743</c:v>
                </c:pt>
                <c:pt idx="8">
                  <c:v>145.10540180152125</c:v>
                </c:pt>
                <c:pt idx="9">
                  <c:v>151.90973284750592</c:v>
                </c:pt>
                <c:pt idx="10">
                  <c:v>166.63031680210395</c:v>
                </c:pt>
                <c:pt idx="11">
                  <c:v>179.59494597269762</c:v>
                </c:pt>
                <c:pt idx="12">
                  <c:v>191.76752027981604</c:v>
                </c:pt>
                <c:pt idx="13">
                  <c:v>204.08670264423213</c:v>
                </c:pt>
                <c:pt idx="14">
                  <c:v>218.83354877802464</c:v>
                </c:pt>
                <c:pt idx="15">
                  <c:v>230.97643137122182</c:v>
                </c:pt>
                <c:pt idx="16">
                  <c:v>252.18393138898205</c:v>
                </c:pt>
                <c:pt idx="17">
                  <c:v>260.48978356579903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6-E747-9069-5772C7A74AD7}"/>
            </c:ext>
          </c:extLst>
        </c:ser>
        <c:ser>
          <c:idx val="9"/>
          <c:order val="9"/>
          <c:tx>
            <c:v>cfdl_sfdl-2562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SP'!$C$51:$C$68</c:f>
              <c:numCache>
                <c:formatCode>0.00</c:formatCode>
                <c:ptCount val="18"/>
                <c:pt idx="0">
                  <c:v>25.039130049217398</c:v>
                </c:pt>
                <c:pt idx="1">
                  <c:v>36.005802168374466</c:v>
                </c:pt>
                <c:pt idx="2">
                  <c:v>50.660729512964942</c:v>
                </c:pt>
                <c:pt idx="3">
                  <c:v>57.687137373205317</c:v>
                </c:pt>
                <c:pt idx="4">
                  <c:v>80.647537666912626</c:v>
                </c:pt>
                <c:pt idx="5">
                  <c:v>88.021581653321562</c:v>
                </c:pt>
                <c:pt idx="6">
                  <c:v>85.058319604612848</c:v>
                </c:pt>
                <c:pt idx="7">
                  <c:v>93.483333620734257</c:v>
                </c:pt>
                <c:pt idx="8">
                  <c:v>67.754863810798028</c:v>
                </c:pt>
                <c:pt idx="9">
                  <c:v>70.220511279442093</c:v>
                </c:pt>
                <c:pt idx="10">
                  <c:v>67.753847653601511</c:v>
                </c:pt>
                <c:pt idx="11">
                  <c:v>62.839974127678516</c:v>
                </c:pt>
                <c:pt idx="12">
                  <c:v>66.33090866822873</c:v>
                </c:pt>
                <c:pt idx="13">
                  <c:v>69.308752461070341</c:v>
                </c:pt>
                <c:pt idx="14">
                  <c:v>72.251780741404161</c:v>
                </c:pt>
                <c:pt idx="15">
                  <c:v>75.57132322498714</c:v>
                </c:pt>
                <c:pt idx="16">
                  <c:v>87.421237399677167</c:v>
                </c:pt>
                <c:pt idx="17">
                  <c:v>78.144490835536971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46-E747-9069-5772C7A74AD7}"/>
            </c:ext>
          </c:extLst>
        </c:ser>
        <c:ser>
          <c:idx val="10"/>
          <c:order val="10"/>
          <c:tx>
            <c:v>cfdl_sfdl-10242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SP'!$E$51:$E$68</c:f>
              <c:numCache>
                <c:formatCode>0.00</c:formatCode>
                <c:ptCount val="18"/>
                <c:pt idx="0">
                  <c:v>25.331601863161648</c:v>
                </c:pt>
                <c:pt idx="1">
                  <c:v>35.129753693782774</c:v>
                </c:pt>
                <c:pt idx="2">
                  <c:v>56.731264406419839</c:v>
                </c:pt>
                <c:pt idx="3">
                  <c:v>76.349160970531585</c:v>
                </c:pt>
                <c:pt idx="4">
                  <c:v>82.901671263374126</c:v>
                </c:pt>
                <c:pt idx="5">
                  <c:v>118.03520402425073</c:v>
                </c:pt>
                <c:pt idx="6">
                  <c:v>133.8372923852194</c:v>
                </c:pt>
                <c:pt idx="7">
                  <c:v>126.26851897167708</c:v>
                </c:pt>
                <c:pt idx="8">
                  <c:v>149.05528480111587</c:v>
                </c:pt>
                <c:pt idx="9">
                  <c:v>168.85346447637835</c:v>
                </c:pt>
                <c:pt idx="10">
                  <c:v>148.54186207901029</c:v>
                </c:pt>
                <c:pt idx="11">
                  <c:v>157.54145426591577</c:v>
                </c:pt>
                <c:pt idx="12">
                  <c:v>167.08437879580455</c:v>
                </c:pt>
                <c:pt idx="13">
                  <c:v>178.96412223889385</c:v>
                </c:pt>
                <c:pt idx="14">
                  <c:v>193.1770712627777</c:v>
                </c:pt>
                <c:pt idx="15">
                  <c:v>189.01540847234855</c:v>
                </c:pt>
                <c:pt idx="16">
                  <c:v>235.70793717086158</c:v>
                </c:pt>
                <c:pt idx="17">
                  <c:v>246.17297819811111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46-E747-9069-5772C7A74AD7}"/>
            </c:ext>
          </c:extLst>
        </c:ser>
        <c:ser>
          <c:idx val="11"/>
          <c:order val="11"/>
          <c:tx>
            <c:v>cfdl_sfdl-40962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</c:marker>
          <c:xVal>
            <c:numRef>
              <c:f>'OpenMP icc SP'!$A$51:$A$68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SP'!$G$51:$G$68</c:f>
              <c:numCache>
                <c:formatCode>0.00</c:formatCode>
                <c:ptCount val="18"/>
                <c:pt idx="0">
                  <c:v>24.943678752361251</c:v>
                </c:pt>
                <c:pt idx="1">
                  <c:v>33.704206824010221</c:v>
                </c:pt>
                <c:pt idx="2">
                  <c:v>56.024955254675071</c:v>
                </c:pt>
                <c:pt idx="3">
                  <c:v>70.362017515091097</c:v>
                </c:pt>
                <c:pt idx="4">
                  <c:v>106.26397421484117</c:v>
                </c:pt>
                <c:pt idx="5">
                  <c:v>129.3395290536306</c:v>
                </c:pt>
                <c:pt idx="6">
                  <c:v>133.58618388453792</c:v>
                </c:pt>
                <c:pt idx="7">
                  <c:v>169.34532044487642</c:v>
                </c:pt>
                <c:pt idx="8">
                  <c:v>169.57840367503778</c:v>
                </c:pt>
                <c:pt idx="9">
                  <c:v>198.2521042770355</c:v>
                </c:pt>
                <c:pt idx="10">
                  <c:v>207.60576084985684</c:v>
                </c:pt>
                <c:pt idx="11">
                  <c:v>224.87359167956529</c:v>
                </c:pt>
                <c:pt idx="12">
                  <c:v>237.74876566237299</c:v>
                </c:pt>
                <c:pt idx="13">
                  <c:v>251.87218725272447</c:v>
                </c:pt>
                <c:pt idx="14">
                  <c:v>270.48820485998522</c:v>
                </c:pt>
                <c:pt idx="15">
                  <c:v>289.47201400009686</c:v>
                </c:pt>
                <c:pt idx="16">
                  <c:v>318.52366255427592</c:v>
                </c:pt>
                <c:pt idx="17">
                  <c:v>322.50579055331457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46-E747-9069-5772C7A7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327872"/>
        <c:axId val="1723665792"/>
      </c:scatterChart>
      <c:valAx>
        <c:axId val="17213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OpenMP Threads</a:t>
                </a:r>
              </a:p>
            </c:rich>
          </c:tx>
          <c:layout>
            <c:manualLayout>
              <c:xMode val="edge"/>
              <c:yMode val="edge"/>
              <c:x val="0.479046312128039"/>
              <c:y val="0.8285963235133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65792"/>
        <c:crosses val="autoZero"/>
        <c:crossBetween val="midCat"/>
      </c:valAx>
      <c:valAx>
        <c:axId val="1723665792"/>
        <c:scaling>
          <c:orientation val="minMax"/>
          <c:max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2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79159175466534"/>
          <c:y val="0.86534820079834796"/>
          <c:w val="0.69195448774867729"/>
          <c:h val="0.13316996635846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Double Precision</a:t>
            </a:r>
          </a:p>
          <a:p>
            <a:pPr>
              <a:defRPr/>
            </a:pPr>
            <a:r>
              <a:rPr lang="en-US"/>
              <a:t>Skylake OpenMP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30368897270881E-2"/>
          <c:y val="0.10468033247465938"/>
          <c:w val="0.91445164415025937"/>
          <c:h val="0.71523238927849497"/>
        </c:manualLayout>
      </c:layout>
      <c:scatterChart>
        <c:scatterStyle val="lineMarker"/>
        <c:varyColors val="0"/>
        <c:ser>
          <c:idx val="0"/>
          <c:order val="0"/>
          <c:tx>
            <c:v>cfdl-2562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'OpenMP icc DP'!$A$5:$A$22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DP'!$C$5:$C$22</c:f>
              <c:numCache>
                <c:formatCode>0.00</c:formatCode>
                <c:ptCount val="18"/>
                <c:pt idx="0">
                  <c:v>21.016648736661526</c:v>
                </c:pt>
                <c:pt idx="1">
                  <c:v>42.02549347779069</c:v>
                </c:pt>
                <c:pt idx="2">
                  <c:v>49.580483120505754</c:v>
                </c:pt>
                <c:pt idx="3">
                  <c:v>51.005917549469331</c:v>
                </c:pt>
                <c:pt idx="4">
                  <c:v>62.385514092631325</c:v>
                </c:pt>
                <c:pt idx="5">
                  <c:v>67.497063216025907</c:v>
                </c:pt>
                <c:pt idx="6">
                  <c:v>74.039517756358393</c:v>
                </c:pt>
                <c:pt idx="7">
                  <c:v>73.145333591489475</c:v>
                </c:pt>
                <c:pt idx="8">
                  <c:v>79.168995943116002</c:v>
                </c:pt>
                <c:pt idx="9">
                  <c:v>90.565727574040423</c:v>
                </c:pt>
                <c:pt idx="10">
                  <c:v>92.171121758143101</c:v>
                </c:pt>
                <c:pt idx="11">
                  <c:v>90.554306021288951</c:v>
                </c:pt>
                <c:pt idx="12">
                  <c:v>62.752540803333716</c:v>
                </c:pt>
                <c:pt idx="13">
                  <c:v>62.970667580431119</c:v>
                </c:pt>
                <c:pt idx="14">
                  <c:v>67.13858096284288</c:v>
                </c:pt>
                <c:pt idx="15">
                  <c:v>67.402024351398168</c:v>
                </c:pt>
                <c:pt idx="16">
                  <c:v>80.785503531725922</c:v>
                </c:pt>
                <c:pt idx="17">
                  <c:v>89.929482256103327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D-CE4B-BED1-F2EF6830E632}"/>
            </c:ext>
          </c:extLst>
        </c:ser>
        <c:ser>
          <c:idx val="1"/>
          <c:order val="1"/>
          <c:tx>
            <c:v>cfdl-10242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'OpenMP icc DP'!$A$5:$A$22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DP'!$E$5:$E$22</c:f>
              <c:numCache>
                <c:formatCode>0.00</c:formatCode>
                <c:ptCount val="18"/>
                <c:pt idx="0">
                  <c:v>17.323334666897409</c:v>
                </c:pt>
                <c:pt idx="1">
                  <c:v>32.806176720134964</c:v>
                </c:pt>
                <c:pt idx="2">
                  <c:v>53.968985866059647</c:v>
                </c:pt>
                <c:pt idx="3">
                  <c:v>79.041252343064585</c:v>
                </c:pt>
                <c:pt idx="4">
                  <c:v>92.900547619302785</c:v>
                </c:pt>
                <c:pt idx="5">
                  <c:v>111.06885738907565</c:v>
                </c:pt>
                <c:pt idx="6">
                  <c:v>117.31498335038938</c:v>
                </c:pt>
                <c:pt idx="7">
                  <c:v>136.85695458292773</c:v>
                </c:pt>
                <c:pt idx="8">
                  <c:v>127.23575200030764</c:v>
                </c:pt>
                <c:pt idx="9">
                  <c:v>124.94355593298316</c:v>
                </c:pt>
                <c:pt idx="10">
                  <c:v>173.43158849987216</c:v>
                </c:pt>
                <c:pt idx="11">
                  <c:v>178.00097000021768</c:v>
                </c:pt>
                <c:pt idx="12">
                  <c:v>145.67349738575692</c:v>
                </c:pt>
                <c:pt idx="13">
                  <c:v>152.8622213193845</c:v>
                </c:pt>
                <c:pt idx="14">
                  <c:v>147.98561801987952</c:v>
                </c:pt>
                <c:pt idx="15">
                  <c:v>168.93408264194815</c:v>
                </c:pt>
                <c:pt idx="16">
                  <c:v>185.34829661786665</c:v>
                </c:pt>
                <c:pt idx="17">
                  <c:v>210.64733600821125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D-CE4B-BED1-F2EF6830E632}"/>
            </c:ext>
          </c:extLst>
        </c:ser>
        <c:ser>
          <c:idx val="3"/>
          <c:order val="2"/>
          <c:tx>
            <c:v>cfdl-40962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'OpenMP icc DP'!$A$5:$A$22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DP'!$G$5:$G$22</c:f>
              <c:numCache>
                <c:formatCode>0.00</c:formatCode>
                <c:ptCount val="18"/>
                <c:pt idx="0">
                  <c:v>14.90377599867943</c:v>
                </c:pt>
                <c:pt idx="1">
                  <c:v>28.570385263286621</c:v>
                </c:pt>
                <c:pt idx="2">
                  <c:v>47.228825433808844</c:v>
                </c:pt>
                <c:pt idx="3">
                  <c:v>51.775662827000573</c:v>
                </c:pt>
                <c:pt idx="4">
                  <c:v>62.125781718695229</c:v>
                </c:pt>
                <c:pt idx="5">
                  <c:v>66.051429459765103</c:v>
                </c:pt>
                <c:pt idx="6">
                  <c:v>89.587082597330649</c:v>
                </c:pt>
                <c:pt idx="7">
                  <c:v>97.690267331944014</c:v>
                </c:pt>
                <c:pt idx="8">
                  <c:v>152.12222347027603</c:v>
                </c:pt>
                <c:pt idx="9">
                  <c:v>158.20062640997</c:v>
                </c:pt>
                <c:pt idx="10">
                  <c:v>137.74067426122318</c:v>
                </c:pt>
                <c:pt idx="11">
                  <c:v>161.90710415687929</c:v>
                </c:pt>
                <c:pt idx="12">
                  <c:v>171.12282260405007</c:v>
                </c:pt>
                <c:pt idx="13">
                  <c:v>200.25169508118887</c:v>
                </c:pt>
                <c:pt idx="14">
                  <c:v>204.30784780742698</c:v>
                </c:pt>
                <c:pt idx="15">
                  <c:v>228.26299826107839</c:v>
                </c:pt>
                <c:pt idx="16">
                  <c:v>264.51045301244602</c:v>
                </c:pt>
                <c:pt idx="17">
                  <c:v>261.61481718252048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8D-CE4B-BED1-F2EF6830E632}"/>
            </c:ext>
          </c:extLst>
        </c:ser>
        <c:ser>
          <c:idx val="2"/>
          <c:order val="3"/>
          <c:tx>
            <c:v>default-2562</c:v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'OpenMP icc DP'!$A$28:$A$45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DP'!$C$28:$C$45</c:f>
              <c:numCache>
                <c:formatCode>0.00</c:formatCode>
                <c:ptCount val="18"/>
                <c:pt idx="0">
                  <c:v>16.289176884851077</c:v>
                </c:pt>
                <c:pt idx="1">
                  <c:v>33.097976247349919</c:v>
                </c:pt>
                <c:pt idx="2">
                  <c:v>4.1282365644784713E-3</c:v>
                </c:pt>
                <c:pt idx="3">
                  <c:v>44.502096556524933</c:v>
                </c:pt>
                <c:pt idx="4">
                  <c:v>54.951011099285388</c:v>
                </c:pt>
                <c:pt idx="5">
                  <c:v>53.783720906006828</c:v>
                </c:pt>
                <c:pt idx="6">
                  <c:v>58.661322662638469</c:v>
                </c:pt>
                <c:pt idx="7">
                  <c:v>58.8412238671349</c:v>
                </c:pt>
                <c:pt idx="8">
                  <c:v>63.067806833906964</c:v>
                </c:pt>
                <c:pt idx="9">
                  <c:v>72.876650454505125</c:v>
                </c:pt>
                <c:pt idx="10">
                  <c:v>73.219179747327814</c:v>
                </c:pt>
                <c:pt idx="11">
                  <c:v>68.461149894426313</c:v>
                </c:pt>
                <c:pt idx="12">
                  <c:v>47.906216364770692</c:v>
                </c:pt>
                <c:pt idx="13">
                  <c:v>47.333013192704286</c:v>
                </c:pt>
                <c:pt idx="14">
                  <c:v>48.923862059629769</c:v>
                </c:pt>
                <c:pt idx="15">
                  <c:v>49.564368312110062</c:v>
                </c:pt>
                <c:pt idx="16">
                  <c:v>61.601024488409166</c:v>
                </c:pt>
                <c:pt idx="17">
                  <c:v>66.470185419623405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8D-CE4B-BED1-F2EF6830E632}"/>
            </c:ext>
          </c:extLst>
        </c:ser>
        <c:ser>
          <c:idx val="4"/>
          <c:order val="4"/>
          <c:tx>
            <c:v>default-10242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'OpenMP icc DP'!$A$28:$A$45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DP'!$E$28:$E$45</c:f>
              <c:numCache>
                <c:formatCode>0.00</c:formatCode>
                <c:ptCount val="18"/>
                <c:pt idx="0">
                  <c:v>13.099173688591026</c:v>
                </c:pt>
                <c:pt idx="1">
                  <c:v>27.491360774707832</c:v>
                </c:pt>
                <c:pt idx="2">
                  <c:v>48.443765953815621</c:v>
                </c:pt>
                <c:pt idx="3">
                  <c:v>58.46217633576471</c:v>
                </c:pt>
                <c:pt idx="4">
                  <c:v>70.569058833240618</c:v>
                </c:pt>
                <c:pt idx="5">
                  <c:v>87.368733167656345</c:v>
                </c:pt>
                <c:pt idx="6">
                  <c:v>95.512370247590056</c:v>
                </c:pt>
                <c:pt idx="7">
                  <c:v>105.47218868907977</c:v>
                </c:pt>
                <c:pt idx="8">
                  <c:v>111.16040728931232</c:v>
                </c:pt>
                <c:pt idx="9">
                  <c:v>114.14238520030284</c:v>
                </c:pt>
                <c:pt idx="10">
                  <c:v>107.69745523864235</c:v>
                </c:pt>
                <c:pt idx="11">
                  <c:v>118.04111871802282</c:v>
                </c:pt>
                <c:pt idx="12">
                  <c:v>130.7336217804193</c:v>
                </c:pt>
                <c:pt idx="13">
                  <c:v>128.11161610623438</c:v>
                </c:pt>
                <c:pt idx="14">
                  <c:v>129.8741803112907</c:v>
                </c:pt>
                <c:pt idx="15">
                  <c:v>131.84153517739722</c:v>
                </c:pt>
                <c:pt idx="16">
                  <c:v>152.74936310592159</c:v>
                </c:pt>
                <c:pt idx="17">
                  <c:v>173.28085565533601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8D-CE4B-BED1-F2EF6830E632}"/>
            </c:ext>
          </c:extLst>
        </c:ser>
        <c:ser>
          <c:idx val="5"/>
          <c:order val="5"/>
          <c:tx>
            <c:v>default-40962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'OpenMP icc DP'!$A$28:$A$45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DP'!$G$28:$G$45</c:f>
              <c:numCache>
                <c:formatCode>0.00</c:formatCode>
                <c:ptCount val="18"/>
                <c:pt idx="0">
                  <c:v>10.217142048836838</c:v>
                </c:pt>
                <c:pt idx="1">
                  <c:v>20.197391775459202</c:v>
                </c:pt>
                <c:pt idx="2">
                  <c:v>34.051748089107917</c:v>
                </c:pt>
                <c:pt idx="3">
                  <c:v>35.477302867471536</c:v>
                </c:pt>
                <c:pt idx="4">
                  <c:v>48.428625186791855</c:v>
                </c:pt>
                <c:pt idx="5">
                  <c:v>49.601526348860446</c:v>
                </c:pt>
                <c:pt idx="6">
                  <c:v>64.627596596812666</c:v>
                </c:pt>
                <c:pt idx="7">
                  <c:v>77.22942886699164</c:v>
                </c:pt>
                <c:pt idx="8">
                  <c:v>127.73865005449211</c:v>
                </c:pt>
                <c:pt idx="9">
                  <c:v>104.96024374102758</c:v>
                </c:pt>
                <c:pt idx="10">
                  <c:v>122.85035249695976</c:v>
                </c:pt>
                <c:pt idx="11">
                  <c:v>131.46618797678445</c:v>
                </c:pt>
                <c:pt idx="12">
                  <c:v>152.68214410594578</c:v>
                </c:pt>
                <c:pt idx="13">
                  <c:v>162.3669007943607</c:v>
                </c:pt>
                <c:pt idx="14">
                  <c:v>187.07276557487492</c:v>
                </c:pt>
                <c:pt idx="15">
                  <c:v>187.07276557487492</c:v>
                </c:pt>
                <c:pt idx="16">
                  <c:v>210.34842124486343</c:v>
                </c:pt>
                <c:pt idx="17">
                  <c:v>189.88439969281328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8D-CE4B-BED1-F2EF6830E632}"/>
            </c:ext>
          </c:extLst>
        </c:ser>
        <c:ser>
          <c:idx val="6"/>
          <c:order val="6"/>
          <c:tx>
            <c:v>sfdl-2562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'OpenMP icc DP'!$A$74:$A$91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DP'!$C$74:$C$91</c:f>
              <c:numCache>
                <c:formatCode>0.00</c:formatCode>
                <c:ptCount val="18"/>
                <c:pt idx="0">
                  <c:v>15.994450968830806</c:v>
                </c:pt>
                <c:pt idx="1">
                  <c:v>31.319515335966596</c:v>
                </c:pt>
                <c:pt idx="2">
                  <c:v>37.497774491487732</c:v>
                </c:pt>
                <c:pt idx="3">
                  <c:v>42.897203472010389</c:v>
                </c:pt>
                <c:pt idx="4">
                  <c:v>48.403997005326396</c:v>
                </c:pt>
                <c:pt idx="5">
                  <c:v>51.762196411529736</c:v>
                </c:pt>
                <c:pt idx="6">
                  <c:v>55.182862465072958</c:v>
                </c:pt>
                <c:pt idx="7">
                  <c:v>57.712039789131232</c:v>
                </c:pt>
                <c:pt idx="8">
                  <c:v>59.080122057541409</c:v>
                </c:pt>
                <c:pt idx="9">
                  <c:v>72.881941083470466</c:v>
                </c:pt>
                <c:pt idx="10">
                  <c:v>64.796840235010208</c:v>
                </c:pt>
                <c:pt idx="11">
                  <c:v>67.590179386286451</c:v>
                </c:pt>
                <c:pt idx="12">
                  <c:v>47.033869520121428</c:v>
                </c:pt>
                <c:pt idx="13">
                  <c:v>45.556063023291088</c:v>
                </c:pt>
                <c:pt idx="14">
                  <c:v>46.394494133071575</c:v>
                </c:pt>
                <c:pt idx="15">
                  <c:v>46.295405636208372</c:v>
                </c:pt>
                <c:pt idx="16">
                  <c:v>53.15808749446596</c:v>
                </c:pt>
                <c:pt idx="17">
                  <c:v>59.715148671244556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8D-CE4B-BED1-F2EF6830E632}"/>
            </c:ext>
          </c:extLst>
        </c:ser>
        <c:ser>
          <c:idx val="7"/>
          <c:order val="7"/>
          <c:tx>
            <c:v>sfdl-10242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9E2311"/>
              </a:solidFill>
              <a:ln w="9525">
                <a:solidFill>
                  <a:srgbClr val="9E2311"/>
                </a:solidFill>
              </a:ln>
              <a:effectLst/>
            </c:spPr>
          </c:marker>
          <c:xVal>
            <c:numRef>
              <c:f>'OpenMP icc DP'!$A$74:$A$91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DP'!$E$74:$E$91</c:f>
              <c:numCache>
                <c:formatCode>0.00</c:formatCode>
                <c:ptCount val="18"/>
                <c:pt idx="0">
                  <c:v>16.258539324536159</c:v>
                </c:pt>
                <c:pt idx="1">
                  <c:v>30.950242994017618</c:v>
                </c:pt>
                <c:pt idx="2">
                  <c:v>44.152118946293385</c:v>
                </c:pt>
                <c:pt idx="3">
                  <c:v>56.415789652479944</c:v>
                </c:pt>
                <c:pt idx="4">
                  <c:v>64.257889370175747</c:v>
                </c:pt>
                <c:pt idx="5">
                  <c:v>76.284997720820783</c:v>
                </c:pt>
                <c:pt idx="6">
                  <c:v>86.663970089992745</c:v>
                </c:pt>
                <c:pt idx="7">
                  <c:v>97.00923648228094</c:v>
                </c:pt>
                <c:pt idx="8">
                  <c:v>104.82082286394184</c:v>
                </c:pt>
                <c:pt idx="9">
                  <c:v>123.31765029217571</c:v>
                </c:pt>
                <c:pt idx="10">
                  <c:v>119.78967232061872</c:v>
                </c:pt>
                <c:pt idx="11">
                  <c:v>133.41064295996802</c:v>
                </c:pt>
                <c:pt idx="12">
                  <c:v>111.65585463560626</c:v>
                </c:pt>
                <c:pt idx="13">
                  <c:v>122.21932916631772</c:v>
                </c:pt>
                <c:pt idx="14">
                  <c:v>123.55971904966745</c:v>
                </c:pt>
                <c:pt idx="15">
                  <c:v>119.78728872719796</c:v>
                </c:pt>
                <c:pt idx="16">
                  <c:v>140.97504160707891</c:v>
                </c:pt>
                <c:pt idx="17">
                  <c:v>159.72159362884528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8D-CE4B-BED1-F2EF6830E632}"/>
            </c:ext>
          </c:extLst>
        </c:ser>
        <c:ser>
          <c:idx val="8"/>
          <c:order val="8"/>
          <c:tx>
            <c:v>sfdl-40962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'OpenMP icc DP'!$A$74:$A$91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DP'!$G$74:$G$91</c:f>
              <c:numCache>
                <c:formatCode>0.00</c:formatCode>
                <c:ptCount val="18"/>
                <c:pt idx="0">
                  <c:v>14.750229228994149</c:v>
                </c:pt>
                <c:pt idx="1">
                  <c:v>26.645919420892131</c:v>
                </c:pt>
                <c:pt idx="2">
                  <c:v>41.559924758709542</c:v>
                </c:pt>
                <c:pt idx="3">
                  <c:v>51.448359822058443</c:v>
                </c:pt>
                <c:pt idx="4">
                  <c:v>62.646789441730022</c:v>
                </c:pt>
                <c:pt idx="5">
                  <c:v>70.747211146435731</c:v>
                </c:pt>
                <c:pt idx="6">
                  <c:v>79.133677711981846</c:v>
                </c:pt>
                <c:pt idx="7">
                  <c:v>85.956096494294513</c:v>
                </c:pt>
                <c:pt idx="8">
                  <c:v>89.888569010719138</c:v>
                </c:pt>
                <c:pt idx="9">
                  <c:v>131.16686944994279</c:v>
                </c:pt>
                <c:pt idx="10">
                  <c:v>145.62773989979601</c:v>
                </c:pt>
                <c:pt idx="11">
                  <c:v>142.45638325148414</c:v>
                </c:pt>
                <c:pt idx="12">
                  <c:v>132.76453468780059</c:v>
                </c:pt>
                <c:pt idx="13">
                  <c:v>149.5138861097503</c:v>
                </c:pt>
                <c:pt idx="14">
                  <c:v>164.09103464204543</c:v>
                </c:pt>
                <c:pt idx="15">
                  <c:v>177.01816846520731</c:v>
                </c:pt>
                <c:pt idx="16">
                  <c:v>192.48681832399811</c:v>
                </c:pt>
                <c:pt idx="17">
                  <c:v>199.88624261630912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8D-CE4B-BED1-F2EF6830E632}"/>
            </c:ext>
          </c:extLst>
        </c:ser>
        <c:ser>
          <c:idx val="9"/>
          <c:order val="9"/>
          <c:tx>
            <c:v>cfdl_sfdl-2562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'OpenMP icc DP'!$A$51:$A$68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DP'!$C$51:$C$68</c:f>
              <c:numCache>
                <c:formatCode>0.00</c:formatCode>
                <c:ptCount val="18"/>
                <c:pt idx="0">
                  <c:v>20.76513817271724</c:v>
                </c:pt>
                <c:pt idx="1">
                  <c:v>38.411216443187811</c:v>
                </c:pt>
                <c:pt idx="2">
                  <c:v>51.204839021220309</c:v>
                </c:pt>
                <c:pt idx="3">
                  <c:v>54.28767845528435</c:v>
                </c:pt>
                <c:pt idx="4">
                  <c:v>61.873993128018476</c:v>
                </c:pt>
                <c:pt idx="5">
                  <c:v>66.966243834469154</c:v>
                </c:pt>
                <c:pt idx="6">
                  <c:v>72.211215319264568</c:v>
                </c:pt>
                <c:pt idx="7">
                  <c:v>75.456985056677723</c:v>
                </c:pt>
                <c:pt idx="8">
                  <c:v>73.299666167743609</c:v>
                </c:pt>
                <c:pt idx="9">
                  <c:v>93.654602793990492</c:v>
                </c:pt>
                <c:pt idx="10">
                  <c:v>86.28335781735187</c:v>
                </c:pt>
                <c:pt idx="11">
                  <c:v>87.725882911697099</c:v>
                </c:pt>
                <c:pt idx="12">
                  <c:v>68.174157992196911</c:v>
                </c:pt>
                <c:pt idx="13">
                  <c:v>68.162500385058593</c:v>
                </c:pt>
                <c:pt idx="14">
                  <c:v>68.13024845735255</c:v>
                </c:pt>
                <c:pt idx="15">
                  <c:v>71.908301261368322</c:v>
                </c:pt>
                <c:pt idx="16">
                  <c:v>75.595718764881369</c:v>
                </c:pt>
                <c:pt idx="17">
                  <c:v>87.151192559374778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8D-CE4B-BED1-F2EF6830E632}"/>
            </c:ext>
          </c:extLst>
        </c:ser>
        <c:ser>
          <c:idx val="10"/>
          <c:order val="10"/>
          <c:tx>
            <c:v>cfdl_sfdl-10242</c:v>
          </c:tx>
          <c:spPr>
            <a:ln w="19050" cap="rnd">
              <a:solidFill>
                <a:srgbClr val="9E231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9E2311"/>
              </a:solidFill>
              <a:ln w="9525">
                <a:solidFill>
                  <a:srgbClr val="9E2311"/>
                </a:solidFill>
              </a:ln>
              <a:effectLst/>
            </c:spPr>
          </c:marker>
          <c:xVal>
            <c:numRef>
              <c:f>'OpenMP icc DP'!$A$51:$A$68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DP'!$E$51:$E$68</c:f>
              <c:numCache>
                <c:formatCode>0.00</c:formatCode>
                <c:ptCount val="18"/>
                <c:pt idx="0">
                  <c:v>19.789460996482617</c:v>
                </c:pt>
                <c:pt idx="1">
                  <c:v>35.892026173666352</c:v>
                </c:pt>
                <c:pt idx="2">
                  <c:v>55.220288649391705</c:v>
                </c:pt>
                <c:pt idx="3">
                  <c:v>72.977298552497132</c:v>
                </c:pt>
                <c:pt idx="4">
                  <c:v>87.280240044026598</c:v>
                </c:pt>
                <c:pt idx="5">
                  <c:v>99.784804047735577</c:v>
                </c:pt>
                <c:pt idx="6">
                  <c:v>114.28986084285329</c:v>
                </c:pt>
                <c:pt idx="7">
                  <c:v>128.1108209303728</c:v>
                </c:pt>
                <c:pt idx="8">
                  <c:v>136.53397509296434</c:v>
                </c:pt>
                <c:pt idx="9">
                  <c:v>160.59846293731479</c:v>
                </c:pt>
                <c:pt idx="10">
                  <c:v>166.85238094138245</c:v>
                </c:pt>
                <c:pt idx="11">
                  <c:v>171.08978986861609</c:v>
                </c:pt>
                <c:pt idx="12">
                  <c:v>137.78316198972416</c:v>
                </c:pt>
                <c:pt idx="13">
                  <c:v>155.7889394677301</c:v>
                </c:pt>
                <c:pt idx="14">
                  <c:v>159.09371500428898</c:v>
                </c:pt>
                <c:pt idx="15">
                  <c:v>165.6441734672118</c:v>
                </c:pt>
                <c:pt idx="16">
                  <c:v>177.5508679252703</c:v>
                </c:pt>
                <c:pt idx="17">
                  <c:v>188.87481202565209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8D-CE4B-BED1-F2EF6830E632}"/>
            </c:ext>
          </c:extLst>
        </c:ser>
        <c:ser>
          <c:idx val="11"/>
          <c:order val="11"/>
          <c:tx>
            <c:v>cfdl_sfdl-40962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</c:marker>
          <c:xVal>
            <c:numRef>
              <c:f>'OpenMP icc DP'!$A$51:$A$68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DP'!$G$51:$G$68</c:f>
              <c:numCache>
                <c:formatCode>0.00</c:formatCode>
                <c:ptCount val="18"/>
                <c:pt idx="0">
                  <c:v>17.825226569575801</c:v>
                </c:pt>
                <c:pt idx="1">
                  <c:v>34.425410167967449</c:v>
                </c:pt>
                <c:pt idx="2">
                  <c:v>49.796516192303152</c:v>
                </c:pt>
                <c:pt idx="3">
                  <c:v>61.089311364120114</c:v>
                </c:pt>
                <c:pt idx="4">
                  <c:v>76.031821303852396</c:v>
                </c:pt>
                <c:pt idx="5">
                  <c:v>84.192543413380861</c:v>
                </c:pt>
                <c:pt idx="6">
                  <c:v>93.350779515419319</c:v>
                </c:pt>
                <c:pt idx="7">
                  <c:v>99.618701178693513</c:v>
                </c:pt>
                <c:pt idx="8">
                  <c:v>100.68974121722523</c:v>
                </c:pt>
                <c:pt idx="9">
                  <c:v>167.25539391343111</c:v>
                </c:pt>
                <c:pt idx="10">
                  <c:v>184.57528064620817</c:v>
                </c:pt>
                <c:pt idx="11">
                  <c:v>189.6634134717325</c:v>
                </c:pt>
                <c:pt idx="12">
                  <c:v>166.88569827733932</c:v>
                </c:pt>
                <c:pt idx="13">
                  <c:v>185.88523983696683</c:v>
                </c:pt>
                <c:pt idx="14">
                  <c:v>200.27529317572518</c:v>
                </c:pt>
                <c:pt idx="15">
                  <c:v>224.44661243300149</c:v>
                </c:pt>
                <c:pt idx="16">
                  <c:v>236.8270339730739</c:v>
                </c:pt>
                <c:pt idx="17">
                  <c:v>264.4530321808233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A8D-CE4B-BED1-F2EF6830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327872"/>
        <c:axId val="1723665792"/>
      </c:scatterChart>
      <c:valAx>
        <c:axId val="17213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OpenMP Threads</a:t>
                </a:r>
              </a:p>
            </c:rich>
          </c:tx>
          <c:layout>
            <c:manualLayout>
              <c:xMode val="edge"/>
              <c:yMode val="edge"/>
              <c:x val="0.479046312128039"/>
              <c:y val="0.8285963235133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65792"/>
        <c:crosses val="autoZero"/>
        <c:crossBetween val="midCat"/>
      </c:valAx>
      <c:valAx>
        <c:axId val="1723665792"/>
        <c:scaling>
          <c:orientation val="minMax"/>
          <c:max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2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79159175466534"/>
          <c:y val="0.86534820079834796"/>
          <c:w val="0.69195448774867729"/>
          <c:h val="0.13316996635846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i="1" u="sng"/>
              <a:t>Single Precision Workload Scaling Performance</a:t>
            </a:r>
          </a:p>
          <a:p>
            <a:pPr>
              <a:defRPr i="1" u="sng"/>
            </a:pPr>
            <a:endParaRPr lang="en-US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40610752058359"/>
          <c:y val="0.13992757308454484"/>
          <c:w val="0.79499710465185924"/>
          <c:h val="0.63394612700138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'Scaling Performance'!$C$6</c:f>
              <c:strCache>
                <c:ptCount val="1"/>
                <c:pt idx="0">
                  <c:v>CPU - 36 Skylake 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Performance'!$C$7:$C$8</c:f>
              <c:numCache>
                <c:formatCode>0.00</c:formatCode>
                <c:ptCount val="2"/>
                <c:pt idx="0">
                  <c:v>78.144490835536971</c:v>
                </c:pt>
                <c:pt idx="1">
                  <c:v>248.92016077763171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9-BC44-9F14-0888E7F615E8}"/>
            </c:ext>
          </c:extLst>
        </c:ser>
        <c:ser>
          <c:idx val="2"/>
          <c:order val="1"/>
          <c:tx>
            <c:strRef>
              <c:f>'Scaling Performance'!$E$6</c:f>
              <c:strCache>
                <c:ptCount val="1"/>
                <c:pt idx="0">
                  <c:v>FPGA-Space Holder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Performance'!$E$7:$E$8</c:f>
              <c:numCache>
                <c:formatCode>General</c:formatCode>
                <c:ptCount val="2"/>
                <c:pt idx="0">
                  <c:v>100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9-BC44-9F14-0888E7F615E8}"/>
            </c:ext>
          </c:extLst>
        </c:ser>
        <c:ser>
          <c:idx val="1"/>
          <c:order val="2"/>
          <c:tx>
            <c:strRef>
              <c:f>'Scaling Performance'!$D$6</c:f>
              <c:strCache>
                <c:ptCount val="1"/>
                <c:pt idx="0">
                  <c:v>GPU - V100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Performance'!$D$7:$D$8</c:f>
              <c:numCache>
                <c:formatCode>0.00</c:formatCode>
                <c:ptCount val="2"/>
                <c:pt idx="0">
                  <c:v>113.94089218170586</c:v>
                </c:pt>
                <c:pt idx="1">
                  <c:v>312.22460734341996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9-BC44-9F14-0888E7F61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32928"/>
        <c:axId val="106741392"/>
      </c:barChart>
      <c:catAx>
        <c:axId val="1343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741392"/>
        <c:crosses val="autoZero"/>
        <c:auto val="1"/>
        <c:lblAlgn val="ctr"/>
        <c:lblOffset val="100"/>
        <c:noMultiLvlLbl val="0"/>
      </c:catAx>
      <c:valAx>
        <c:axId val="10674139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Performance</a:t>
                </a:r>
                <a:r>
                  <a:rPr lang="en-US" sz="2000" baseline="0"/>
                  <a:t> (GLOPS)</a:t>
                </a:r>
              </a:p>
            </c:rich>
          </c:tx>
          <c:layout>
            <c:manualLayout>
              <c:xMode val="edge"/>
              <c:yMode val="edge"/>
              <c:x val="2.6234383423965495E-2"/>
              <c:y val="0.26373796538238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3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i="1" u="sng"/>
              <a:t>Double Precision Workload Scaling Performance</a:t>
            </a:r>
          </a:p>
          <a:p>
            <a:pPr>
              <a:defRPr i="1" u="sng"/>
            </a:pPr>
            <a:endParaRPr lang="en-US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40610752058359"/>
          <c:y val="0.13992757308454484"/>
          <c:w val="0.79499710465185924"/>
          <c:h val="0.63394612700138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'Scaling Performance'!$C$6</c:f>
              <c:strCache>
                <c:ptCount val="1"/>
                <c:pt idx="0">
                  <c:v>CPU - 36 Skylake 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Performance'!$C$28:$C$29</c:f>
              <c:numCache>
                <c:formatCode>0.00</c:formatCode>
                <c:ptCount val="2"/>
                <c:pt idx="0">
                  <c:v>89.929482256103327</c:v>
                </c:pt>
                <c:pt idx="1">
                  <c:v>210.64733600821125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6-F141-81B5-A2A72BF6A0FC}"/>
            </c:ext>
          </c:extLst>
        </c:ser>
        <c:ser>
          <c:idx val="2"/>
          <c:order val="1"/>
          <c:tx>
            <c:strRef>
              <c:f>'Scaling Performance'!$E$6</c:f>
              <c:strCache>
                <c:ptCount val="1"/>
                <c:pt idx="0">
                  <c:v>FPGA-Space Holder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Performance'!$E$28:$E$29</c:f>
              <c:numCache>
                <c:formatCode>General</c:formatCode>
                <c:ptCount val="2"/>
                <c:pt idx="0">
                  <c:v>100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6-F141-81B5-A2A72BF6A0FC}"/>
            </c:ext>
          </c:extLst>
        </c:ser>
        <c:ser>
          <c:idx val="1"/>
          <c:order val="2"/>
          <c:tx>
            <c:v>GPU - V100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'Scaling Performance'!$D$28:$D$29</c:f>
              <c:numCache>
                <c:formatCode>0.00</c:formatCode>
                <c:ptCount val="2"/>
                <c:pt idx="0">
                  <c:v>108.35027016655691</c:v>
                </c:pt>
                <c:pt idx="1">
                  <c:v>253.86244594810668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D-1C46-AF44-9EF92F54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32928"/>
        <c:axId val="106741392"/>
      </c:barChart>
      <c:catAx>
        <c:axId val="1343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741392"/>
        <c:crosses val="autoZero"/>
        <c:auto val="1"/>
        <c:lblAlgn val="ctr"/>
        <c:lblOffset val="100"/>
        <c:noMultiLvlLbl val="0"/>
      </c:catAx>
      <c:valAx>
        <c:axId val="10674139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Performance</a:t>
                </a:r>
                <a:r>
                  <a:rPr lang="en-US" sz="2000" baseline="0"/>
                  <a:t> (GLOPS)</a:t>
                </a:r>
              </a:p>
            </c:rich>
          </c:tx>
          <c:layout>
            <c:manualLayout>
              <c:xMode val="edge"/>
              <c:yMode val="edge"/>
              <c:x val="2.6234383423965495E-2"/>
              <c:y val="0.26373796538238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3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1143000</xdr:colOff>
      <xdr:row>10</xdr:row>
      <xdr:rowOff>196850</xdr:rowOff>
    </xdr:from>
    <xdr:to>
      <xdr:col>18</xdr:col>
      <xdr:colOff>330200</xdr:colOff>
      <xdr:row>39</xdr:row>
      <xdr:rowOff>215900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5B59F7-5E37-2C4F-8113-3589AE40C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10</xdr:row>
      <xdr:rowOff>196850</xdr:rowOff>
    </xdr:from>
    <xdr:to>
      <xdr:col>17</xdr:col>
      <xdr:colOff>469900</xdr:colOff>
      <xdr:row>39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49628-7587-A842-94BE-5AF6FF7FC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3</xdr:row>
      <xdr:rowOff>12700</xdr:rowOff>
    </xdr:from>
    <xdr:to>
      <xdr:col>16</xdr:col>
      <xdr:colOff>419100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1BAEC-AB5E-6043-A625-A88CCF7C7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32</xdr:row>
      <xdr:rowOff>0</xdr:rowOff>
    </xdr:from>
    <xdr:to>
      <xdr:col>16</xdr:col>
      <xdr:colOff>577850</xdr:colOff>
      <xdr:row>60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296A3-D590-5848-8F96-723E0D40F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ille73/Library/Containers/com.apple.mail/Data/Library/Mail%20Downloads/DD77E396-7545-4FAD-838D-CC1B622001AD/RBF-CPU-bench-4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242"/>
      <sheetName val="40962"/>
      <sheetName val="Comparison"/>
      <sheetName val="163842"/>
      <sheetName val="655362"/>
      <sheetName val="OpenMP gcc"/>
      <sheetName val="OpenMP icc"/>
      <sheetName val="Sheet2"/>
      <sheetName val="OpenMP icc 10242"/>
      <sheetName val="OpenMP KMP_aff"/>
    </sheetNames>
    <sheetDataSet>
      <sheetData sheetId="0"/>
      <sheetData sheetId="1"/>
      <sheetData sheetId="2"/>
      <sheetData sheetId="3"/>
      <sheetData sheetId="4">
        <row r="2">
          <cell r="E2" t="str">
            <v>Nodes</v>
          </cell>
          <cell r="F2" t="str">
            <v>Flops/evalRHS</v>
          </cell>
          <cell r="G2" t="str">
            <v>RK_steps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5DC44B-348C-8444-83DA-A6399BA30EED}" name="Table2431" displayName="Table2431" ref="I2:Q3" totalsRowShown="0" headerRowDxfId="35" dataDxfId="34">
  <autoFilter ref="I2:Q3" xr:uid="{B7E4CE63-4B65-8A44-8FFD-0A6F1416F5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16D4C01-B810-494D-813B-9A12A171CF36}" name="Nodes" dataDxfId="33"/>
    <tableColumn id="2" xr3:uid="{783EC989-BAAB-6348-B47B-C6B5F9CAD68D}" name="Flops/evalRHS" dataDxfId="32"/>
    <tableColumn id="3" xr3:uid="{231B25DE-BED0-824C-94F3-009C036761B3}" name="RK_steps" dataDxfId="31"/>
    <tableColumn id="4" xr3:uid="{4C0412C8-8892-3F4B-8996-638F10420574}" name="Attempts" dataDxfId="30"/>
    <tableColumn id="5" xr3:uid="{7CA62103-90BC-D142-81F3-B434A6E7ABC3}" name="Compiler" dataDxfId="29"/>
    <tableColumn id="6" xr3:uid="{49984DD0-7E47-9A4B-BC63-438F0549FAD6}" name="Opt flags" dataDxfId="28"/>
    <tableColumn id="7" xr3:uid="{97E21663-79E4-4040-8598-07A769364B1E}" name="KMP affinity" dataDxfId="27"/>
    <tableColumn id="9" xr3:uid="{8A7CFB42-72FC-4947-B286-481D34F72959}" name="RCM Node Reordering" dataDxfId="26"/>
    <tableColumn id="8" xr3:uid="{23EF3748-9EDC-4247-A946-A2D29096B5AC}" name="Precision" dataDxfId="25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14896C-AA32-0643-A11E-A2F0798595CC}" name="Table2549" displayName="Table2549" ref="T2:X6" totalsRowShown="0" headerRowDxfId="24" dataDxfId="23">
  <autoFilter ref="T2:X6" xr:uid="{6C1A7856-083B-7E4A-A051-4C5846AB9C8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98761C0-47A9-F04A-80F1-9CABC87A6115}" name="Arch" dataDxfId="22"/>
    <tableColumn id="2" xr3:uid="{ABB51D36-40A0-2843-89CF-F49ADE18F589}" name="Nodes" dataDxfId="21"/>
    <tableColumn id="4" xr3:uid="{F68EF36E-91E7-BE48-ACE4-28B2797C000F}" name="Total cores" dataDxfId="20"/>
    <tableColumn id="5" xr3:uid="{B1E49CEC-3B1B-184B-8C75-34BB9B682096}" name="Column1" dataDxfId="19"/>
    <tableColumn id="6" xr3:uid="{DBABA36A-57FC-134A-8CE7-B063402BCF3A}" name="Processor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7A232-5A21-A449-BCF0-90C12F7E6946}" name="Table24312" displayName="Table24312" ref="I2:Q3" totalsRowShown="0" headerRowDxfId="17" dataDxfId="16">
  <autoFilter ref="I2:Q3" xr:uid="{B7E4CE63-4B65-8A44-8FFD-0A6F1416F5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35E13D2-7BDF-7148-8969-A2F7D527FAC1}" name="Nodes" dataDxfId="15"/>
    <tableColumn id="2" xr3:uid="{250C42D1-B6F1-3944-A9C3-A9AE23B34395}" name="Flops/evalRHS" dataDxfId="14"/>
    <tableColumn id="3" xr3:uid="{CB57B139-BCD5-114D-88E2-6F0D82D622E9}" name="RK_steps" dataDxfId="13"/>
    <tableColumn id="4" xr3:uid="{313B724F-550A-244F-ADDD-14D5819592AB}" name="Attempts" dataDxfId="12"/>
    <tableColumn id="5" xr3:uid="{B9106E26-A07B-6E48-8CC7-D5D30513456A}" name="Compiler" dataDxfId="11"/>
    <tableColumn id="6" xr3:uid="{3B840A67-0D74-7C4B-B24F-AA7CA6AFBA08}" name="Opt flags" dataDxfId="10"/>
    <tableColumn id="7" xr3:uid="{D9F53E06-FCAB-114E-85EE-EEFC91B96B55}" name="KMP affinity" dataDxfId="9"/>
    <tableColumn id="9" xr3:uid="{F5B4548F-728C-8749-A2E0-252170AEC42B}" name="RCM Node Reordering" dataDxfId="8"/>
    <tableColumn id="8" xr3:uid="{CEF29B4B-16C2-9D4A-9E2E-808285815D11}" name="Precision" dataDxfId="7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A48D5A-34E1-3D45-AD06-AFEA840E16D3}" name="Table25493" displayName="Table25493" ref="T2:X6" totalsRowShown="0" headerRowDxfId="6" dataDxfId="5">
  <autoFilter ref="T2:X6" xr:uid="{6C1A7856-083B-7E4A-A051-4C5846AB9C8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AD49A06-DA2A-CE40-B12B-7E8F8BE3D14A}" name="Arch" dataDxfId="4"/>
    <tableColumn id="2" xr3:uid="{6189395F-8637-1442-B039-C7A406090DBC}" name="Nodes" dataDxfId="3"/>
    <tableColumn id="4" xr3:uid="{A3C314C3-6D21-E247-BBBD-11CC4667795B}" name="Total cores" dataDxfId="2"/>
    <tableColumn id="5" xr3:uid="{D3DDFDCD-9EF0-FD4C-9DD0-E72404FC171E}" name="Column1" dataDxfId="1"/>
    <tableColumn id="6" xr3:uid="{009F05CD-FF87-7B4F-B3B5-4A9E1E9AE699}" name="Process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BC54-9248-004B-954B-70586CE43988}">
  <dimension ref="A1:X91"/>
  <sheetViews>
    <sheetView topLeftCell="A64" workbookViewId="0">
      <selection activeCell="B73" sqref="B73"/>
    </sheetView>
  </sheetViews>
  <sheetFormatPr baseColWidth="10" defaultRowHeight="16" x14ac:dyDescent="0.2"/>
  <cols>
    <col min="1" max="1" width="16.5" customWidth="1"/>
    <col min="2" max="2" width="13.1640625" customWidth="1"/>
    <col min="3" max="3" width="12.83203125" style="1" customWidth="1"/>
    <col min="4" max="4" width="17.1640625" customWidth="1"/>
    <col min="5" max="5" width="12.83203125" customWidth="1"/>
    <col min="6" max="6" width="14.33203125" customWidth="1"/>
    <col min="7" max="7" width="13.1640625" customWidth="1"/>
    <col min="8" max="8" width="21.1640625" customWidth="1"/>
    <col min="9" max="9" width="14.5" customWidth="1"/>
    <col min="10" max="10" width="16" customWidth="1"/>
    <col min="11" max="11" width="12.6640625" customWidth="1"/>
    <col min="12" max="12" width="11.1640625" bestFit="1" customWidth="1"/>
    <col min="13" max="13" width="12.33203125" bestFit="1" customWidth="1"/>
    <col min="14" max="14" width="30.33203125" customWidth="1"/>
    <col min="15" max="15" width="22" customWidth="1"/>
    <col min="16" max="16" width="22.6640625" customWidth="1"/>
    <col min="17" max="17" width="15.83203125" customWidth="1"/>
    <col min="19" max="20" width="12.5" customWidth="1"/>
    <col min="22" max="22" width="19.5" customWidth="1"/>
    <col min="23" max="23" width="19.1640625" customWidth="1"/>
    <col min="24" max="24" width="25.33203125" customWidth="1"/>
  </cols>
  <sheetData>
    <row r="1" spans="1:24" ht="20" thickBot="1" x14ac:dyDescent="0.3">
      <c r="A1" s="24"/>
      <c r="I1" s="4" t="s">
        <v>1</v>
      </c>
      <c r="J1" s="4"/>
      <c r="K1" s="4"/>
      <c r="L1" s="4"/>
      <c r="M1" s="4"/>
      <c r="N1" s="4"/>
      <c r="O1" s="4"/>
      <c r="P1" s="4"/>
      <c r="Q1" s="4"/>
      <c r="S1" s="27"/>
      <c r="T1" s="62" t="s">
        <v>2</v>
      </c>
      <c r="U1" s="62"/>
      <c r="V1" s="62"/>
      <c r="W1" s="62"/>
      <c r="X1" s="62"/>
    </row>
    <row r="2" spans="1:24" ht="17" thickBot="1" x14ac:dyDescent="0.25">
      <c r="A2" s="24" t="s">
        <v>28</v>
      </c>
      <c r="C2"/>
      <c r="D2" s="8"/>
      <c r="E2" s="5"/>
      <c r="F2" s="1"/>
      <c r="I2" s="50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25</v>
      </c>
      <c r="Q2" s="2" t="s">
        <v>21</v>
      </c>
      <c r="R2" s="2"/>
      <c r="T2" s="2" t="s">
        <v>13</v>
      </c>
      <c r="U2" s="2" t="s">
        <v>6</v>
      </c>
      <c r="V2" s="2" t="s">
        <v>14</v>
      </c>
      <c r="W2" s="2" t="s">
        <v>0</v>
      </c>
      <c r="X2" s="2" t="s">
        <v>23</v>
      </c>
    </row>
    <row r="3" spans="1:24" x14ac:dyDescent="0.2">
      <c r="A3" s="12"/>
      <c r="B3" s="63" t="s">
        <v>26</v>
      </c>
      <c r="C3" s="64"/>
      <c r="D3" s="63" t="s">
        <v>30</v>
      </c>
      <c r="E3" s="64"/>
      <c r="F3" s="63" t="s">
        <v>31</v>
      </c>
      <c r="G3" s="64"/>
      <c r="H3" s="26"/>
      <c r="I3" s="50">
        <v>10242</v>
      </c>
      <c r="J3" s="2">
        <v>1058</v>
      </c>
      <c r="K3" s="2">
        <v>4</v>
      </c>
      <c r="L3" s="2">
        <v>10</v>
      </c>
      <c r="M3" s="2" t="s">
        <v>15</v>
      </c>
      <c r="N3" s="2" t="s">
        <v>16</v>
      </c>
      <c r="O3" s="2" t="s">
        <v>17</v>
      </c>
      <c r="P3" s="2" t="b">
        <v>1</v>
      </c>
      <c r="Q3" s="2" t="s">
        <v>22</v>
      </c>
      <c r="R3" s="2"/>
      <c r="T3" s="2" t="s">
        <v>18</v>
      </c>
      <c r="U3" s="2">
        <v>1</v>
      </c>
      <c r="V3" s="2">
        <v>36</v>
      </c>
      <c r="W3" s="2" t="s">
        <v>19</v>
      </c>
      <c r="X3" s="2" t="s">
        <v>20</v>
      </c>
    </row>
    <row r="4" spans="1:24" x14ac:dyDescent="0.2">
      <c r="A4" s="13" t="s">
        <v>3</v>
      </c>
      <c r="B4" s="29" t="s">
        <v>49</v>
      </c>
      <c r="C4" s="30" t="s">
        <v>5</v>
      </c>
      <c r="D4" s="14" t="s">
        <v>49</v>
      </c>
      <c r="E4" s="15" t="s">
        <v>5</v>
      </c>
      <c r="F4" s="29" t="s">
        <v>49</v>
      </c>
      <c r="G4" s="30" t="s">
        <v>5</v>
      </c>
      <c r="H4" s="25"/>
      <c r="T4" s="2"/>
      <c r="U4" s="2"/>
      <c r="V4" s="2"/>
      <c r="W4" s="2"/>
      <c r="X4" s="2"/>
    </row>
    <row r="5" spans="1:24" ht="19" x14ac:dyDescent="0.2">
      <c r="A5" s="16">
        <v>2</v>
      </c>
      <c r="B5" s="34">
        <v>4.8373459999999997E-4</v>
      </c>
      <c r="C5" s="31">
        <f>2562*1058*4/1000000000/B5</f>
        <v>22.413910437665614</v>
      </c>
      <c r="D5" s="34">
        <v>2.2592599999999999E-3</v>
      </c>
      <c r="E5" s="35">
        <f>Table2431[Nodes]*Table2431[Flops/evalRHS]*Table2431[RK_steps]/1000000000/D5</f>
        <v>19.185106627833893</v>
      </c>
      <c r="F5" s="34">
        <v>9.5304940000000005E-3</v>
      </c>
      <c r="G5" s="31">
        <f>40962*Table2431[Flops/evalRHS]*Table2431[RK_steps]/1000000000/F5</f>
        <v>18.189107930816597</v>
      </c>
      <c r="T5" s="2"/>
      <c r="U5" s="2" t="s">
        <v>24</v>
      </c>
      <c r="V5" s="2"/>
      <c r="W5" s="2"/>
      <c r="X5" s="2"/>
    </row>
    <row r="6" spans="1:24" ht="19" x14ac:dyDescent="0.2">
      <c r="A6" s="13">
        <v>4</v>
      </c>
      <c r="B6" s="34">
        <v>2.4848399999999999E-4</v>
      </c>
      <c r="C6" s="31">
        <f t="shared" ref="C6:C22" si="0">2562*1058*4/1000000000/B6</f>
        <v>43.634133384845704</v>
      </c>
      <c r="D6" s="34">
        <v>1.0197559999999999E-3</v>
      </c>
      <c r="E6" s="36">
        <f>Table2431[Nodes]*Table2431[Flops/evalRHS]*Table2431[RK_steps]/1000000000/D6</f>
        <v>42.50442654909606</v>
      </c>
      <c r="F6" s="34">
        <v>4.058257E-3</v>
      </c>
      <c r="G6" s="37">
        <f>40962*Table2431[Flops/evalRHS]*Table2431[RK_steps]/1000000000/F6</f>
        <v>42.715674241429262</v>
      </c>
      <c r="P6" s="3"/>
      <c r="T6" s="2"/>
      <c r="U6" s="2"/>
      <c r="V6" s="2"/>
      <c r="W6" s="2"/>
      <c r="X6" s="2"/>
    </row>
    <row r="7" spans="1:24" ht="19" x14ac:dyDescent="0.2">
      <c r="A7" s="16">
        <v>6</v>
      </c>
      <c r="B7" s="34">
        <v>2.0216519999999999E-4</v>
      </c>
      <c r="C7" s="31">
        <f t="shared" si="0"/>
        <v>53.631307465379805</v>
      </c>
      <c r="D7" s="34">
        <v>7.118262E-4</v>
      </c>
      <c r="E7" s="35">
        <f>Table2431[Nodes]*Table2431[Flops/evalRHS]*Table2431[RK_steps]/1000000000/D7</f>
        <v>60.891470417919429</v>
      </c>
      <c r="F7" s="34">
        <v>3.0031540000000001E-3</v>
      </c>
      <c r="G7" s="31">
        <f>40962*Table2431[Flops/evalRHS]*Table2431[RK_steps]/1000000000/F7</f>
        <v>57.723041842010097</v>
      </c>
    </row>
    <row r="8" spans="1:24" ht="19" x14ac:dyDescent="0.2">
      <c r="A8" s="13">
        <v>8</v>
      </c>
      <c r="B8" s="34">
        <v>1.6427259999999999E-4</v>
      </c>
      <c r="C8" s="31">
        <f t="shared" si="0"/>
        <v>66.002388712420696</v>
      </c>
      <c r="D8" s="34">
        <v>4.9491010000000002E-4</v>
      </c>
      <c r="E8" s="36">
        <f>Table2431[Nodes]*Table2431[Flops/evalRHS]*Table2431[RK_steps]/1000000000/D8</f>
        <v>87.579833185865468</v>
      </c>
      <c r="F8" s="34">
        <v>2.0740160000000001E-3</v>
      </c>
      <c r="G8" s="37">
        <f>40962*Table2431[Flops/evalRHS]*Table2431[RK_steps]/1000000000/F8</f>
        <v>83.582375449369721</v>
      </c>
    </row>
    <row r="9" spans="1:24" ht="19" x14ac:dyDescent="0.2">
      <c r="A9" s="16">
        <v>10</v>
      </c>
      <c r="B9" s="34">
        <v>1.2996270000000001E-4</v>
      </c>
      <c r="C9" s="31">
        <f t="shared" si="0"/>
        <v>83.42689094640231</v>
      </c>
      <c r="D9" s="34">
        <v>4.8724050000000001E-4</v>
      </c>
      <c r="E9" s="35">
        <f>Table2431[Nodes]*Table2431[Flops/evalRHS]*Table2431[RK_steps]/1000000000/D9</f>
        <v>88.958417865509944</v>
      </c>
      <c r="F9" s="34">
        <v>1.991573E-3</v>
      </c>
      <c r="G9" s="31">
        <f>40962*Table2431[Flops/evalRHS]*Table2431[RK_steps]/1000000000/F9</f>
        <v>87.042344920321767</v>
      </c>
    </row>
    <row r="10" spans="1:24" ht="19" x14ac:dyDescent="0.2">
      <c r="A10" s="13">
        <v>12</v>
      </c>
      <c r="B10" s="34">
        <v>1.2559109999999999E-4</v>
      </c>
      <c r="C10" s="31">
        <f t="shared" si="0"/>
        <v>86.330830767466807</v>
      </c>
      <c r="D10" s="34">
        <v>3.1494839999999998E-4</v>
      </c>
      <c r="E10" s="36">
        <f>Table2431[Nodes]*Table2431[Flops/evalRHS]*Table2431[RK_steps]/1000000000/D10</f>
        <v>137.62300110113276</v>
      </c>
      <c r="F10" s="34">
        <v>1.1313079999999999E-3</v>
      </c>
      <c r="G10" s="37">
        <f>40962*Table2431[Flops/evalRHS]*Table2431[RK_steps]/1000000000/F10</f>
        <v>153.23075943951602</v>
      </c>
    </row>
    <row r="11" spans="1:24" ht="19" x14ac:dyDescent="0.2">
      <c r="A11" s="16">
        <v>14</v>
      </c>
      <c r="B11" s="34">
        <v>1.400913E-4</v>
      </c>
      <c r="C11" s="31">
        <f t="shared" si="0"/>
        <v>77.39512732054024</v>
      </c>
      <c r="D11" s="34">
        <v>2.9153209999999998E-4</v>
      </c>
      <c r="E11" s="35">
        <f>Table2431[Nodes]*Table2431[Flops/evalRHS]*Table2431[RK_steps]/1000000000/D11</f>
        <v>148.67708907526821</v>
      </c>
      <c r="F11" s="34">
        <v>1.0349879999999999E-3</v>
      </c>
      <c r="G11" s="31">
        <f>40962*Table2431[Flops/evalRHS]*Table2431[RK_steps]/1000000000/F11</f>
        <v>167.49100859140395</v>
      </c>
    </row>
    <row r="12" spans="1:24" ht="19" x14ac:dyDescent="0.2">
      <c r="A12" s="13">
        <v>16</v>
      </c>
      <c r="B12" s="34">
        <v>1.399184E-4</v>
      </c>
      <c r="C12" s="31">
        <f t="shared" si="0"/>
        <v>77.490766046495679</v>
      </c>
      <c r="D12" s="34">
        <v>2.5859150000000003E-4</v>
      </c>
      <c r="E12" s="36">
        <f>Table2431[Nodes]*Table2431[Flops/evalRHS]*Table2431[RK_steps]/1000000000/D12</f>
        <v>167.61627509024851</v>
      </c>
      <c r="F12" s="34">
        <v>8.9472429999999995E-4</v>
      </c>
      <c r="G12" s="37">
        <f>40962*Table2431[Flops/evalRHS]*Table2431[RK_steps]/1000000000/F12</f>
        <v>193.74815683445726</v>
      </c>
    </row>
    <row r="13" spans="1:24" ht="19" x14ac:dyDescent="0.2">
      <c r="A13" s="16">
        <v>18</v>
      </c>
      <c r="B13" s="34">
        <v>2.0326489999999999E-4</v>
      </c>
      <c r="C13" s="31">
        <f t="shared" si="0"/>
        <v>53.341152358326504</v>
      </c>
      <c r="D13" s="34">
        <v>3.4009749999999999E-4</v>
      </c>
      <c r="E13" s="35">
        <f>Table2431[Nodes]*Table2431[Flops/evalRHS]*Table2431[RK_steps]/1000000000/D13</f>
        <v>127.44622939010138</v>
      </c>
      <c r="F13" s="34">
        <v>8.6604189999999999E-4</v>
      </c>
      <c r="G13" s="31">
        <f>40962*Table2431[Flops/evalRHS]*Table2431[RK_steps]/1000000000/F13</f>
        <v>200.16489271477511</v>
      </c>
    </row>
    <row r="14" spans="1:24" ht="19" x14ac:dyDescent="0.2">
      <c r="A14" s="13">
        <v>20</v>
      </c>
      <c r="B14" s="34">
        <v>1.9835680000000001E-4</v>
      </c>
      <c r="C14" s="31">
        <f t="shared" si="0"/>
        <v>54.661014898405298</v>
      </c>
      <c r="D14" s="34">
        <v>2.7183729999999997E-4</v>
      </c>
      <c r="E14" s="36">
        <f>Table2431[Nodes]*Table2431[Flops/evalRHS]*Table2431[RK_steps]/1000000000/D14</f>
        <v>159.44884679181263</v>
      </c>
      <c r="F14" s="34">
        <v>7.7457510000000004E-4</v>
      </c>
      <c r="G14" s="37">
        <f>40962*Table2431[Flops/evalRHS]*Table2431[RK_steps]/1000000000/F14</f>
        <v>223.80164815522727</v>
      </c>
    </row>
    <row r="15" spans="1:24" ht="19" x14ac:dyDescent="0.2">
      <c r="A15" s="16">
        <v>22</v>
      </c>
      <c r="B15" s="34">
        <v>2.137436E-4</v>
      </c>
      <c r="C15" s="31">
        <f t="shared" si="0"/>
        <v>50.726122326001807</v>
      </c>
      <c r="D15" s="34">
        <v>2.8511319999999999E-4</v>
      </c>
      <c r="E15" s="35">
        <f>Table2431[Nodes]*Table2431[Flops/evalRHS]*Table2431[RK_steps]/1000000000/D15</f>
        <v>152.0243327913264</v>
      </c>
      <c r="F15" s="34">
        <v>7.4652210000000004E-4</v>
      </c>
      <c r="G15" s="31">
        <f>40962*Table2431[Flops/evalRHS]*Table2431[RK_steps]/1000000000/F15</f>
        <v>232.21172420749497</v>
      </c>
    </row>
    <row r="16" spans="1:24" ht="19" x14ac:dyDescent="0.2">
      <c r="A16" s="13">
        <v>24</v>
      </c>
      <c r="B16" s="34">
        <v>2.4956380000000001E-4</v>
      </c>
      <c r="C16" s="31">
        <f t="shared" si="0"/>
        <v>43.445339428234384</v>
      </c>
      <c r="D16" s="34">
        <v>2.6283209999999999E-4</v>
      </c>
      <c r="E16" s="36">
        <f>Table2431[Nodes]*Table2431[Flops/evalRHS]*Table2431[RK_steps]/1000000000/D16</f>
        <v>164.91191144460666</v>
      </c>
      <c r="F16" s="34">
        <v>6.8673339999999995E-4</v>
      </c>
      <c r="G16" s="37">
        <f>40962*Table2431[Flops/evalRHS]*Table2431[RK_steps]/1000000000/F16</f>
        <v>252.42864843911772</v>
      </c>
    </row>
    <row r="17" spans="1:10" ht="19" x14ac:dyDescent="0.2">
      <c r="A17" s="16">
        <v>26</v>
      </c>
      <c r="B17" s="34">
        <v>2.253256E-4</v>
      </c>
      <c r="C17" s="31">
        <f t="shared" si="0"/>
        <v>48.118740169780978</v>
      </c>
      <c r="D17" s="34">
        <v>2.4349030000000001E-4</v>
      </c>
      <c r="E17" s="35">
        <f>Table2431[Nodes]*Table2431[Flops/evalRHS]*Table2431[RK_steps]/1000000000/D17</f>
        <v>178.01178938134291</v>
      </c>
      <c r="F17" s="34">
        <v>6.4256109999999997E-4</v>
      </c>
      <c r="G17" s="31">
        <f>40962*Table2431[Flops/evalRHS]*Table2431[RK_steps]/1000000000/F17</f>
        <v>269.78163477372033</v>
      </c>
    </row>
    <row r="18" spans="1:10" ht="19" x14ac:dyDescent="0.2">
      <c r="A18" s="13">
        <v>28</v>
      </c>
      <c r="B18" s="34">
        <v>1.9333910000000001E-4</v>
      </c>
      <c r="C18" s="31">
        <f t="shared" si="0"/>
        <v>56.079623831909842</v>
      </c>
      <c r="D18" s="34">
        <v>2.416238E-4</v>
      </c>
      <c r="E18" s="36">
        <f>Table2431[Nodes]*Table2431[Flops/evalRHS]*Table2431[RK_steps]/1000000000/D18</f>
        <v>179.38689814496752</v>
      </c>
      <c r="F18" s="34">
        <v>5.7455850000000003E-4</v>
      </c>
      <c r="G18" s="37">
        <f>40962*Table2431[Flops/evalRHS]*Table2431[RK_steps]/1000000000/F18</f>
        <v>301.71198233078093</v>
      </c>
    </row>
    <row r="19" spans="1:10" ht="19" x14ac:dyDescent="0.2">
      <c r="A19" s="16">
        <v>30</v>
      </c>
      <c r="B19" s="34">
        <v>2.310244E-4</v>
      </c>
      <c r="C19" s="31">
        <f t="shared" si="0"/>
        <v>46.931769977543496</v>
      </c>
      <c r="D19" s="34">
        <v>2.3145899999999999E-4</v>
      </c>
      <c r="E19" s="35">
        <f>Table2431[Nodes]*Table2431[Flops/evalRHS]*Table2431[RK_steps]/1000000000/D19</f>
        <v>187.26488924604359</v>
      </c>
      <c r="F19" s="34">
        <v>5.598081E-4</v>
      </c>
      <c r="G19" s="31">
        <f>40962*Table2431[Flops/evalRHS]*Table2431[RK_steps]/1000000000/F19</f>
        <v>309.66180017759655</v>
      </c>
    </row>
    <row r="20" spans="1:10" ht="19" x14ac:dyDescent="0.2">
      <c r="A20" s="13">
        <v>32</v>
      </c>
      <c r="B20" s="34">
        <v>2.071853E-4</v>
      </c>
      <c r="C20" s="31">
        <f t="shared" si="0"/>
        <v>52.331820838640581</v>
      </c>
      <c r="D20" s="34">
        <v>2.383172E-4</v>
      </c>
      <c r="E20" s="36">
        <f>Table2431[Nodes]*Table2431[Flops/evalRHS]*Table2431[RK_steps]/1000000000/D20</f>
        <v>181.87585285493452</v>
      </c>
      <c r="F20" s="34">
        <v>5.0803730000000002E-4</v>
      </c>
      <c r="G20" s="37">
        <f>40962*Table2431[Flops/evalRHS]*Table2431[RK_steps]/1000000000/F20</f>
        <v>341.21743423169909</v>
      </c>
    </row>
    <row r="21" spans="1:10" ht="19" x14ac:dyDescent="0.2">
      <c r="A21" s="16">
        <v>34</v>
      </c>
      <c r="B21" s="34">
        <v>2.0394630000000001E-4</v>
      </c>
      <c r="C21" s="31">
        <f t="shared" si="0"/>
        <v>53.162935537442941</v>
      </c>
      <c r="D21" s="34">
        <v>1.8019680000000001E-4</v>
      </c>
      <c r="E21" s="35">
        <f>Table2431[Nodes]*Table2431[Flops/evalRHS]*Table2431[RK_steps]/1000000000/D21</f>
        <v>240.53781199222183</v>
      </c>
      <c r="F21" s="34">
        <v>4.6224450000000001E-4</v>
      </c>
      <c r="G21" s="31">
        <f>40962*Table2431[Flops/evalRHS]*Table2431[RK_steps]/1000000000/F21</f>
        <v>375.02054432232291</v>
      </c>
    </row>
    <row r="22" spans="1:10" ht="20" thickBot="1" x14ac:dyDescent="0.25">
      <c r="A22" s="13">
        <v>36</v>
      </c>
      <c r="B22" s="34">
        <v>2.1011430000000001E-4</v>
      </c>
      <c r="C22" s="31">
        <f t="shared" si="0"/>
        <v>51.602313597884581</v>
      </c>
      <c r="D22" s="34">
        <v>1.7412870000000001E-4</v>
      </c>
      <c r="E22" s="38">
        <f>Table2431[Nodes]*Table2431[Flops/evalRHS]*Table2431[RK_steps]/1000000000/D22</f>
        <v>248.92016077763171</v>
      </c>
      <c r="F22" s="34">
        <v>4.9273299999999997E-4</v>
      </c>
      <c r="G22" s="39">
        <f>40962*Table2431[Flops/evalRHS]*Table2431[RK_steps]/1000000000/F22</f>
        <v>351.81565675528128</v>
      </c>
    </row>
    <row r="23" spans="1:10" x14ac:dyDescent="0.2">
      <c r="D23" s="40"/>
      <c r="E23" s="40"/>
      <c r="F23" s="40"/>
      <c r="G23" s="40"/>
    </row>
    <row r="24" spans="1:10" x14ac:dyDescent="0.2">
      <c r="D24" s="40"/>
      <c r="E24" s="40"/>
      <c r="F24" s="40"/>
      <c r="G24" s="40"/>
    </row>
    <row r="25" spans="1:10" ht="17" thickBot="1" x14ac:dyDescent="0.25">
      <c r="A25" s="32" t="s">
        <v>29</v>
      </c>
      <c r="B25" s="8"/>
      <c r="C25" s="8"/>
      <c r="D25" s="17"/>
      <c r="E25" s="18"/>
      <c r="F25" s="40"/>
      <c r="G25" s="40"/>
    </row>
    <row r="26" spans="1:10" x14ac:dyDescent="0.2">
      <c r="A26" s="9"/>
      <c r="B26" s="65" t="s">
        <v>27</v>
      </c>
      <c r="C26" s="66"/>
      <c r="D26" s="67" t="s">
        <v>30</v>
      </c>
      <c r="E26" s="68"/>
      <c r="F26" s="67" t="s">
        <v>32</v>
      </c>
      <c r="G26" s="68"/>
    </row>
    <row r="27" spans="1:10" x14ac:dyDescent="0.2">
      <c r="A27" s="6" t="s">
        <v>3</v>
      </c>
      <c r="B27" s="10" t="s">
        <v>49</v>
      </c>
      <c r="C27" s="11" t="s">
        <v>5</v>
      </c>
      <c r="D27" s="41" t="s">
        <v>49</v>
      </c>
      <c r="E27" s="42" t="s">
        <v>5</v>
      </c>
      <c r="F27" s="43" t="s">
        <v>50</v>
      </c>
      <c r="G27" s="44" t="s">
        <v>5</v>
      </c>
    </row>
    <row r="28" spans="1:10" ht="19" x14ac:dyDescent="0.2">
      <c r="A28" s="7">
        <v>2</v>
      </c>
      <c r="B28" s="34">
        <v>4.4872310000000003E-4</v>
      </c>
      <c r="C28" s="28">
        <f>2562*1058*4/1000000000/B28</f>
        <v>24.16274981163216</v>
      </c>
      <c r="D28" s="34">
        <v>2.1102690000000001E-3</v>
      </c>
      <c r="E28" s="35">
        <f>Table2431[Nodes]*Table2431[Flops/evalRHS]*Table2431[RK_steps]/1000000000/D28</f>
        <v>20.53962978179559</v>
      </c>
      <c r="F28" s="34">
        <v>8.1466200000000003E-3</v>
      </c>
      <c r="G28" s="31">
        <f>40962*Table2431[Flops/evalRHS]*Table2431[RK_steps]/1000000000/F28</f>
        <v>21.278908798986571</v>
      </c>
    </row>
    <row r="29" spans="1:10" ht="19" x14ac:dyDescent="0.2">
      <c r="A29" s="6">
        <v>4</v>
      </c>
      <c r="B29" s="34">
        <v>3.2536480000000003E-4</v>
      </c>
      <c r="C29" s="28">
        <f t="shared" ref="C29:C45" si="1">2562*1058*4/1000000000/B29</f>
        <v>33.323776880596789</v>
      </c>
      <c r="D29" s="34">
        <v>1.456309E-3</v>
      </c>
      <c r="E29" s="36">
        <f>Table2431[Nodes]*Table2431[Flops/evalRHS]*Table2431[RK_steps]/1000000000/D29</f>
        <v>29.763013206675232</v>
      </c>
      <c r="F29" s="34">
        <v>5.9224050000000004E-3</v>
      </c>
      <c r="G29" s="37">
        <f>40962*Table2431[Flops/evalRHS]*Table2431[RK_steps]/1000000000/F29</f>
        <v>29.27040349317549</v>
      </c>
    </row>
    <row r="30" spans="1:10" ht="19" x14ac:dyDescent="0.2">
      <c r="A30" s="7">
        <v>6</v>
      </c>
      <c r="B30" s="34">
        <v>2.4214869999999999E-4</v>
      </c>
      <c r="C30" s="28">
        <f t="shared" si="1"/>
        <v>44.775726650607666</v>
      </c>
      <c r="D30" s="34">
        <v>8.3568529999999996E-4</v>
      </c>
      <c r="E30" s="35">
        <f>Table2431[Nodes]*Table2431[Flops/evalRHS]*Table2431[RK_steps]/1000000000/D30</f>
        <v>51.866586620585529</v>
      </c>
      <c r="F30" s="34">
        <v>3.321535E-3</v>
      </c>
      <c r="G30" s="31">
        <f>40962*Table2431[Flops/evalRHS]*Table2431[RK_steps]/1000000000/F30</f>
        <v>52.190081995222087</v>
      </c>
    </row>
    <row r="31" spans="1:10" ht="19" x14ac:dyDescent="0.2">
      <c r="A31" s="6">
        <v>8</v>
      </c>
      <c r="B31" s="34">
        <v>2.101707E-4</v>
      </c>
      <c r="C31" s="28">
        <f t="shared" si="1"/>
        <v>51.588465946965968</v>
      </c>
      <c r="D31" s="34">
        <v>6.8407479999999996E-4</v>
      </c>
      <c r="E31" s="36">
        <f>Table2431[Nodes]*Table2431[Flops/evalRHS]*Table2431[RK_steps]/1000000000/D31</f>
        <v>63.361702550656744</v>
      </c>
      <c r="F31" s="34">
        <v>2.734705E-3</v>
      </c>
      <c r="G31" s="37">
        <f>40962*Table2431[Flops/evalRHS]*Table2431[RK_steps]/1000000000/F31</f>
        <v>63.389354244790567</v>
      </c>
    </row>
    <row r="32" spans="1:10" ht="19" x14ac:dyDescent="0.2">
      <c r="A32" s="7">
        <v>10</v>
      </c>
      <c r="B32" s="34">
        <v>1.717539E-4</v>
      </c>
      <c r="C32" s="28">
        <f t="shared" si="1"/>
        <v>63.12743990092801</v>
      </c>
      <c r="D32" s="34">
        <v>4.770881E-4</v>
      </c>
      <c r="E32" s="35">
        <f>Table2431[Nodes]*Table2431[Flops/evalRHS]*Table2431[RK_steps]/1000000000/D32</f>
        <v>90.851446514805133</v>
      </c>
      <c r="F32" s="34">
        <v>1.7832E-3</v>
      </c>
      <c r="G32" s="31">
        <f>40962*Table2431[Flops/evalRHS]*Table2431[RK_steps]/1000000000/F32</f>
        <v>97.213539703903095</v>
      </c>
      <c r="H32" s="19"/>
      <c r="I32" s="20"/>
      <c r="J32" s="20"/>
    </row>
    <row r="33" spans="1:10" ht="19" x14ac:dyDescent="0.2">
      <c r="A33" s="6">
        <v>12</v>
      </c>
      <c r="B33" s="34">
        <v>1.572345E-4</v>
      </c>
      <c r="C33" s="28">
        <f t="shared" si="1"/>
        <v>68.956774753632317</v>
      </c>
      <c r="D33" s="34">
        <v>3.9610079999999998E-4</v>
      </c>
      <c r="E33" s="36">
        <f>Table2431[Nodes]*Table2431[Flops/evalRHS]*Table2431[RK_steps]/1000000000/D33</f>
        <v>109.427054931472</v>
      </c>
      <c r="F33" s="34">
        <v>1.4487790000000001E-3</v>
      </c>
      <c r="G33" s="37">
        <f>40962*Table2431[Flops/evalRHS]*Table2431[RK_steps]/1000000000/F33</f>
        <v>119.65329701769558</v>
      </c>
      <c r="H33" s="20"/>
      <c r="I33" s="20"/>
      <c r="J33" s="21"/>
    </row>
    <row r="34" spans="1:10" ht="19" x14ac:dyDescent="0.2">
      <c r="A34" s="7">
        <v>14</v>
      </c>
      <c r="B34" s="34">
        <v>2.0442910000000001E-4</v>
      </c>
      <c r="C34" s="28">
        <f t="shared" si="1"/>
        <v>53.037380686017791</v>
      </c>
      <c r="D34" s="34">
        <v>3.7051050000000001E-4</v>
      </c>
      <c r="E34" s="35">
        <f>Table2431[Nodes]*Table2431[Flops/evalRHS]*Table2431[RK_steps]/1000000000/D34</f>
        <v>116.98492755266045</v>
      </c>
      <c r="F34" s="34">
        <v>1.288941E-3</v>
      </c>
      <c r="G34" s="31">
        <f>40962*Table2431[Flops/evalRHS]*Table2431[RK_steps]/1000000000/F34</f>
        <v>134.49117065870354</v>
      </c>
      <c r="H34" s="20"/>
      <c r="I34" s="22"/>
      <c r="J34" s="23"/>
    </row>
    <row r="35" spans="1:10" ht="19" x14ac:dyDescent="0.2">
      <c r="A35" s="6">
        <v>16</v>
      </c>
      <c r="B35" s="34">
        <v>1.9062889999999999E-4</v>
      </c>
      <c r="C35" s="28">
        <f t="shared" si="1"/>
        <v>56.876916354235902</v>
      </c>
      <c r="D35" s="34">
        <v>3.4003750000000002E-4</v>
      </c>
      <c r="E35" s="36">
        <f>Table2431[Nodes]*Table2431[Flops/evalRHS]*Table2431[RK_steps]/1000000000/D35</f>
        <v>127.46871742087269</v>
      </c>
      <c r="F35" s="34">
        <v>1.1249350000000001E-3</v>
      </c>
      <c r="G35" s="37">
        <f>40962*Table2431[Flops/evalRHS]*Table2431[RK_steps]/1000000000/F35</f>
        <v>154.09884482214525</v>
      </c>
      <c r="H35" s="20"/>
      <c r="I35" s="22"/>
      <c r="J35" s="23"/>
    </row>
    <row r="36" spans="1:10" ht="19" x14ac:dyDescent="0.2">
      <c r="A36" s="7">
        <v>18</v>
      </c>
      <c r="B36" s="33">
        <v>2.8911909999999999E-4</v>
      </c>
      <c r="C36" s="28">
        <f t="shared" si="1"/>
        <v>37.501444906268731</v>
      </c>
      <c r="D36" s="34">
        <v>3.8225960000000002E-4</v>
      </c>
      <c r="E36" s="35">
        <f>Table2431[Nodes]*Table2431[Flops/evalRHS]*Table2431[RK_steps]/1000000000/D36</f>
        <v>113.38928832657179</v>
      </c>
      <c r="F36" s="34">
        <v>1.080913E-3</v>
      </c>
      <c r="G36" s="31">
        <f>40962*Table2431[Flops/evalRHS]*Table2431[RK_steps]/1000000000/F36</f>
        <v>160.37477946883791</v>
      </c>
      <c r="H36" s="20"/>
      <c r="I36" s="22"/>
      <c r="J36" s="23"/>
    </row>
    <row r="37" spans="1:10" ht="19" x14ac:dyDescent="0.2">
      <c r="A37" s="6">
        <v>20</v>
      </c>
      <c r="B37" s="34">
        <v>2.9577889999999999E-4</v>
      </c>
      <c r="C37" s="28">
        <f t="shared" si="1"/>
        <v>36.65705701116611</v>
      </c>
      <c r="D37" s="34">
        <v>3.6208539999999997E-4</v>
      </c>
      <c r="E37" s="36">
        <f>Table2431[Nodes]*Table2431[Flops/evalRHS]*Table2431[RK_steps]/1000000000/D37</f>
        <v>119.70696415817928</v>
      </c>
      <c r="F37" s="34">
        <v>9.5962610000000002E-4</v>
      </c>
      <c r="G37" s="37">
        <f>40962*Table2431[Flops/evalRHS]*Table2431[RK_steps]/1000000000/F37</f>
        <v>180.64450727215527</v>
      </c>
    </row>
    <row r="38" spans="1:10" ht="19" x14ac:dyDescent="0.2">
      <c r="A38" s="7">
        <v>22</v>
      </c>
      <c r="B38" s="34">
        <v>2.8652050000000002E-4</v>
      </c>
      <c r="C38" s="28">
        <f t="shared" si="1"/>
        <v>37.841564565188179</v>
      </c>
      <c r="D38" s="34">
        <v>3.7344020000000002E-4</v>
      </c>
      <c r="E38" s="35">
        <f>Table2431[Nodes]*Table2431[Flops/evalRHS]*Table2431[RK_steps]/1000000000/D38</f>
        <v>116.0671614893094</v>
      </c>
      <c r="F38" s="34">
        <v>9.1846829999999997E-4</v>
      </c>
      <c r="G38" s="31">
        <f>40962*Table2431[Flops/evalRHS]*Table2431[RK_steps]/1000000000/F38</f>
        <v>188.73943063685485</v>
      </c>
    </row>
    <row r="39" spans="1:10" ht="19" x14ac:dyDescent="0.2">
      <c r="A39" s="6">
        <v>24</v>
      </c>
      <c r="B39" s="34">
        <v>3.5744580000000002E-4</v>
      </c>
      <c r="C39" s="28">
        <f t="shared" si="1"/>
        <v>30.332945582239319</v>
      </c>
      <c r="D39" s="34">
        <v>3.4698710000000002E-4</v>
      </c>
      <c r="E39" s="36">
        <f>Table2431[Nodes]*Table2431[Flops/evalRHS]*Table2431[RK_steps]/1000000000/D39</f>
        <v>124.91572165074724</v>
      </c>
      <c r="F39" s="34">
        <v>8.4538080000000002E-4</v>
      </c>
      <c r="G39" s="37">
        <f>40962*Table2431[Flops/evalRHS]*Table2431[RK_steps]/1000000000/F39</f>
        <v>205.05692109402057</v>
      </c>
    </row>
    <row r="40" spans="1:10" ht="19" x14ac:dyDescent="0.2">
      <c r="A40" s="7">
        <v>26</v>
      </c>
      <c r="B40" s="34">
        <v>3.1823950000000001E-4</v>
      </c>
      <c r="C40" s="28">
        <f t="shared" si="1"/>
        <v>34.069887616087883</v>
      </c>
      <c r="D40" s="34">
        <v>3.121698E-4</v>
      </c>
      <c r="E40" s="35">
        <f>Table2431[Nodes]*Table2431[Flops/evalRHS]*Table2431[RK_steps]/1000000000/D40</f>
        <v>138.84797312231998</v>
      </c>
      <c r="F40" s="34">
        <v>7.7428359999999995E-4</v>
      </c>
      <c r="G40" s="31">
        <f>40962*Table2431[Flops/evalRHS]*Table2431[RK_steps]/1000000000/F40</f>
        <v>223.88590433789378</v>
      </c>
    </row>
    <row r="41" spans="1:10" ht="19" x14ac:dyDescent="0.2">
      <c r="A41" s="6">
        <v>28</v>
      </c>
      <c r="B41" s="34">
        <v>2.768108E-4</v>
      </c>
      <c r="C41" s="28">
        <f t="shared" si="1"/>
        <v>39.168934160083346</v>
      </c>
      <c r="D41" s="34">
        <v>3.1338729999999998E-4</v>
      </c>
      <c r="E41" s="36">
        <f>Table2431[Nodes]*Table2431[Flops/evalRHS]*Table2431[RK_steps]/1000000000/D41</f>
        <v>138.3085530268776</v>
      </c>
      <c r="F41" s="34">
        <v>7.4269389999999998E-4</v>
      </c>
      <c r="G41" s="37">
        <f>40962*Table2431[Flops/evalRHS]*Table2431[RK_steps]/1000000000/F41</f>
        <v>233.40865462877775</v>
      </c>
    </row>
    <row r="42" spans="1:10" ht="19" x14ac:dyDescent="0.2">
      <c r="A42" s="7">
        <v>30</v>
      </c>
      <c r="B42" s="34">
        <v>3.2781969999999999E-4</v>
      </c>
      <c r="C42" s="28">
        <f t="shared" si="1"/>
        <v>33.074229523118959</v>
      </c>
      <c r="D42" s="34">
        <v>2.9814639999999998E-4</v>
      </c>
      <c r="E42" s="35">
        <f>Table2431[Nodes]*Table2431[Flops/evalRHS]*Table2431[RK_steps]/1000000000/D42</f>
        <v>145.37872669265838</v>
      </c>
      <c r="F42" s="34">
        <v>6.5978979999999998E-4</v>
      </c>
      <c r="G42" s="31">
        <f>40962*Table2431[Flops/evalRHS]*Table2431[RK_steps]/1000000000/F42</f>
        <v>262.73698684035429</v>
      </c>
    </row>
    <row r="43" spans="1:10" ht="19" x14ac:dyDescent="0.2">
      <c r="A43" s="6">
        <v>32</v>
      </c>
      <c r="B43" s="34">
        <v>3.1326800000000001E-4</v>
      </c>
      <c r="C43" s="28">
        <f t="shared" si="1"/>
        <v>34.61056986350345</v>
      </c>
      <c r="D43" s="34">
        <v>3.0226910000000001E-4</v>
      </c>
      <c r="E43" s="36">
        <f>Table2431[Nodes]*Table2431[Flops/evalRHS]*Table2431[RK_steps]/1000000000/D43</f>
        <v>143.39588135207998</v>
      </c>
      <c r="F43" s="34">
        <v>6.6098220000000002E-4</v>
      </c>
      <c r="G43" s="37">
        <f>40962*Table2431[Flops/evalRHS]*Table2431[RK_steps]/1000000000/F43</f>
        <v>262.26301404183044</v>
      </c>
    </row>
    <row r="44" spans="1:10" ht="19" x14ac:dyDescent="0.2">
      <c r="A44" s="7">
        <v>34</v>
      </c>
      <c r="B44" s="34">
        <v>2.74658E-4</v>
      </c>
      <c r="C44" s="28">
        <f t="shared" si="1"/>
        <v>39.475944629320828</v>
      </c>
      <c r="D44" s="34">
        <v>2.3179470000000001E-4</v>
      </c>
      <c r="E44" s="35">
        <f>Table2431[Nodes]*Table2431[Flops/evalRHS]*Table2431[RK_steps]/1000000000/D44</f>
        <v>186.99368018336915</v>
      </c>
      <c r="F44" s="34">
        <v>5.8959059999999996E-4</v>
      </c>
      <c r="G44" s="31">
        <f>40962*Table2431[Flops/evalRHS]*Table2431[RK_steps]/1000000000/F44</f>
        <v>294.01958579393903</v>
      </c>
    </row>
    <row r="45" spans="1:10" ht="20" thickBot="1" x14ac:dyDescent="0.25">
      <c r="A45" s="6">
        <v>36</v>
      </c>
      <c r="B45" s="34">
        <v>3.2627159999999998E-4</v>
      </c>
      <c r="C45" s="28">
        <f t="shared" si="1"/>
        <v>33.231160787515677</v>
      </c>
      <c r="D45" s="34">
        <v>2.1887680000000001E-4</v>
      </c>
      <c r="E45" s="38">
        <f>Table2431[Nodes]*Table2431[Flops/evalRHS]*Table2431[RK_steps]/1000000000/D45</f>
        <v>198.02986885773183</v>
      </c>
      <c r="F45" s="34">
        <v>5.4345070000000003E-4</v>
      </c>
      <c r="G45" s="39">
        <f>40962*Table2431[Flops/evalRHS]*Table2431[RK_steps]/1000000000/F45</f>
        <v>318.98235479317623</v>
      </c>
    </row>
    <row r="46" spans="1:10" x14ac:dyDescent="0.2">
      <c r="D46" s="40"/>
      <c r="E46" s="40"/>
      <c r="F46" s="40"/>
      <c r="G46" s="40"/>
    </row>
    <row r="47" spans="1:10" x14ac:dyDescent="0.2">
      <c r="D47" s="40"/>
      <c r="E47" s="40"/>
      <c r="F47" s="40"/>
      <c r="G47" s="40"/>
    </row>
    <row r="48" spans="1:10" ht="17" thickBot="1" x14ac:dyDescent="0.25">
      <c r="A48" s="24" t="s">
        <v>33</v>
      </c>
      <c r="C48"/>
      <c r="D48" s="17"/>
      <c r="E48" s="18"/>
      <c r="F48" s="45"/>
      <c r="G48" s="40"/>
    </row>
    <row r="49" spans="1:7" x14ac:dyDescent="0.2">
      <c r="A49" s="12"/>
      <c r="B49" s="63" t="s">
        <v>26</v>
      </c>
      <c r="C49" s="64"/>
      <c r="D49" s="67" t="s">
        <v>30</v>
      </c>
      <c r="E49" s="68"/>
      <c r="F49" s="67" t="s">
        <v>31</v>
      </c>
      <c r="G49" s="68"/>
    </row>
    <row r="50" spans="1:7" x14ac:dyDescent="0.2">
      <c r="A50" s="13" t="s">
        <v>3</v>
      </c>
      <c r="B50" s="29" t="s">
        <v>49</v>
      </c>
      <c r="C50" s="30" t="s">
        <v>5</v>
      </c>
      <c r="D50" s="41" t="s">
        <v>49</v>
      </c>
      <c r="E50" s="42" t="s">
        <v>5</v>
      </c>
      <c r="F50" s="43" t="s">
        <v>49</v>
      </c>
      <c r="G50" s="44" t="s">
        <v>5</v>
      </c>
    </row>
    <row r="51" spans="1:7" ht="19" x14ac:dyDescent="0.2">
      <c r="A51" s="16">
        <v>2</v>
      </c>
      <c r="B51" s="33">
        <v>4.3301759999999999E-4</v>
      </c>
      <c r="C51" s="31">
        <f>2562*1058*4/1000000000/B51</f>
        <v>25.039130049217398</v>
      </c>
      <c r="D51" s="34">
        <v>1.7110700000000001E-3</v>
      </c>
      <c r="E51" s="35">
        <f>Table2431[Nodes]*Table2431[Flops/evalRHS]*Table2431[RK_steps]/1000000000/D51</f>
        <v>25.331601863161648</v>
      </c>
      <c r="F51" s="34">
        <v>6.9497040000000001E-3</v>
      </c>
      <c r="G51" s="31">
        <f>40962*Table2431[Flops/evalRHS]*Table2431[RK_steps]/1000000000/F51</f>
        <v>24.943678752361251</v>
      </c>
    </row>
    <row r="52" spans="1:7" ht="19" x14ac:dyDescent="0.2">
      <c r="A52" s="13">
        <v>4</v>
      </c>
      <c r="B52" s="33">
        <v>3.0112880000000001E-4</v>
      </c>
      <c r="C52" s="31">
        <f t="shared" ref="C52:C68" si="2">2562*1058*4/1000000000/B52</f>
        <v>36.005802168374466</v>
      </c>
      <c r="D52" s="34">
        <v>1.23383E-3</v>
      </c>
      <c r="E52" s="36">
        <f>Table2431[Nodes]*Table2431[Flops/evalRHS]*Table2431[RK_steps]/1000000000/D52</f>
        <v>35.129753693782774</v>
      </c>
      <c r="F52" s="34">
        <v>5.1433099999999999E-3</v>
      </c>
      <c r="G52" s="37">
        <f>40962*Table2431[Flops/evalRHS]*Table2431[RK_steps]/1000000000/F52</f>
        <v>33.704206824010221</v>
      </c>
    </row>
    <row r="53" spans="1:7" ht="19" x14ac:dyDescent="0.2">
      <c r="A53" s="16">
        <v>6</v>
      </c>
      <c r="B53" s="33">
        <v>2.1401950000000001E-4</v>
      </c>
      <c r="C53" s="31">
        <f t="shared" si="2"/>
        <v>50.660729512964942</v>
      </c>
      <c r="D53" s="34">
        <v>7.6402570000000001E-4</v>
      </c>
      <c r="E53" s="35">
        <f>Table2431[Nodes]*Table2431[Flops/evalRHS]*Table2431[RK_steps]/1000000000/D53</f>
        <v>56.731264406419839</v>
      </c>
      <c r="F53" s="34">
        <v>3.0941779999999999E-3</v>
      </c>
      <c r="G53" s="31">
        <f>40962*Table2431[Flops/evalRHS]*Table2431[RK_steps]/1000000000/F53</f>
        <v>56.024955254675071</v>
      </c>
    </row>
    <row r="54" spans="1:7" ht="19" x14ac:dyDescent="0.2">
      <c r="A54" s="13">
        <v>8</v>
      </c>
      <c r="B54" s="33">
        <v>1.8795150000000001E-4</v>
      </c>
      <c r="C54" s="31">
        <f t="shared" si="2"/>
        <v>57.687137373205317</v>
      </c>
      <c r="D54" s="34">
        <v>5.6770949999999996E-4</v>
      </c>
      <c r="E54" s="36">
        <f>Table2431[Nodes]*Table2431[Flops/evalRHS]*Table2431[RK_steps]/1000000000/D54</f>
        <v>76.349160970531585</v>
      </c>
      <c r="F54" s="34">
        <v>2.4637040000000002E-3</v>
      </c>
      <c r="G54" s="37">
        <f>40962*Table2431[Flops/evalRHS]*Table2431[RK_steps]/1000000000/F54</f>
        <v>70.362017515091097</v>
      </c>
    </row>
    <row r="55" spans="1:7" ht="19" x14ac:dyDescent="0.2">
      <c r="A55" s="16">
        <v>10</v>
      </c>
      <c r="B55" s="33">
        <v>1.344416E-4</v>
      </c>
      <c r="C55" s="31">
        <f t="shared" si="2"/>
        <v>80.647537666912626</v>
      </c>
      <c r="D55" s="34">
        <v>5.2283799999999997E-4</v>
      </c>
      <c r="E55" s="35">
        <f>Table2431[Nodes]*Table2431[Flops/evalRHS]*Table2431[RK_steps]/1000000000/D55</f>
        <v>82.901671263374126</v>
      </c>
      <c r="F55" s="34">
        <v>1.631326E-3</v>
      </c>
      <c r="G55" s="31">
        <f>40962*Table2431[Flops/evalRHS]*Table2431[RK_steps]/1000000000/F55</f>
        <v>106.26397421484117</v>
      </c>
    </row>
    <row r="56" spans="1:7" ht="19" x14ac:dyDescent="0.2">
      <c r="A56" s="13">
        <v>12</v>
      </c>
      <c r="B56" s="33">
        <v>1.2317869999999999E-4</v>
      </c>
      <c r="C56" s="31">
        <f t="shared" si="2"/>
        <v>88.021581653321562</v>
      </c>
      <c r="D56" s="34">
        <v>3.6721369999999999E-4</v>
      </c>
      <c r="E56" s="36">
        <f>Table2431[Nodes]*Table2431[Flops/evalRHS]*Table2431[RK_steps]/1000000000/D56</f>
        <v>118.03520402425073</v>
      </c>
      <c r="F56" s="34">
        <v>1.3402799999999999E-3</v>
      </c>
      <c r="G56" s="37">
        <f>40962*Table2431[Flops/evalRHS]*Table2431[RK_steps]/1000000000/F56</f>
        <v>129.3395290536306</v>
      </c>
    </row>
    <row r="57" spans="1:7" ht="19" x14ac:dyDescent="0.2">
      <c r="A57" s="16">
        <v>14</v>
      </c>
      <c r="B57" s="33">
        <v>1.2747E-4</v>
      </c>
      <c r="C57" s="31">
        <f t="shared" si="2"/>
        <v>85.058319604612848</v>
      </c>
      <c r="D57" s="34">
        <v>3.2385699999999999E-4</v>
      </c>
      <c r="E57" s="35">
        <f>Table2431[Nodes]*Table2431[Flops/evalRHS]*Table2431[RK_steps]/1000000000/D57</f>
        <v>133.8372923852194</v>
      </c>
      <c r="F57" s="34">
        <v>1.2976730000000001E-3</v>
      </c>
      <c r="G57" s="31">
        <f>40962*Table2431[Flops/evalRHS]*Table2431[RK_steps]/1000000000/F57</f>
        <v>133.58618388453792</v>
      </c>
    </row>
    <row r="58" spans="1:7" ht="19" x14ac:dyDescent="0.2">
      <c r="A58" s="13">
        <v>16</v>
      </c>
      <c r="B58" s="33">
        <v>1.15982E-4</v>
      </c>
      <c r="C58" s="31">
        <f t="shared" si="2"/>
        <v>93.483333620734257</v>
      </c>
      <c r="D58" s="34">
        <v>3.4326959999999998E-4</v>
      </c>
      <c r="E58" s="36">
        <f>Table2431[Nodes]*Table2431[Flops/evalRHS]*Table2431[RK_steps]/1000000000/D58</f>
        <v>126.26851897167708</v>
      </c>
      <c r="F58" s="34">
        <v>1.0236550000000001E-3</v>
      </c>
      <c r="G58" s="37">
        <f>40962*Table2431[Flops/evalRHS]*Table2431[RK_steps]/1000000000/F58</f>
        <v>169.34532044487642</v>
      </c>
    </row>
    <row r="59" spans="1:7" ht="19" x14ac:dyDescent="0.2">
      <c r="A59" s="16">
        <v>18</v>
      </c>
      <c r="B59" s="33">
        <v>1.6002369999999999E-4</v>
      </c>
      <c r="C59" s="31">
        <f t="shared" si="2"/>
        <v>67.754863810798028</v>
      </c>
      <c r="D59" s="34">
        <v>2.9079239999999998E-4</v>
      </c>
      <c r="E59" s="35">
        <f>Table2431[Nodes]*Table2431[Flops/evalRHS]*Table2431[RK_steps]/1000000000/D59</f>
        <v>149.05528480111587</v>
      </c>
      <c r="F59" s="34">
        <v>1.0222479999999999E-3</v>
      </c>
      <c r="G59" s="31">
        <f>40962*Table2431[Flops/evalRHS]*Table2431[RK_steps]/1000000000/F59</f>
        <v>169.57840367503778</v>
      </c>
    </row>
    <row r="60" spans="1:7" ht="19" x14ac:dyDescent="0.2">
      <c r="A60" s="13">
        <v>20</v>
      </c>
      <c r="B60" s="33">
        <v>1.544048E-4</v>
      </c>
      <c r="C60" s="31">
        <f t="shared" si="2"/>
        <v>70.220511279442093</v>
      </c>
      <c r="D60" s="34">
        <v>2.566968E-4</v>
      </c>
      <c r="E60" s="36">
        <f>Table2431[Nodes]*Table2431[Flops/evalRHS]*Table2431[RK_steps]/1000000000/D60</f>
        <v>168.85346447637835</v>
      </c>
      <c r="F60" s="34">
        <v>8.7439769999999998E-4</v>
      </c>
      <c r="G60" s="37">
        <f>40962*Table2431[Flops/evalRHS]*Table2431[RK_steps]/1000000000/F60</f>
        <v>198.2521042770355</v>
      </c>
    </row>
    <row r="61" spans="1:7" ht="19" x14ac:dyDescent="0.2">
      <c r="A61" s="16">
        <v>22</v>
      </c>
      <c r="B61" s="33">
        <v>1.600261E-4</v>
      </c>
      <c r="C61" s="31">
        <f t="shared" si="2"/>
        <v>67.753847653601511</v>
      </c>
      <c r="D61" s="34">
        <v>2.9179750000000001E-4</v>
      </c>
      <c r="E61" s="35">
        <f>Table2431[Nodes]*Table2431[Flops/evalRHS]*Table2431[RK_steps]/1000000000/D61</f>
        <v>148.54186207901029</v>
      </c>
      <c r="F61" s="34">
        <v>8.3500179999999999E-4</v>
      </c>
      <c r="G61" s="31">
        <f>40962*Table2431[Flops/evalRHS]*Table2431[RK_steps]/1000000000/F61</f>
        <v>207.60576084985684</v>
      </c>
    </row>
    <row r="62" spans="1:7" ht="19" x14ac:dyDescent="0.2">
      <c r="A62" s="13">
        <v>24</v>
      </c>
      <c r="B62" s="33">
        <v>1.725396E-4</v>
      </c>
      <c r="C62" s="31">
        <f t="shared" si="2"/>
        <v>62.839974127678516</v>
      </c>
      <c r="D62" s="34">
        <v>2.7512849999999998E-4</v>
      </c>
      <c r="E62" s="36">
        <f>Table2431[Nodes]*Table2431[Flops/evalRHS]*Table2431[RK_steps]/1000000000/D62</f>
        <v>157.54145426591577</v>
      </c>
      <c r="F62" s="34">
        <v>7.7088280000000003E-4</v>
      </c>
      <c r="G62" s="37">
        <f>40962*Table2431[Flops/evalRHS]*Table2431[RK_steps]/1000000000/F62</f>
        <v>224.87359167956529</v>
      </c>
    </row>
    <row r="63" spans="1:7" ht="19" x14ac:dyDescent="0.2">
      <c r="A63" s="16">
        <v>26</v>
      </c>
      <c r="B63" s="33">
        <v>1.6345899999999999E-4</v>
      </c>
      <c r="C63" s="31">
        <f t="shared" si="2"/>
        <v>66.33090866822873</v>
      </c>
      <c r="D63" s="34">
        <v>2.5941469999999999E-4</v>
      </c>
      <c r="E63" s="36">
        <f>Table2431[Nodes]*Table2431[Flops/evalRHS]*Table2431[RK_steps]/1000000000/D63</f>
        <v>167.08437879580455</v>
      </c>
      <c r="F63" s="34">
        <v>7.2913600000000002E-4</v>
      </c>
      <c r="G63" s="31">
        <f>40962*Table2431[Flops/evalRHS]*Table2431[RK_steps]/1000000000/F63</f>
        <v>237.74876566237299</v>
      </c>
    </row>
    <row r="64" spans="1:7" ht="19" x14ac:dyDescent="0.2">
      <c r="A64" s="13">
        <v>28</v>
      </c>
      <c r="B64" s="33">
        <v>1.56436E-4</v>
      </c>
      <c r="C64" s="31">
        <f t="shared" si="2"/>
        <v>69.308752461070341</v>
      </c>
      <c r="D64" s="34">
        <v>2.4219460000000001E-4</v>
      </c>
      <c r="E64" s="36">
        <f>Table2431[Nodes]*Table2431[Flops/evalRHS]*Table2431[RK_steps]/1000000000/D64</f>
        <v>178.96412223889385</v>
      </c>
      <c r="F64" s="34">
        <v>6.8825060000000005E-4</v>
      </c>
      <c r="G64" s="37">
        <f>40962*Table2431[Flops/evalRHS]*Table2431[RK_steps]/1000000000/F64</f>
        <v>251.87218725272447</v>
      </c>
    </row>
    <row r="65" spans="1:7" ht="19" x14ac:dyDescent="0.2">
      <c r="A65" s="16">
        <v>30</v>
      </c>
      <c r="B65" s="33">
        <v>1.5006390000000001E-4</v>
      </c>
      <c r="C65" s="31">
        <f t="shared" si="2"/>
        <v>72.251780741404161</v>
      </c>
      <c r="D65" s="34">
        <v>2.2437520000000001E-4</v>
      </c>
      <c r="E65" s="35">
        <f>Table2431[Nodes]*Table2431[Flops/evalRHS]*Table2431[RK_steps]/1000000000/D65</f>
        <v>193.1770712627777</v>
      </c>
      <c r="F65" s="34">
        <v>6.4088260000000005E-4</v>
      </c>
      <c r="G65" s="31">
        <f>40962*Table2431[Flops/evalRHS]*Table2431[RK_steps]/1000000000/F65</f>
        <v>270.48820485998522</v>
      </c>
    </row>
    <row r="66" spans="1:7" ht="19" x14ac:dyDescent="0.2">
      <c r="A66" s="13">
        <v>32</v>
      </c>
      <c r="B66" s="33">
        <v>1.434722E-4</v>
      </c>
      <c r="C66" s="31">
        <f t="shared" si="2"/>
        <v>75.57132322498714</v>
      </c>
      <c r="D66" s="34">
        <v>2.2931540000000001E-4</v>
      </c>
      <c r="E66" s="36">
        <f>Table2431[Nodes]*Table2431[Flops/evalRHS]*Table2431[RK_steps]/1000000000/D66</f>
        <v>189.01540847234855</v>
      </c>
      <c r="F66" s="34">
        <v>5.9885299999999999E-4</v>
      </c>
      <c r="G66" s="37">
        <f>40962*Table2431[Flops/evalRHS]*Table2431[RK_steps]/1000000000/F66</f>
        <v>289.47201400009686</v>
      </c>
    </row>
    <row r="67" spans="1:7" ht="19" x14ac:dyDescent="0.2">
      <c r="A67" s="16">
        <v>34</v>
      </c>
      <c r="B67" s="33">
        <v>1.2402459999999999E-4</v>
      </c>
      <c r="C67" s="31">
        <f t="shared" si="2"/>
        <v>87.421237399677167</v>
      </c>
      <c r="D67" s="34">
        <v>1.838892E-4</v>
      </c>
      <c r="E67" s="35">
        <f>Table2431[Nodes]*Table2431[Flops/evalRHS]*Table2431[RK_steps]/1000000000/D67</f>
        <v>235.70793717086158</v>
      </c>
      <c r="F67" s="34">
        <v>5.4423329999999997E-4</v>
      </c>
      <c r="G67" s="31">
        <f>40962*Table2431[Flops/evalRHS]*Table2431[RK_steps]/1000000000/F67</f>
        <v>318.52366255427592</v>
      </c>
    </row>
    <row r="68" spans="1:7" ht="20" thickBot="1" x14ac:dyDescent="0.25">
      <c r="A68" s="13">
        <v>36</v>
      </c>
      <c r="B68" s="33">
        <v>1.387479E-4</v>
      </c>
      <c r="C68" s="31">
        <f t="shared" si="2"/>
        <v>78.144490835536971</v>
      </c>
      <c r="D68" s="34">
        <v>1.7607190000000001E-4</v>
      </c>
      <c r="E68" s="38">
        <f>Table2431[Nodes]*Table2431[Flops/evalRHS]*Table2431[RK_steps]/1000000000/D68</f>
        <v>246.17297819811111</v>
      </c>
      <c r="F68" s="34">
        <v>5.3751340000000002E-4</v>
      </c>
      <c r="G68" s="39">
        <f>40962*Table2431[Flops/evalRHS]*Table2431[RK_steps]/1000000000/F68</f>
        <v>322.50579055331457</v>
      </c>
    </row>
    <row r="69" spans="1:7" x14ac:dyDescent="0.2">
      <c r="D69" s="40"/>
      <c r="E69" s="40"/>
      <c r="F69" s="40"/>
      <c r="G69" s="40"/>
    </row>
    <row r="70" spans="1:7" x14ac:dyDescent="0.2">
      <c r="D70" s="40"/>
      <c r="E70" s="40"/>
      <c r="F70" s="40"/>
      <c r="G70" s="40"/>
    </row>
    <row r="71" spans="1:7" ht="17" thickBot="1" x14ac:dyDescent="0.25">
      <c r="A71" s="32" t="s">
        <v>34</v>
      </c>
      <c r="B71" s="8"/>
      <c r="C71" s="8"/>
      <c r="D71" s="17"/>
      <c r="E71" s="18"/>
      <c r="F71" s="40"/>
      <c r="G71" s="40"/>
    </row>
    <row r="72" spans="1:7" x14ac:dyDescent="0.2">
      <c r="A72" s="9"/>
      <c r="B72" s="65" t="s">
        <v>27</v>
      </c>
      <c r="C72" s="66"/>
      <c r="D72" s="67" t="s">
        <v>30</v>
      </c>
      <c r="E72" s="68"/>
      <c r="F72" s="67" t="s">
        <v>32</v>
      </c>
      <c r="G72" s="68"/>
    </row>
    <row r="73" spans="1:7" x14ac:dyDescent="0.2">
      <c r="A73" s="6" t="s">
        <v>3</v>
      </c>
      <c r="B73" s="10" t="s">
        <v>49</v>
      </c>
      <c r="C73" s="11" t="s">
        <v>5</v>
      </c>
      <c r="D73" s="41" t="s">
        <v>49</v>
      </c>
      <c r="E73" s="42" t="s">
        <v>5</v>
      </c>
      <c r="F73" s="43" t="s">
        <v>49</v>
      </c>
      <c r="G73" s="44" t="s">
        <v>5</v>
      </c>
    </row>
    <row r="74" spans="1:7" ht="19" x14ac:dyDescent="0.2">
      <c r="A74" s="7">
        <v>2</v>
      </c>
      <c r="B74" s="33">
        <v>7.2842269999999997E-4</v>
      </c>
      <c r="C74" s="28">
        <f>2562*1058*4/1000000000/B74</f>
        <v>14.884742059795776</v>
      </c>
      <c r="D74" s="34">
        <v>2.9041729999999999E-3</v>
      </c>
      <c r="E74" s="35">
        <f>Table2431[Nodes]*Table2431[Flops/evalRHS]*Table2431[RK_steps]/1000000000/D74</f>
        <v>14.924780307509231</v>
      </c>
      <c r="F74" s="34">
        <v>1.1222640000000001E-2</v>
      </c>
      <c r="G74" s="31">
        <f>40962*Table2431[Flops/evalRHS]*Table2431[RK_steps]/1000000000/F74</f>
        <v>15.446560167661083</v>
      </c>
    </row>
    <row r="75" spans="1:7" ht="19" x14ac:dyDescent="0.2">
      <c r="A75" s="6">
        <v>4</v>
      </c>
      <c r="B75" s="33">
        <v>3.640761E-4</v>
      </c>
      <c r="C75" s="28">
        <f t="shared" ref="C75:C91" si="3">2562*1058*4/1000000000/B75</f>
        <v>29.780543133701993</v>
      </c>
      <c r="D75" s="34">
        <v>1.4079419999999999E-3</v>
      </c>
      <c r="E75" s="36">
        <f>Table2431[Nodes]*Table2431[Flops/evalRHS]*Table2431[RK_steps]/1000000000/D75</f>
        <v>30.785461332924228</v>
      </c>
      <c r="F75" s="34">
        <v>5.6661200000000002E-3</v>
      </c>
      <c r="G75" s="37">
        <f>40962*Table2431[Flops/evalRHS]*Table2431[RK_steps]/1000000000/F75</f>
        <v>30.59433686543878</v>
      </c>
    </row>
    <row r="76" spans="1:7" ht="19" x14ac:dyDescent="0.2">
      <c r="A76" s="7">
        <v>6</v>
      </c>
      <c r="B76" s="33">
        <v>2.6468850000000002E-4</v>
      </c>
      <c r="C76" s="28">
        <f t="shared" si="3"/>
        <v>40.962807224341063</v>
      </c>
      <c r="D76" s="34">
        <v>1.0049150000000001E-3</v>
      </c>
      <c r="E76" s="35">
        <f>Table2431[Nodes]*Table2431[Flops/evalRHS]*Table2431[RK_steps]/1000000000/D76</f>
        <v>43.132149485279847</v>
      </c>
      <c r="F76" s="34">
        <v>3.8858489999999998E-3</v>
      </c>
      <c r="G76" s="31">
        <f>40962*Table2431[Flops/evalRHS]*Table2431[RK_steps]/1000000000/F76</f>
        <v>44.610890438614575</v>
      </c>
    </row>
    <row r="77" spans="1:7" ht="19" x14ac:dyDescent="0.2">
      <c r="A77" s="6">
        <v>8</v>
      </c>
      <c r="B77" s="33">
        <v>2.0288249999999999E-4</v>
      </c>
      <c r="C77" s="28">
        <f t="shared" si="3"/>
        <v>53.441691619533472</v>
      </c>
      <c r="D77" s="34">
        <v>6.4292229999999998E-4</v>
      </c>
      <c r="E77" s="36">
        <f>Table2431[Nodes]*Table2431[Flops/evalRHS]*Table2431[RK_steps]/1000000000/D77</f>
        <v>67.417390872893975</v>
      </c>
      <c r="F77" s="34">
        <v>2.5715719999999998E-3</v>
      </c>
      <c r="G77" s="37">
        <f>40962*Table2431[Flops/evalRHS]*Table2431[RK_steps]/1000000000/F77</f>
        <v>67.41058932046235</v>
      </c>
    </row>
    <row r="78" spans="1:7" ht="19" x14ac:dyDescent="0.2">
      <c r="A78" s="7">
        <v>10</v>
      </c>
      <c r="B78" s="33">
        <v>2.282881E-4</v>
      </c>
      <c r="C78" s="28">
        <f t="shared" si="3"/>
        <v>47.494302155916145</v>
      </c>
      <c r="D78" s="34">
        <v>6.7591039999999997E-4</v>
      </c>
      <c r="E78" s="35">
        <f>Table2431[Nodes]*Table2431[Flops/evalRHS]*Table2431[RK_steps]/1000000000/D78</f>
        <v>64.127055893798939</v>
      </c>
      <c r="F78" s="34">
        <v>2.3923740000000001E-3</v>
      </c>
      <c r="G78" s="31">
        <f>40962*Table2431[Flops/evalRHS]*Table2431[RK_steps]/1000000000/F78</f>
        <v>72.459901336496713</v>
      </c>
    </row>
    <row r="79" spans="1:7" ht="19" x14ac:dyDescent="0.2">
      <c r="A79" s="6">
        <v>12</v>
      </c>
      <c r="B79" s="33">
        <v>1.710285E-4</v>
      </c>
      <c r="C79" s="28">
        <f t="shared" si="3"/>
        <v>63.395188521211381</v>
      </c>
      <c r="D79" s="34">
        <v>4.5591940000000002E-4</v>
      </c>
      <c r="E79" s="36">
        <f>Table2431[Nodes]*Table2431[Flops/evalRHS]*Table2431[RK_steps]/1000000000/D79</f>
        <v>95.069751363947219</v>
      </c>
      <c r="F79" s="34">
        <v>1.754116E-3</v>
      </c>
      <c r="G79" s="37">
        <f>40962*Table2431[Flops/evalRHS]*Table2431[RK_steps]/1000000000/F79</f>
        <v>98.825382129802122</v>
      </c>
    </row>
    <row r="80" spans="1:7" ht="19" x14ac:dyDescent="0.2">
      <c r="A80" s="7">
        <v>14</v>
      </c>
      <c r="B80" s="33">
        <v>1.7610259999999999E-4</v>
      </c>
      <c r="C80" s="28">
        <f t="shared" si="3"/>
        <v>61.568562871871286</v>
      </c>
      <c r="D80" s="34">
        <v>4.0330429999999999E-4</v>
      </c>
      <c r="E80" s="35">
        <f>Table2431[Nodes]*Table2431[Flops/evalRHS]*Table2431[RK_steps]/1000000000/D80</f>
        <v>107.47255608234279</v>
      </c>
      <c r="F80" s="34">
        <v>1.448317E-3</v>
      </c>
      <c r="G80" s="31">
        <f>40962*Table2431[Flops/evalRHS]*Table2431[RK_steps]/1000000000/F80</f>
        <v>119.69146533528226</v>
      </c>
    </row>
    <row r="81" spans="1:7" ht="19" x14ac:dyDescent="0.2">
      <c r="A81" s="6">
        <v>16</v>
      </c>
      <c r="B81" s="33">
        <v>2.6453449999999998E-4</v>
      </c>
      <c r="C81" s="28">
        <f t="shared" si="3"/>
        <v>40.986653914706778</v>
      </c>
      <c r="D81" s="34">
        <v>4.5937000000000001E-4</v>
      </c>
      <c r="E81" s="36">
        <f>Table2431[Nodes]*Table2431[Flops/evalRHS]*Table2431[RK_steps]/1000000000/D81</f>
        <v>94.355626183686354</v>
      </c>
      <c r="F81" s="34">
        <v>1.3764770000000001E-3</v>
      </c>
      <c r="G81" s="37">
        <f>40962*Table2431[Flops/evalRHS]*Table2431[RK_steps]/1000000000/F81</f>
        <v>125.93830772326743</v>
      </c>
    </row>
    <row r="82" spans="1:7" ht="19" x14ac:dyDescent="0.2">
      <c r="A82" s="7">
        <v>18</v>
      </c>
      <c r="B82" s="33">
        <v>1.9671010000000001E-4</v>
      </c>
      <c r="C82" s="28">
        <f t="shared" si="3"/>
        <v>55.118593300496514</v>
      </c>
      <c r="D82" s="34">
        <v>3.4832119999999997E-4</v>
      </c>
      <c r="E82" s="35">
        <f>Table2431[Nodes]*Table2431[Flops/evalRHS]*Table2431[RK_steps]/1000000000/D82</f>
        <v>124.43728374844828</v>
      </c>
      <c r="F82" s="34">
        <v>1.194657E-3</v>
      </c>
      <c r="G82" s="31">
        <f>40962*Table2431[Flops/evalRHS]*Table2431[RK_steps]/1000000000/F82</f>
        <v>145.10540180152125</v>
      </c>
    </row>
    <row r="83" spans="1:7" ht="19" x14ac:dyDescent="0.2">
      <c r="A83" s="6">
        <v>20</v>
      </c>
      <c r="B83" s="33">
        <v>2.1158139999999999E-4</v>
      </c>
      <c r="C83" s="28">
        <f t="shared" si="3"/>
        <v>51.244504479127187</v>
      </c>
      <c r="D83" s="34">
        <v>3.4667859999999999E-4</v>
      </c>
      <c r="E83" s="36">
        <f>Table2431[Nodes]*Table2431[Flops/evalRHS]*Table2431[RK_steps]/1000000000/D83</f>
        <v>125.02688080544921</v>
      </c>
      <c r="F83" s="34">
        <v>1.141146E-3</v>
      </c>
      <c r="G83" s="37">
        <f>40962*Table2431[Flops/evalRHS]*Table2431[RK_steps]/1000000000/F83</f>
        <v>151.90973284750592</v>
      </c>
    </row>
    <row r="84" spans="1:7" ht="19" x14ac:dyDescent="0.2">
      <c r="A84" s="7">
        <v>22</v>
      </c>
      <c r="B84" s="33">
        <v>3.2553630000000002E-4</v>
      </c>
      <c r="C84" s="28">
        <f t="shared" si="3"/>
        <v>33.306221149530785</v>
      </c>
      <c r="D84" s="34">
        <v>3.9480020000000002E-4</v>
      </c>
      <c r="E84" s="35">
        <f>Table2431[Nodes]*Table2431[Flops/evalRHS]*Table2431[RK_steps]/1000000000/D84</f>
        <v>109.78754316740468</v>
      </c>
      <c r="F84" s="34">
        <v>1.040334E-3</v>
      </c>
      <c r="G84" s="31">
        <f>40962*Table2431[Flops/evalRHS]*Table2431[RK_steps]/1000000000/F84</f>
        <v>166.63031680210395</v>
      </c>
    </row>
    <row r="85" spans="1:7" ht="19" x14ac:dyDescent="0.2">
      <c r="A85" s="6">
        <v>24</v>
      </c>
      <c r="B85" s="33">
        <v>3.2657429999999999E-4</v>
      </c>
      <c r="C85" s="28">
        <f t="shared" si="3"/>
        <v>33.200358999468115</v>
      </c>
      <c r="D85" s="34">
        <v>3.6124619999999998E-4</v>
      </c>
      <c r="E85" s="36">
        <f>Table2431[Nodes]*Table2431[Flops/evalRHS]*Table2431[RK_steps]/1000000000/D85</f>
        <v>119.98505174587305</v>
      </c>
      <c r="F85" s="34">
        <v>9.652342E-4</v>
      </c>
      <c r="G85" s="37">
        <f>40962*Table2431[Flops/evalRHS]*Table2431[RK_steps]/1000000000/F85</f>
        <v>179.59494597269762</v>
      </c>
    </row>
    <row r="86" spans="1:7" ht="19" x14ac:dyDescent="0.2">
      <c r="A86" s="7">
        <v>26</v>
      </c>
      <c r="B86" s="33">
        <v>3.6820290000000002E-4</v>
      </c>
      <c r="C86" s="28">
        <f t="shared" si="3"/>
        <v>29.446764270460662</v>
      </c>
      <c r="D86" s="34">
        <v>3.3064249999999998E-4</v>
      </c>
      <c r="E86" s="35">
        <f>Table2431[Nodes]*Table2431[Flops/evalRHS]*Table2431[RK_steps]/1000000000/D86</f>
        <v>131.09066136385977</v>
      </c>
      <c r="F86" s="34">
        <v>9.0396529999999995E-4</v>
      </c>
      <c r="G86" s="31">
        <f>40962*Table2431[Flops/evalRHS]*Table2431[RK_steps]/1000000000/F86</f>
        <v>191.76752027981604</v>
      </c>
    </row>
    <row r="87" spans="1:7" ht="19" x14ac:dyDescent="0.2">
      <c r="A87" s="6">
        <v>28</v>
      </c>
      <c r="B87" s="33">
        <v>3.4461689999999999E-4</v>
      </c>
      <c r="C87" s="28">
        <f t="shared" si="3"/>
        <v>31.462136650872317</v>
      </c>
      <c r="D87" s="34">
        <v>3.2482520000000001E-4</v>
      </c>
      <c r="E87" s="36">
        <f>Table2431[Nodes]*Table2431[Flops/evalRHS]*Table2431[RK_steps]/1000000000/D87</f>
        <v>133.43836623513201</v>
      </c>
      <c r="F87" s="34">
        <v>8.4939970000000005E-4</v>
      </c>
      <c r="G87" s="37">
        <f>40962*Table2431[Flops/evalRHS]*Table2431[RK_steps]/1000000000/F87</f>
        <v>204.08670264423213</v>
      </c>
    </row>
    <row r="88" spans="1:7" ht="19" x14ac:dyDescent="0.2">
      <c r="A88" s="7">
        <v>30</v>
      </c>
      <c r="B88" s="33">
        <v>3.1795720000000002E-4</v>
      </c>
      <c r="C88" s="28">
        <f t="shared" si="3"/>
        <v>34.100136747964818</v>
      </c>
      <c r="D88" s="34">
        <v>3.105157E-4</v>
      </c>
      <c r="E88" s="35">
        <f>Table2431[Nodes]*Table2431[Flops/evalRHS]*Table2431[RK_steps]/1000000000/D88</f>
        <v>139.58760861367074</v>
      </c>
      <c r="F88" s="34">
        <v>7.9215999999999998E-4</v>
      </c>
      <c r="G88" s="31">
        <f>40962*Table2431[Flops/evalRHS]*Table2431[RK_steps]/1000000000/F88</f>
        <v>218.83354877802464</v>
      </c>
    </row>
    <row r="89" spans="1:7" ht="19" x14ac:dyDescent="0.2">
      <c r="A89" s="6">
        <v>32</v>
      </c>
      <c r="B89" s="33">
        <v>3.1814199999999999E-4</v>
      </c>
      <c r="C89" s="28">
        <f t="shared" si="3"/>
        <v>34.080328909732131</v>
      </c>
      <c r="D89" s="34">
        <v>3.1338200000000002E-4</v>
      </c>
      <c r="E89" s="36">
        <f>Table2431[Nodes]*Table2431[Flops/evalRHS]*Table2431[RK_steps]/1000000000/D89</f>
        <v>138.31089213802963</v>
      </c>
      <c r="F89" s="34">
        <v>7.5051459999999996E-4</v>
      </c>
      <c r="G89" s="37">
        <f>40962*Table2431[Flops/evalRHS]*Table2431[RK_steps]/1000000000/F89</f>
        <v>230.97643137122182</v>
      </c>
    </row>
    <row r="90" spans="1:7" ht="19" x14ac:dyDescent="0.2">
      <c r="A90" s="7">
        <v>34</v>
      </c>
      <c r="B90" s="33">
        <v>2.9422159999999999E-4</v>
      </c>
      <c r="C90" s="28">
        <f t="shared" si="3"/>
        <v>36.851080953947637</v>
      </c>
      <c r="D90" s="34">
        <v>2.4259490000000001E-4</v>
      </c>
      <c r="E90" s="35">
        <f>Table2431[Nodes]*Table2431[Flops/evalRHS]*Table2431[RK_steps]/1000000000/D90</f>
        <v>178.66881785231263</v>
      </c>
      <c r="F90" s="34">
        <v>6.8739980000000005E-4</v>
      </c>
      <c r="G90" s="31">
        <f>40962*Table2431[Flops/evalRHS]*Table2431[RK_steps]/1000000000/F90</f>
        <v>252.18393138898205</v>
      </c>
    </row>
    <row r="91" spans="1:7" ht="20" thickBot="1" x14ac:dyDescent="0.25">
      <c r="A91" s="6">
        <v>36</v>
      </c>
      <c r="B91" s="33">
        <v>3.0793159999999999E-4</v>
      </c>
      <c r="C91" s="28">
        <f t="shared" si="3"/>
        <v>35.210364899217879</v>
      </c>
      <c r="D91" s="34">
        <v>2.2987610000000001E-4</v>
      </c>
      <c r="E91" s="38">
        <f>Table2431[Nodes]*Table2431[Flops/evalRHS]*Table2431[RK_steps]/1000000000/D91</f>
        <v>188.55437342116036</v>
      </c>
      <c r="F91" s="34">
        <v>6.6548170000000002E-4</v>
      </c>
      <c r="G91" s="39">
        <f>40962*Table2431[Flops/evalRHS]*Table2431[RK_steps]/1000000000/F91</f>
        <v>260.48978356579903</v>
      </c>
    </row>
  </sheetData>
  <mergeCells count="13">
    <mergeCell ref="B49:C49"/>
    <mergeCell ref="D49:E49"/>
    <mergeCell ref="F49:G49"/>
    <mergeCell ref="B72:C72"/>
    <mergeCell ref="D72:E72"/>
    <mergeCell ref="F72:G72"/>
    <mergeCell ref="T1:X1"/>
    <mergeCell ref="B3:C3"/>
    <mergeCell ref="B26:C26"/>
    <mergeCell ref="D3:E3"/>
    <mergeCell ref="F3:G3"/>
    <mergeCell ref="D26:E26"/>
    <mergeCell ref="F26:G26"/>
  </mergeCells>
  <phoneticPr fontId="2" type="noConversion"/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CD44-1901-B64A-969D-75489A7EC198}">
  <dimension ref="A1:X92"/>
  <sheetViews>
    <sheetView topLeftCell="A60" workbookViewId="0">
      <selection activeCell="F73" sqref="F73"/>
    </sheetView>
  </sheetViews>
  <sheetFormatPr baseColWidth="10" defaultRowHeight="16" x14ac:dyDescent="0.2"/>
  <cols>
    <col min="1" max="1" width="16.5" customWidth="1"/>
    <col min="2" max="2" width="13.1640625" customWidth="1"/>
    <col min="3" max="3" width="12.83203125" style="1" customWidth="1"/>
    <col min="4" max="4" width="17.1640625" customWidth="1"/>
    <col min="5" max="5" width="12.83203125" customWidth="1"/>
    <col min="6" max="6" width="15.5" customWidth="1"/>
    <col min="7" max="7" width="13.1640625" customWidth="1"/>
    <col min="8" max="8" width="21.1640625" customWidth="1"/>
    <col min="9" max="9" width="14.5" customWidth="1"/>
    <col min="10" max="10" width="16" customWidth="1"/>
    <col min="11" max="11" width="12.6640625" customWidth="1"/>
    <col min="12" max="12" width="11.1640625" bestFit="1" customWidth="1"/>
    <col min="13" max="13" width="12.33203125" bestFit="1" customWidth="1"/>
    <col min="14" max="14" width="30.33203125" customWidth="1"/>
    <col min="15" max="15" width="22" customWidth="1"/>
    <col min="16" max="16" width="22.6640625" customWidth="1"/>
    <col min="17" max="17" width="15.83203125" customWidth="1"/>
    <col min="19" max="20" width="12.5" customWidth="1"/>
    <col min="22" max="22" width="19.5" customWidth="1"/>
    <col min="23" max="23" width="19.1640625" customWidth="1"/>
    <col min="24" max="24" width="25.33203125" customWidth="1"/>
  </cols>
  <sheetData>
    <row r="1" spans="1:24" ht="20" thickBot="1" x14ac:dyDescent="0.3">
      <c r="A1" s="24"/>
      <c r="I1" s="4" t="s">
        <v>1</v>
      </c>
      <c r="J1" s="4"/>
      <c r="K1" s="4"/>
      <c r="L1" s="4"/>
      <c r="M1" s="4"/>
      <c r="N1" s="4"/>
      <c r="O1" s="4"/>
      <c r="P1" s="4"/>
      <c r="Q1" s="4"/>
      <c r="S1" s="27"/>
      <c r="T1" s="62" t="s">
        <v>2</v>
      </c>
      <c r="U1" s="62"/>
      <c r="V1" s="62"/>
      <c r="W1" s="62"/>
      <c r="X1" s="62"/>
    </row>
    <row r="2" spans="1:24" ht="17" thickBot="1" x14ac:dyDescent="0.25">
      <c r="A2" s="24" t="s">
        <v>28</v>
      </c>
      <c r="C2"/>
      <c r="D2" s="8"/>
      <c r="E2" s="5"/>
      <c r="F2" s="1"/>
      <c r="I2" s="50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25</v>
      </c>
      <c r="Q2" s="2" t="s">
        <v>21</v>
      </c>
      <c r="R2" s="2"/>
      <c r="T2" s="2" t="s">
        <v>13</v>
      </c>
      <c r="U2" s="2" t="s">
        <v>6</v>
      </c>
      <c r="V2" s="2" t="s">
        <v>14</v>
      </c>
      <c r="W2" s="2" t="s">
        <v>0</v>
      </c>
      <c r="X2" s="2" t="s">
        <v>23</v>
      </c>
    </row>
    <row r="3" spans="1:24" x14ac:dyDescent="0.2">
      <c r="A3" s="12"/>
      <c r="B3" s="69" t="s">
        <v>26</v>
      </c>
      <c r="C3" s="70"/>
      <c r="D3" s="75" t="s">
        <v>30</v>
      </c>
      <c r="E3" s="76"/>
      <c r="F3" s="77" t="s">
        <v>31</v>
      </c>
      <c r="G3" s="78"/>
      <c r="H3" s="26"/>
      <c r="I3" s="50">
        <v>10242</v>
      </c>
      <c r="J3" s="2">
        <v>1058</v>
      </c>
      <c r="K3" s="2">
        <v>4</v>
      </c>
      <c r="L3" s="2">
        <v>10</v>
      </c>
      <c r="M3" s="2" t="s">
        <v>15</v>
      </c>
      <c r="N3" s="2" t="s">
        <v>16</v>
      </c>
      <c r="O3" s="2" t="s">
        <v>17</v>
      </c>
      <c r="P3" s="2" t="b">
        <v>1</v>
      </c>
      <c r="Q3" s="2" t="s">
        <v>22</v>
      </c>
      <c r="R3" s="2"/>
      <c r="T3" s="2" t="s">
        <v>18</v>
      </c>
      <c r="U3" s="2">
        <v>1</v>
      </c>
      <c r="V3" s="2">
        <v>36</v>
      </c>
      <c r="W3" s="2" t="s">
        <v>19</v>
      </c>
      <c r="X3" s="2" t="s">
        <v>20</v>
      </c>
    </row>
    <row r="4" spans="1:24" x14ac:dyDescent="0.2">
      <c r="A4" s="13" t="s">
        <v>3</v>
      </c>
      <c r="B4" s="29" t="s">
        <v>49</v>
      </c>
      <c r="C4" s="30" t="s">
        <v>5</v>
      </c>
      <c r="D4" s="14" t="s">
        <v>49</v>
      </c>
      <c r="E4" s="15" t="s">
        <v>5</v>
      </c>
      <c r="F4" s="29" t="s">
        <v>49</v>
      </c>
      <c r="G4" s="30" t="s">
        <v>5</v>
      </c>
      <c r="H4" s="25"/>
      <c r="T4" s="2"/>
      <c r="U4" s="2"/>
      <c r="V4" s="2"/>
      <c r="W4" s="2"/>
      <c r="X4" s="2"/>
    </row>
    <row r="5" spans="1:24" ht="18" x14ac:dyDescent="0.2">
      <c r="A5" s="16">
        <v>2</v>
      </c>
      <c r="B5" s="58">
        <v>5.1589500000000005E-4</v>
      </c>
      <c r="C5" s="31">
        <f>2562*1058*4/1000000000/B5</f>
        <v>21.016648736661526</v>
      </c>
      <c r="D5" s="58">
        <v>2.5020670000000002E-3</v>
      </c>
      <c r="E5" s="35">
        <f>Table24312[Nodes]*Table24312[Flops/evalRHS]*Table24312[RK_steps]/1000000000/D5</f>
        <v>17.323334666897409</v>
      </c>
      <c r="F5" s="60">
        <v>1.163136E-2</v>
      </c>
      <c r="G5" s="31">
        <f>40962*Table24312[Flops/evalRHS]*Table24312[RK_steps]/1000000000/F5</f>
        <v>14.90377599867943</v>
      </c>
      <c r="T5" s="2"/>
      <c r="U5" s="2" t="s">
        <v>24</v>
      </c>
      <c r="V5" s="2"/>
      <c r="W5" s="2"/>
      <c r="X5" s="2"/>
    </row>
    <row r="6" spans="1:24" ht="18" x14ac:dyDescent="0.2">
      <c r="A6" s="13">
        <v>4</v>
      </c>
      <c r="B6" s="58">
        <v>2.5799539999999999E-4</v>
      </c>
      <c r="C6" s="31">
        <f t="shared" ref="C6:C22" si="0">2562*1058*4/1000000000/B6</f>
        <v>42.02549347779069</v>
      </c>
      <c r="D6" s="58">
        <v>1.321219E-3</v>
      </c>
      <c r="E6" s="36">
        <f>Table24312[Nodes]*Table24312[Flops/evalRHS]*Table24312[RK_steps]/1000000000/D6</f>
        <v>32.806176720134964</v>
      </c>
      <c r="F6" s="60">
        <v>6.0675130000000001E-3</v>
      </c>
      <c r="G6" s="37">
        <f>40962*Table24312[Flops/evalRHS]*Table24312[RK_steps]/1000000000/F6</f>
        <v>28.570385263286621</v>
      </c>
      <c r="P6" s="3"/>
      <c r="T6" s="2"/>
      <c r="U6" s="2"/>
      <c r="V6" s="2"/>
      <c r="W6" s="2"/>
      <c r="X6" s="2"/>
    </row>
    <row r="7" spans="1:24" ht="18" x14ac:dyDescent="0.2">
      <c r="A7" s="16">
        <v>6</v>
      </c>
      <c r="B7" s="58">
        <v>2.186825E-4</v>
      </c>
      <c r="C7" s="31">
        <f t="shared" si="0"/>
        <v>49.580483120505754</v>
      </c>
      <c r="D7" s="58">
        <v>8.0313059999999998E-4</v>
      </c>
      <c r="E7" s="35">
        <f>Table24312[Nodes]*Table24312[Flops/evalRHS]*Table24312[RK_steps]/1000000000/D7</f>
        <v>53.968985866059647</v>
      </c>
      <c r="F7" s="60">
        <v>3.6704530000000002E-3</v>
      </c>
      <c r="G7" s="31">
        <f>40962*Table24312[Flops/evalRHS]*Table24312[RK_steps]/1000000000/F7</f>
        <v>47.228825433808844</v>
      </c>
    </row>
    <row r="8" spans="1:24" ht="18" x14ac:dyDescent="0.2">
      <c r="A8" s="13">
        <v>8</v>
      </c>
      <c r="B8" s="58">
        <v>2.125711E-4</v>
      </c>
      <c r="C8" s="31">
        <f t="shared" si="0"/>
        <v>51.005917549469331</v>
      </c>
      <c r="D8" s="58">
        <v>5.4837370000000002E-4</v>
      </c>
      <c r="E8" s="36">
        <f>Table24312[Nodes]*Table24312[Flops/evalRHS]*Table24312[RK_steps]/1000000000/D8</f>
        <v>79.041252343064585</v>
      </c>
      <c r="F8" s="60">
        <v>3.3481209999999999E-3</v>
      </c>
      <c r="G8" s="37">
        <f>40962*Table24312[Flops/evalRHS]*Table24312[RK_steps]/1000000000/F8</f>
        <v>51.775662827000573</v>
      </c>
    </row>
    <row r="9" spans="1:24" ht="18" x14ac:dyDescent="0.2">
      <c r="A9" s="16">
        <v>10</v>
      </c>
      <c r="B9" s="58">
        <v>1.737965E-4</v>
      </c>
      <c r="C9" s="31">
        <f t="shared" si="0"/>
        <v>62.385514092631325</v>
      </c>
      <c r="D9" s="58">
        <v>4.66565E-4</v>
      </c>
      <c r="E9" s="35">
        <f>Table24312[Nodes]*Table24312[Flops/evalRHS]*Table24312[RK_steps]/1000000000/D9</f>
        <v>92.900547619302785</v>
      </c>
      <c r="F9" s="60">
        <v>2.7903260000000001E-3</v>
      </c>
      <c r="G9" s="31">
        <f>40962*Table24312[Flops/evalRHS]*Table24312[RK_steps]/1000000000/F9</f>
        <v>62.125781718695229</v>
      </c>
    </row>
    <row r="10" spans="1:24" ht="18" x14ac:dyDescent="0.2">
      <c r="A10" s="13">
        <v>12</v>
      </c>
      <c r="B10" s="58">
        <v>1.606349E-4</v>
      </c>
      <c r="C10" s="31">
        <f t="shared" si="0"/>
        <v>67.497063216025907</v>
      </c>
      <c r="D10" s="58">
        <v>3.9024570000000002E-4</v>
      </c>
      <c r="E10" s="36">
        <f>Table24312[Nodes]*Table24312[Flops/evalRHS]*Table24312[RK_steps]/1000000000/D10</f>
        <v>111.06885738907565</v>
      </c>
      <c r="F10" s="60">
        <v>2.6244879999999999E-3</v>
      </c>
      <c r="G10" s="37">
        <f>40962*Table24312[Flops/evalRHS]*Table24312[RK_steps]/1000000000/F10</f>
        <v>66.051429459765103</v>
      </c>
    </row>
    <row r="11" spans="1:24" ht="18" x14ac:dyDescent="0.2">
      <c r="A11" s="16">
        <v>14</v>
      </c>
      <c r="B11" s="58">
        <v>1.4644049999999999E-4</v>
      </c>
      <c r="C11" s="31">
        <f t="shared" si="0"/>
        <v>74.039517756358393</v>
      </c>
      <c r="D11" s="58">
        <v>3.694681E-4</v>
      </c>
      <c r="E11" s="35">
        <f>Table24312[Nodes]*Table24312[Flops/evalRHS]*Table24312[RK_steps]/1000000000/D11</f>
        <v>117.31498335038938</v>
      </c>
      <c r="F11" s="60">
        <v>1.9350019999999999E-3</v>
      </c>
      <c r="G11" s="31">
        <f>40962*Table24312[Flops/evalRHS]*Table24312[RK_steps]/1000000000/F11</f>
        <v>89.587082597330649</v>
      </c>
    </row>
    <row r="12" spans="1:24" ht="18" x14ac:dyDescent="0.2">
      <c r="A12" s="13">
        <v>16</v>
      </c>
      <c r="B12" s="58">
        <v>1.482307E-4</v>
      </c>
      <c r="C12" s="31">
        <f t="shared" si="0"/>
        <v>73.145333591489475</v>
      </c>
      <c r="D12" s="58">
        <v>3.167113E-4</v>
      </c>
      <c r="E12" s="36">
        <f>Table24312[Nodes]*Table24312[Flops/evalRHS]*Table24312[RK_steps]/1000000000/D12</f>
        <v>136.85695458292773</v>
      </c>
      <c r="F12" s="60">
        <v>1.774498E-3</v>
      </c>
      <c r="G12" s="37">
        <f>40962*Table24312[Flops/evalRHS]*Table24312[RK_steps]/1000000000/F12</f>
        <v>97.690267331944014</v>
      </c>
    </row>
    <row r="13" spans="1:24" ht="18" x14ac:dyDescent="0.2">
      <c r="A13" s="16">
        <v>18</v>
      </c>
      <c r="B13" s="58">
        <v>1.369524E-4</v>
      </c>
      <c r="C13" s="31">
        <f t="shared" si="0"/>
        <v>79.168995943116002</v>
      </c>
      <c r="D13" s="58">
        <v>3.4066009999999999E-4</v>
      </c>
      <c r="E13" s="35">
        <f>Table24312[Nodes]*Table24312[Flops/evalRHS]*Table24312[RK_steps]/1000000000/D13</f>
        <v>127.23575200030764</v>
      </c>
      <c r="F13" s="60">
        <v>1.1395520000000001E-3</v>
      </c>
      <c r="G13" s="31">
        <f>40962*Table24312[Flops/evalRHS]*Table24312[RK_steps]/1000000000/F13</f>
        <v>152.12222347027603</v>
      </c>
    </row>
    <row r="14" spans="1:24" ht="18" x14ac:dyDescent="0.2">
      <c r="A14" s="13">
        <v>20</v>
      </c>
      <c r="B14" s="58">
        <v>1.197184E-4</v>
      </c>
      <c r="C14" s="31">
        <f t="shared" si="0"/>
        <v>90.565727574040423</v>
      </c>
      <c r="D14" s="58">
        <v>3.4690980000000001E-4</v>
      </c>
      <c r="E14" s="36">
        <f>Table24312[Nodes]*Table24312[Flops/evalRHS]*Table24312[RK_steps]/1000000000/D14</f>
        <v>124.94355593298316</v>
      </c>
      <c r="F14" s="60">
        <v>1.095768E-3</v>
      </c>
      <c r="G14" s="37">
        <f>40962*Table24312[Flops/evalRHS]*Table24312[RK_steps]/1000000000/F14</f>
        <v>158.20062640997</v>
      </c>
    </row>
    <row r="15" spans="1:24" ht="18" x14ac:dyDescent="0.2">
      <c r="A15" s="16">
        <v>22</v>
      </c>
      <c r="B15" s="58">
        <v>1.176332E-4</v>
      </c>
      <c r="C15" s="31">
        <f t="shared" si="0"/>
        <v>92.171121758143101</v>
      </c>
      <c r="D15" s="58">
        <v>2.4992070000000001E-4</v>
      </c>
      <c r="E15" s="35">
        <f>Table24312[Nodes]*Table24312[Flops/evalRHS]*Table24312[RK_steps]/1000000000/D15</f>
        <v>173.43158849987216</v>
      </c>
      <c r="F15" s="60">
        <v>1.258533E-3</v>
      </c>
      <c r="G15" s="31">
        <f>40962*Table24312[Flops/evalRHS]*Table24312[RK_steps]/1000000000/F15</f>
        <v>137.74067426122318</v>
      </c>
    </row>
    <row r="16" spans="1:24" ht="18" x14ac:dyDescent="0.2">
      <c r="A16" s="13">
        <v>24</v>
      </c>
      <c r="B16" s="58">
        <v>1.1973349999999999E-4</v>
      </c>
      <c r="C16" s="31">
        <f t="shared" si="0"/>
        <v>90.554306021288951</v>
      </c>
      <c r="D16" s="58">
        <v>2.4350509999999999E-4</v>
      </c>
      <c r="E16" s="36">
        <f>Table24312[Nodes]*Table24312[Flops/evalRHS]*Table24312[RK_steps]/1000000000/D16</f>
        <v>178.00097000021768</v>
      </c>
      <c r="F16" s="60">
        <v>1.070683E-3</v>
      </c>
      <c r="G16" s="37">
        <f>40962*Table24312[Flops/evalRHS]*Table24312[RK_steps]/1000000000/F16</f>
        <v>161.90710415687929</v>
      </c>
    </row>
    <row r="17" spans="1:10" ht="18" x14ac:dyDescent="0.2">
      <c r="A17" s="16">
        <v>26</v>
      </c>
      <c r="B17" s="58">
        <v>1.7278000000000001E-4</v>
      </c>
      <c r="C17" s="31">
        <f t="shared" si="0"/>
        <v>62.752540803333716</v>
      </c>
      <c r="D17" s="58">
        <v>2.9754309999999997E-4</v>
      </c>
      <c r="E17" s="35">
        <f>Table24312[Nodes]*Table24312[Flops/evalRHS]*Table24312[RK_steps]/1000000000/D17</f>
        <v>145.67349738575692</v>
      </c>
      <c r="F17" s="60">
        <v>1.0130219999999999E-3</v>
      </c>
      <c r="G17" s="31">
        <f>40962*Table24312[Flops/evalRHS]*Table24312[RK_steps]/1000000000/F17</f>
        <v>171.12282260405007</v>
      </c>
    </row>
    <row r="18" spans="1:10" ht="18" x14ac:dyDescent="0.2">
      <c r="A18" s="13">
        <v>28</v>
      </c>
      <c r="B18" s="58">
        <v>1.7218149999999999E-4</v>
      </c>
      <c r="C18" s="31">
        <f t="shared" si="0"/>
        <v>62.970667580431119</v>
      </c>
      <c r="D18" s="58">
        <v>2.8355040000000001E-4</v>
      </c>
      <c r="E18" s="36">
        <f>Table24312[Nodes]*Table24312[Flops/evalRHS]*Table24312[RK_steps]/1000000000/D18</f>
        <v>152.8622213193845</v>
      </c>
      <c r="F18" s="60">
        <v>8.6566650000000002E-4</v>
      </c>
      <c r="G18" s="37">
        <f>40962*Table24312[Flops/evalRHS]*Table24312[RK_steps]/1000000000/F18</f>
        <v>200.25169508118887</v>
      </c>
    </row>
    <row r="19" spans="1:10" ht="18" x14ac:dyDescent="0.2">
      <c r="A19" s="16">
        <v>30</v>
      </c>
      <c r="B19" s="58">
        <v>1.6149259999999999E-4</v>
      </c>
      <c r="C19" s="31">
        <f t="shared" si="0"/>
        <v>67.13858096284288</v>
      </c>
      <c r="D19" s="58">
        <v>2.9289430000000003E-4</v>
      </c>
      <c r="E19" s="35">
        <f>Table24312[Nodes]*Table24312[Flops/evalRHS]*Table24312[RK_steps]/1000000000/D19</f>
        <v>147.98561801987952</v>
      </c>
      <c r="F19" s="60">
        <v>8.4848029999999997E-4</v>
      </c>
      <c r="G19" s="31">
        <f>40962*Table24312[Flops/evalRHS]*Table24312[RK_steps]/1000000000/F19</f>
        <v>204.30784780742698</v>
      </c>
    </row>
    <row r="20" spans="1:10" ht="18" x14ac:dyDescent="0.2">
      <c r="A20" s="13">
        <v>32</v>
      </c>
      <c r="B20" s="58">
        <v>1.6086139999999999E-4</v>
      </c>
      <c r="C20" s="31">
        <f t="shared" si="0"/>
        <v>67.402024351398168</v>
      </c>
      <c r="D20" s="58">
        <v>2.5657430000000002E-4</v>
      </c>
      <c r="E20" s="36">
        <f>Table24312[Nodes]*Table24312[Flops/evalRHS]*Table24312[RK_steps]/1000000000/D20</f>
        <v>168.93408264194815</v>
      </c>
      <c r="F20" s="60">
        <v>7.5943620000000001E-4</v>
      </c>
      <c r="G20" s="37">
        <f>40962*Table24312[Flops/evalRHS]*Table24312[RK_steps]/1000000000/F20</f>
        <v>228.26299826107839</v>
      </c>
    </row>
    <row r="21" spans="1:10" ht="18" x14ac:dyDescent="0.2">
      <c r="A21" s="16">
        <v>34</v>
      </c>
      <c r="B21" s="58">
        <v>1.3421200000000001E-4</v>
      </c>
      <c r="C21" s="31">
        <f t="shared" si="0"/>
        <v>80.785503531725922</v>
      </c>
      <c r="D21" s="58">
        <v>2.338524E-4</v>
      </c>
      <c r="E21" s="35">
        <f>Table24312[Nodes]*Table24312[Flops/evalRHS]*Table24312[RK_steps]/1000000000/D21</f>
        <v>185.34829661786665</v>
      </c>
      <c r="F21" s="60">
        <v>6.5536610000000003E-4</v>
      </c>
      <c r="G21" s="31">
        <f>40962*Table24312[Flops/evalRHS]*Table24312[RK_steps]/1000000000/F21</f>
        <v>264.51045301244602</v>
      </c>
    </row>
    <row r="22" spans="1:10" ht="19" thickBot="1" x14ac:dyDescent="0.25">
      <c r="A22" s="13">
        <v>36</v>
      </c>
      <c r="B22" s="58">
        <v>1.205654E-4</v>
      </c>
      <c r="C22" s="31">
        <f t="shared" si="0"/>
        <v>89.929482256103327</v>
      </c>
      <c r="D22" s="58">
        <v>2.057664E-4</v>
      </c>
      <c r="E22" s="38">
        <f>Table24312[Nodes]*Table24312[Flops/evalRHS]*Table24312[RK_steps]/1000000000/D22</f>
        <v>210.64733600821125</v>
      </c>
      <c r="F22" s="60">
        <v>6.6261990000000002E-4</v>
      </c>
      <c r="G22" s="39">
        <f>40962*Table24312[Flops/evalRHS]*Table24312[RK_steps]/1000000000/F22</f>
        <v>261.61481718252048</v>
      </c>
    </row>
    <row r="23" spans="1:10" x14ac:dyDescent="0.2">
      <c r="D23" s="40"/>
      <c r="E23" s="40"/>
      <c r="F23" s="40"/>
      <c r="G23" s="40"/>
    </row>
    <row r="24" spans="1:10" x14ac:dyDescent="0.2">
      <c r="D24" s="40"/>
      <c r="E24" s="40"/>
      <c r="F24" s="40"/>
      <c r="G24" s="40"/>
    </row>
    <row r="25" spans="1:10" ht="17" thickBot="1" x14ac:dyDescent="0.25">
      <c r="A25" s="32" t="s">
        <v>29</v>
      </c>
      <c r="B25" s="8"/>
      <c r="C25" s="8"/>
      <c r="D25" s="17"/>
      <c r="E25" s="18"/>
      <c r="F25" s="40"/>
      <c r="G25" s="40"/>
    </row>
    <row r="26" spans="1:10" x14ac:dyDescent="0.2">
      <c r="A26" s="9"/>
      <c r="B26" s="79" t="s">
        <v>27</v>
      </c>
      <c r="C26" s="80"/>
      <c r="D26" s="71" t="s">
        <v>30</v>
      </c>
      <c r="E26" s="72"/>
      <c r="F26" s="73" t="s">
        <v>32</v>
      </c>
      <c r="G26" s="74"/>
    </row>
    <row r="27" spans="1:10" x14ac:dyDescent="0.2">
      <c r="A27" s="6" t="s">
        <v>3</v>
      </c>
      <c r="B27" s="10" t="s">
        <v>49</v>
      </c>
      <c r="C27" s="11" t="s">
        <v>5</v>
      </c>
      <c r="D27" s="41" t="s">
        <v>49</v>
      </c>
      <c r="E27" s="42" t="s">
        <v>5</v>
      </c>
      <c r="F27" s="43" t="s">
        <v>49</v>
      </c>
      <c r="G27" s="44" t="s">
        <v>5</v>
      </c>
    </row>
    <row r="28" spans="1:10" ht="18" x14ac:dyDescent="0.2">
      <c r="A28" s="7">
        <v>2</v>
      </c>
      <c r="B28" s="58">
        <v>6.6561889999999996E-4</v>
      </c>
      <c r="C28" s="28">
        <f>2562*1058*4/1000000000/B28</f>
        <v>16.289176884851077</v>
      </c>
      <c r="D28" s="58">
        <v>3.3089220000000002E-3</v>
      </c>
      <c r="E28" s="35">
        <f>Table24312[Nodes]*Table24312[Flops/evalRHS]*Table24312[RK_steps]/1000000000/D28</f>
        <v>13.099173688591026</v>
      </c>
      <c r="F28" s="60">
        <v>1.6966700000000001E-2</v>
      </c>
      <c r="G28" s="31">
        <f>40962*Table24312[Flops/evalRHS]*Table24312[RK_steps]/1000000000/F28</f>
        <v>10.217142048836838</v>
      </c>
    </row>
    <row r="29" spans="1:10" ht="18" x14ac:dyDescent="0.2">
      <c r="A29" s="6">
        <v>4</v>
      </c>
      <c r="B29" s="58">
        <v>3.2758450000000002E-4</v>
      </c>
      <c r="C29" s="28">
        <f t="shared" ref="C29:C45" si="1">2562*1058*4/1000000000/B29</f>
        <v>33.097976247349919</v>
      </c>
      <c r="D29" s="58">
        <v>1.5766459999999999E-3</v>
      </c>
      <c r="E29" s="36">
        <f>Table24312[Nodes]*Table24312[Flops/evalRHS]*Table24312[RK_steps]/1000000000/D29</f>
        <v>27.491360774707832</v>
      </c>
      <c r="F29" s="60">
        <v>8.5828499999999995E-3</v>
      </c>
      <c r="G29" s="37">
        <f>40962*Table24312[Flops/evalRHS]*Table24312[RK_steps]/1000000000/F29</f>
        <v>20.197391775459202</v>
      </c>
    </row>
    <row r="30" spans="1:10" ht="18" x14ac:dyDescent="0.2">
      <c r="A30" s="7">
        <v>6</v>
      </c>
      <c r="B30" s="58">
        <v>2.6263960000000002</v>
      </c>
      <c r="C30" s="28">
        <f t="shared" si="1"/>
        <v>4.1282365644784713E-3</v>
      </c>
      <c r="D30" s="58">
        <v>8.9473109999999999E-4</v>
      </c>
      <c r="E30" s="35">
        <f>Table24312[Nodes]*Table24312[Flops/evalRHS]*Table24312[RK_steps]/1000000000/D30</f>
        <v>48.443765953815621</v>
      </c>
      <c r="F30" s="60">
        <v>5.0908159999999997E-3</v>
      </c>
      <c r="G30" s="31">
        <f>40962*Table24312[Flops/evalRHS]*Table24312[RK_steps]/1000000000/F30</f>
        <v>34.051748089107917</v>
      </c>
    </row>
    <row r="31" spans="1:10" ht="18" x14ac:dyDescent="0.2">
      <c r="A31" s="6">
        <v>8</v>
      </c>
      <c r="B31" s="58">
        <v>2.4363760000000001E-4</v>
      </c>
      <c r="C31" s="28">
        <f t="shared" si="1"/>
        <v>44.502096556524933</v>
      </c>
      <c r="D31" s="58">
        <v>7.4140489999999996E-4</v>
      </c>
      <c r="E31" s="36">
        <f>Table24312[Nodes]*Table24312[Flops/evalRHS]*Table24312[RK_steps]/1000000000/D31</f>
        <v>58.46217633576471</v>
      </c>
      <c r="F31" s="60">
        <v>4.8862560000000003E-3</v>
      </c>
      <c r="G31" s="37">
        <f>40962*Table24312[Flops/evalRHS]*Table24312[RK_steps]/1000000000/F31</f>
        <v>35.477302867471536</v>
      </c>
    </row>
    <row r="32" spans="1:10" ht="18" x14ac:dyDescent="0.2">
      <c r="A32" s="7">
        <v>10</v>
      </c>
      <c r="B32" s="58">
        <v>1.9730999999999999E-4</v>
      </c>
      <c r="C32" s="28">
        <f t="shared" si="1"/>
        <v>54.951011099285388</v>
      </c>
      <c r="D32" s="58">
        <v>6.1420889999999997E-4</v>
      </c>
      <c r="E32" s="35">
        <f>Table24312[Nodes]*Table24312[Flops/evalRHS]*Table24312[RK_steps]/1000000000/D32</f>
        <v>70.569058833240618</v>
      </c>
      <c r="F32" s="60">
        <v>3.5795190000000002E-3</v>
      </c>
      <c r="G32" s="31">
        <f>40962*Table24312[Flops/evalRHS]*Table24312[RK_steps]/1000000000/F32</f>
        <v>48.428625186791855</v>
      </c>
      <c r="H32" s="19"/>
      <c r="I32" s="20"/>
      <c r="J32" s="20"/>
    </row>
    <row r="33" spans="1:10" ht="18" x14ac:dyDescent="0.2">
      <c r="A33" s="6">
        <v>12</v>
      </c>
      <c r="B33" s="58">
        <v>2.015923E-4</v>
      </c>
      <c r="C33" s="28">
        <f t="shared" si="1"/>
        <v>53.783720906006828</v>
      </c>
      <c r="D33" s="58">
        <v>4.9610590000000003E-4</v>
      </c>
      <c r="E33" s="36">
        <f>Table24312[Nodes]*Table24312[Flops/evalRHS]*Table24312[RK_steps]/1000000000/D33</f>
        <v>87.368733167656345</v>
      </c>
      <c r="F33" s="60">
        <v>3.4948760000000001E-3</v>
      </c>
      <c r="G33" s="37">
        <f>40962*Table24312[Flops/evalRHS]*Table24312[RK_steps]/1000000000/F33</f>
        <v>49.601526348860446</v>
      </c>
      <c r="H33" s="20"/>
      <c r="I33" s="20"/>
      <c r="J33" s="21"/>
    </row>
    <row r="34" spans="1:10" ht="18" x14ac:dyDescent="0.2">
      <c r="A34" s="7">
        <v>14</v>
      </c>
      <c r="B34" s="58">
        <v>1.8483019999999999E-4</v>
      </c>
      <c r="C34" s="28">
        <f t="shared" si="1"/>
        <v>58.661322662638469</v>
      </c>
      <c r="D34" s="58">
        <v>4.538066E-4</v>
      </c>
      <c r="E34" s="35">
        <f>Table24312[Nodes]*Table24312[Flops/evalRHS]*Table24312[RK_steps]/1000000000/D34</f>
        <v>95.512370247590056</v>
      </c>
      <c r="F34" s="60">
        <v>2.6823089999999999E-3</v>
      </c>
      <c r="G34" s="31">
        <f>40962*Table24312[Flops/evalRHS]*Table24312[RK_steps]/1000000000/F34</f>
        <v>64.627596596812666</v>
      </c>
      <c r="H34" s="20"/>
      <c r="I34" s="22"/>
      <c r="J34" s="23"/>
    </row>
    <row r="35" spans="1:10" ht="18" x14ac:dyDescent="0.2">
      <c r="A35" s="6">
        <v>16</v>
      </c>
      <c r="B35" s="58">
        <v>1.8426510000000001E-4</v>
      </c>
      <c r="C35" s="28">
        <f t="shared" si="1"/>
        <v>58.8412238671349</v>
      </c>
      <c r="D35" s="58">
        <v>4.1095329999999997E-4</v>
      </c>
      <c r="E35" s="36">
        <f>Table24312[Nodes]*Table24312[Flops/evalRHS]*Table24312[RK_steps]/1000000000/D35</f>
        <v>105.47218868907977</v>
      </c>
      <c r="F35" s="60">
        <v>2.244626E-3</v>
      </c>
      <c r="G35" s="37">
        <f>40962*Table24312[Flops/evalRHS]*Table24312[RK_steps]/1000000000/F35</f>
        <v>77.22942886699164</v>
      </c>
      <c r="H35" s="20"/>
      <c r="I35" s="22"/>
      <c r="J35" s="23"/>
    </row>
    <row r="36" spans="1:10" ht="18" x14ac:dyDescent="0.2">
      <c r="A36" s="7">
        <v>18</v>
      </c>
      <c r="B36" s="58">
        <v>1.7191630000000001E-4</v>
      </c>
      <c r="C36" s="28">
        <f t="shared" si="1"/>
        <v>63.067806833906964</v>
      </c>
      <c r="D36" s="58">
        <v>3.8992429999999998E-4</v>
      </c>
      <c r="E36" s="35">
        <f>Table24312[Nodes]*Table24312[Flops/evalRHS]*Table24312[RK_steps]/1000000000/D36</f>
        <v>111.16040728931232</v>
      </c>
      <c r="F36" s="60">
        <v>1.5579700000000001E-3</v>
      </c>
      <c r="G36" s="31">
        <f>40962*Table24312[Flops/evalRHS]*Table24312[RK_steps]/1000000000/F37</f>
        <v>127.73865005449211</v>
      </c>
      <c r="H36" s="20"/>
      <c r="I36" s="22"/>
      <c r="J36" s="23"/>
    </row>
    <row r="37" spans="1:10" ht="18" x14ac:dyDescent="0.2">
      <c r="A37" s="6">
        <v>20</v>
      </c>
      <c r="B37" s="58">
        <v>1.4877719999999999E-4</v>
      </c>
      <c r="C37" s="28">
        <f t="shared" si="1"/>
        <v>72.876650454505125</v>
      </c>
      <c r="D37" s="58">
        <v>3.7973750000000001E-4</v>
      </c>
      <c r="E37" s="36">
        <f>Table24312[Nodes]*Table24312[Flops/evalRHS]*Table24312[RK_steps]/1000000000/D37</f>
        <v>114.14238520030284</v>
      </c>
      <c r="F37" s="60">
        <v>1.3570769999999999E-3</v>
      </c>
      <c r="G37" s="37">
        <f>40962*Table24312[Flops/evalRHS]*Table24312[RK_steps]/1000000000/F38</f>
        <v>104.96024374102758</v>
      </c>
    </row>
    <row r="38" spans="1:10" ht="18" x14ac:dyDescent="0.2">
      <c r="A38" s="7">
        <v>22</v>
      </c>
      <c r="B38" s="58">
        <v>1.4808120000000001E-4</v>
      </c>
      <c r="C38" s="28">
        <f t="shared" si="1"/>
        <v>73.219179747327814</v>
      </c>
      <c r="D38" s="58">
        <v>4.024621E-4</v>
      </c>
      <c r="E38" s="35">
        <f>Table24312[Nodes]*Table24312[Flops/evalRHS]*Table24312[RK_steps]/1000000000/D38</f>
        <v>107.69745523864235</v>
      </c>
      <c r="F38" s="60">
        <v>1.651589E-3</v>
      </c>
      <c r="G38" s="31">
        <f>40962*Table24312[Flops/evalRHS]*Table24312[RK_steps]/1000000000/F39</f>
        <v>122.85035249695976</v>
      </c>
    </row>
    <row r="39" spans="1:10" ht="18" x14ac:dyDescent="0.2">
      <c r="A39" s="6">
        <v>24</v>
      </c>
      <c r="B39" s="58">
        <v>1.583728E-4</v>
      </c>
      <c r="C39" s="28">
        <f t="shared" si="1"/>
        <v>68.461149894426313</v>
      </c>
      <c r="D39" s="58">
        <v>3.671953E-4</v>
      </c>
      <c r="E39" s="36">
        <f>Table24312[Nodes]*Table24312[Flops/evalRHS]*Table24312[RK_steps]/1000000000/D39</f>
        <v>118.04111871802282</v>
      </c>
      <c r="F39" s="60">
        <v>1.411076E-3</v>
      </c>
      <c r="G39" s="37">
        <f>40962*Table24312[Flops/evalRHS]*Table24312[RK_steps]/1000000000/F40</f>
        <v>131.46618797678445</v>
      </c>
    </row>
    <row r="40" spans="1:10" ht="18" x14ac:dyDescent="0.2">
      <c r="A40" s="7">
        <v>26</v>
      </c>
      <c r="B40" s="58">
        <v>2.263252E-4</v>
      </c>
      <c r="C40" s="28">
        <f t="shared" si="1"/>
        <v>47.906216364770692</v>
      </c>
      <c r="D40" s="58">
        <v>3.3154549999999999E-4</v>
      </c>
      <c r="E40" s="35">
        <f>Table24312[Nodes]*Table24312[Flops/evalRHS]*Table24312[RK_steps]/1000000000/D40</f>
        <v>130.7336217804193</v>
      </c>
      <c r="F40" s="60">
        <v>1.3185989999999999E-3</v>
      </c>
      <c r="G40" s="31">
        <f>40962*Table24312[Flops/evalRHS]*Table24312[RK_steps]/1000000000/F41</f>
        <v>152.68214410594578</v>
      </c>
    </row>
    <row r="41" spans="1:10" ht="18" x14ac:dyDescent="0.2">
      <c r="A41" s="6">
        <v>28</v>
      </c>
      <c r="B41" s="58">
        <v>2.2906599999999999E-4</v>
      </c>
      <c r="C41" s="28">
        <f t="shared" si="1"/>
        <v>47.333013192704286</v>
      </c>
      <c r="D41" s="58">
        <v>3.3833110000000002E-4</v>
      </c>
      <c r="E41" s="36">
        <f>Table24312[Nodes]*Table24312[Flops/evalRHS]*Table24312[RK_steps]/1000000000/D41</f>
        <v>128.11161610623438</v>
      </c>
      <c r="F41" s="60">
        <v>1.1353730000000001E-3</v>
      </c>
      <c r="G41" s="37">
        <f>40962*Table24312[Flops/evalRHS]*Table24312[RK_steps]/1000000000/F42</f>
        <v>162.3669007943607</v>
      </c>
    </row>
    <row r="42" spans="1:10" ht="18" x14ac:dyDescent="0.2">
      <c r="A42" s="7">
        <v>30</v>
      </c>
      <c r="B42" s="58">
        <v>2.216175E-4</v>
      </c>
      <c r="C42" s="28">
        <f t="shared" si="1"/>
        <v>48.923862059629769</v>
      </c>
      <c r="D42" s="58">
        <v>3.3373950000000001E-4</v>
      </c>
      <c r="E42" s="35">
        <f>Table24312[Nodes]*Table24312[Flops/evalRHS]*Table24312[RK_steps]/1000000000/D42</f>
        <v>129.8741803112907</v>
      </c>
      <c r="F42" s="60">
        <v>1.067651E-3</v>
      </c>
      <c r="G42" s="37">
        <f>40962*Table24312[Flops/evalRHS]*Table24312[RK_steps]/1000000000/F43</f>
        <v>187.07276557487492</v>
      </c>
    </row>
    <row r="43" spans="1:10" ht="18" x14ac:dyDescent="0.2">
      <c r="A43" s="6">
        <v>32</v>
      </c>
      <c r="B43" s="58">
        <v>2.1875360000000001E-4</v>
      </c>
      <c r="C43" s="28">
        <f t="shared" si="1"/>
        <v>49.564368312110062</v>
      </c>
      <c r="D43" s="58">
        <v>3.287594E-4</v>
      </c>
      <c r="E43" s="36">
        <f>Table24312[Nodes]*Table24312[Flops/evalRHS]*Table24312[RK_steps]/1000000000/D43</f>
        <v>131.84153517739722</v>
      </c>
      <c r="F43" s="60">
        <v>9.2665110000000005E-4</v>
      </c>
      <c r="G43" s="37">
        <f>40962*Table24312[Flops/evalRHS]*Table24312[RK_steps]/1000000000/F43</f>
        <v>187.07276557487492</v>
      </c>
    </row>
    <row r="44" spans="1:10" ht="18" x14ac:dyDescent="0.2">
      <c r="A44" s="7">
        <v>34</v>
      </c>
      <c r="B44" s="58">
        <v>1.760098E-4</v>
      </c>
      <c r="C44" s="28">
        <f t="shared" si="1"/>
        <v>61.601024488409166</v>
      </c>
      <c r="D44" s="58">
        <v>2.837599E-4</v>
      </c>
      <c r="E44" s="35">
        <f>Table24312[Nodes]*Table24312[Flops/evalRHS]*Table24312[RK_steps]/1000000000/D44</f>
        <v>152.74936310592159</v>
      </c>
      <c r="F44" s="60">
        <v>8.2411449999999999E-4</v>
      </c>
      <c r="G44" s="31">
        <f>40962*Table24312[Flops/evalRHS]*Table24312[RK_steps]/1000000000/F44</f>
        <v>210.34842124486343</v>
      </c>
    </row>
    <row r="45" spans="1:10" ht="19" thickBot="1" x14ac:dyDescent="0.25">
      <c r="A45" s="6">
        <v>36</v>
      </c>
      <c r="B45" s="58">
        <v>1.631165E-4</v>
      </c>
      <c r="C45" s="28">
        <f t="shared" si="1"/>
        <v>66.470185419623405</v>
      </c>
      <c r="D45" s="58">
        <v>2.5013809999999999E-4</v>
      </c>
      <c r="E45" s="38">
        <f>Table24312[Nodes]*Table24312[Flops/evalRHS]*Table24312[RK_steps]/1000000000/D45</f>
        <v>173.28085565533601</v>
      </c>
      <c r="F45" s="60">
        <v>9.1293009999999998E-4</v>
      </c>
      <c r="G45" s="39">
        <f>40962*Table24312[Flops/evalRHS]*Table24312[RK_steps]/1000000000/F45</f>
        <v>189.88439969281328</v>
      </c>
    </row>
    <row r="46" spans="1:10" x14ac:dyDescent="0.2">
      <c r="D46" s="40"/>
      <c r="E46" s="40"/>
      <c r="F46" s="40"/>
      <c r="G46" s="40"/>
    </row>
    <row r="47" spans="1:10" x14ac:dyDescent="0.2">
      <c r="D47" s="40"/>
      <c r="E47" s="40"/>
      <c r="F47" s="40"/>
      <c r="G47" s="40"/>
    </row>
    <row r="48" spans="1:10" ht="17" thickBot="1" x14ac:dyDescent="0.25">
      <c r="A48" s="24" t="s">
        <v>33</v>
      </c>
      <c r="C48"/>
      <c r="D48" s="17"/>
      <c r="E48" s="18"/>
      <c r="F48" s="45"/>
      <c r="G48" s="40"/>
    </row>
    <row r="49" spans="1:7" x14ac:dyDescent="0.2">
      <c r="A49" s="12"/>
      <c r="B49" s="69" t="s">
        <v>26</v>
      </c>
      <c r="C49" s="70"/>
      <c r="D49" s="71" t="s">
        <v>30</v>
      </c>
      <c r="E49" s="72"/>
      <c r="F49" s="73" t="s">
        <v>31</v>
      </c>
      <c r="G49" s="74"/>
    </row>
    <row r="50" spans="1:7" x14ac:dyDescent="0.2">
      <c r="A50" s="13" t="s">
        <v>3</v>
      </c>
      <c r="B50" s="29" t="s">
        <v>49</v>
      </c>
      <c r="C50" s="30" t="s">
        <v>5</v>
      </c>
      <c r="D50" s="41" t="s">
        <v>49</v>
      </c>
      <c r="E50" s="42" t="s">
        <v>5</v>
      </c>
      <c r="F50" s="43" t="s">
        <v>49</v>
      </c>
      <c r="G50" s="44" t="s">
        <v>5</v>
      </c>
    </row>
    <row r="51" spans="1:7" x14ac:dyDescent="0.2">
      <c r="A51" s="16">
        <v>2</v>
      </c>
      <c r="B51" s="61">
        <v>5.2214359999999997E-4</v>
      </c>
      <c r="C51" s="31">
        <f>2562*1058*4/1000000000/B51</f>
        <v>20.76513817271724</v>
      </c>
      <c r="D51" s="58">
        <v>2.1902639999999999E-3</v>
      </c>
      <c r="E51" s="35">
        <f>Table24312[Nodes]*Table24312[Flops/evalRHS]*Table24312[RK_steps]/1000000000/D51</f>
        <v>19.789460996482617</v>
      </c>
      <c r="F51" s="58">
        <v>9.725048E-3</v>
      </c>
      <c r="G51" s="31">
        <f>40962*Table24312[Flops/evalRHS]*Table24312[RK_steps]/1000000000/F51</f>
        <v>17.825226569575801</v>
      </c>
    </row>
    <row r="52" spans="1:7" x14ac:dyDescent="0.2">
      <c r="A52" s="13">
        <v>4</v>
      </c>
      <c r="B52" s="59">
        <v>2.822713E-4</v>
      </c>
      <c r="C52" s="31">
        <f t="shared" ref="C52:C68" si="2">2562*1058*4/1000000000/B52</f>
        <v>38.411216443187811</v>
      </c>
      <c r="D52" s="58">
        <v>1.2076260000000001E-3</v>
      </c>
      <c r="E52" s="36">
        <f>Table24312[Nodes]*Table24312[Flops/evalRHS]*Table24312[RK_steps]/1000000000/D52</f>
        <v>35.892026173666352</v>
      </c>
      <c r="F52" s="58">
        <v>5.0355590000000002E-3</v>
      </c>
      <c r="G52" s="37">
        <f>40962*Table24312[Flops/evalRHS]*Table24312[RK_steps]/1000000000/F52</f>
        <v>34.425410167967449</v>
      </c>
    </row>
    <row r="53" spans="1:7" x14ac:dyDescent="0.2">
      <c r="A53" s="16">
        <v>6</v>
      </c>
      <c r="B53" s="59">
        <v>2.1174529999999999E-4</v>
      </c>
      <c r="C53" s="31">
        <f t="shared" si="2"/>
        <v>51.204839021220309</v>
      </c>
      <c r="D53" s="58">
        <v>7.8493149999999995E-4</v>
      </c>
      <c r="E53" s="35">
        <f>Table24312[Nodes]*Table24312[Flops/evalRHS]*Table24312[RK_steps]/1000000000/D53</f>
        <v>55.220288649391705</v>
      </c>
      <c r="F53" s="58">
        <v>3.4811909999999998E-3</v>
      </c>
      <c r="G53" s="31">
        <f>40962*Table24312[Flops/evalRHS]*Table24312[RK_steps]/1000000000/F53</f>
        <v>49.796516192303152</v>
      </c>
    </row>
    <row r="54" spans="1:7" x14ac:dyDescent="0.2">
      <c r="A54" s="13">
        <v>8</v>
      </c>
      <c r="B54" s="59">
        <v>1.997209E-4</v>
      </c>
      <c r="C54" s="31">
        <f t="shared" si="2"/>
        <v>54.28767845528435</v>
      </c>
      <c r="D54" s="58">
        <v>5.9394009999999998E-4</v>
      </c>
      <c r="E54" s="36">
        <f>Table24312[Nodes]*Table24312[Flops/evalRHS]*Table24312[RK_steps]/1000000000/D54</f>
        <v>72.977298552497132</v>
      </c>
      <c r="F54" s="58">
        <v>2.8376679999999998E-3</v>
      </c>
      <c r="G54" s="31">
        <f>40962*Table24312[Flops/evalRHS]*Table24312[RK_steps]/1000000000/F54</f>
        <v>61.089311364120114</v>
      </c>
    </row>
    <row r="55" spans="1:7" x14ac:dyDescent="0.2">
      <c r="A55" s="16">
        <v>10</v>
      </c>
      <c r="B55" s="59">
        <v>1.752333E-4</v>
      </c>
      <c r="C55" s="31">
        <f t="shared" si="2"/>
        <v>61.873993128018476</v>
      </c>
      <c r="D55" s="58">
        <v>4.9660890000000004E-4</v>
      </c>
      <c r="E55" s="35">
        <f>Table24312[Nodes]*Table24312[Flops/evalRHS]*Table24312[RK_steps]/1000000000/D55</f>
        <v>87.280240044026598</v>
      </c>
      <c r="F55" s="58">
        <v>2.2799819999999998E-3</v>
      </c>
      <c r="G55" s="31">
        <f>40962*Table24312[Flops/evalRHS]*Table24312[RK_steps]/1000000000/F55</f>
        <v>76.031821303852396</v>
      </c>
    </row>
    <row r="56" spans="1:7" x14ac:dyDescent="0.2">
      <c r="A56" s="13">
        <v>12</v>
      </c>
      <c r="B56" s="59">
        <v>1.6190820000000001E-4</v>
      </c>
      <c r="C56" s="31">
        <f t="shared" si="2"/>
        <v>66.966243834469154</v>
      </c>
      <c r="D56" s="58">
        <v>4.343762E-4</v>
      </c>
      <c r="E56" s="36">
        <f>Table24312[Nodes]*Table24312[Flops/evalRHS]*Table24312[RK_steps]/1000000000/D56</f>
        <v>99.784804047735577</v>
      </c>
      <c r="F56" s="58">
        <v>2.0589850000000002E-3</v>
      </c>
      <c r="G56" s="37">
        <f>40962*Table24312[Flops/evalRHS]*Table24312[RK_steps]/1000000000/F56</f>
        <v>84.192543413380861</v>
      </c>
    </row>
    <row r="57" spans="1:7" x14ac:dyDescent="0.2">
      <c r="A57" s="16">
        <v>14</v>
      </c>
      <c r="B57" s="59">
        <v>1.501482E-4</v>
      </c>
      <c r="C57" s="31">
        <f t="shared" si="2"/>
        <v>72.211215319264568</v>
      </c>
      <c r="D57" s="58">
        <v>3.7924749999999999E-4</v>
      </c>
      <c r="E57" s="35">
        <f>Table24312[Nodes]*Table24312[Flops/evalRHS]*Table24312[RK_steps]/1000000000/D57</f>
        <v>114.28986084285329</v>
      </c>
      <c r="F57" s="58">
        <v>1.856987E-3</v>
      </c>
      <c r="G57" s="31">
        <f>40962*Table24312[Flops/evalRHS]*Table24312[RK_steps]/1000000000/F57</f>
        <v>93.350779515419319</v>
      </c>
    </row>
    <row r="58" spans="1:7" x14ac:dyDescent="0.2">
      <c r="A58" s="13">
        <v>16</v>
      </c>
      <c r="B58" s="59">
        <v>1.436896E-4</v>
      </c>
      <c r="C58" s="31">
        <f t="shared" si="2"/>
        <v>75.456985056677723</v>
      </c>
      <c r="D58" s="58">
        <v>3.3833319999999997E-4</v>
      </c>
      <c r="E58" s="36">
        <f>Table24312[Nodes]*Table24312[Flops/evalRHS]*Table24312[RK_steps]/1000000000/D58</f>
        <v>128.1108209303728</v>
      </c>
      <c r="F58" s="58">
        <v>1.740147E-3</v>
      </c>
      <c r="G58" s="37">
        <f>40962*Table24312[Flops/evalRHS]*Table24312[RK_steps]/1000000000/F58</f>
        <v>99.618701178693513</v>
      </c>
    </row>
    <row r="59" spans="1:7" x14ac:dyDescent="0.2">
      <c r="A59" s="16">
        <v>18</v>
      </c>
      <c r="B59" s="59">
        <v>1.4791859999999999E-4</v>
      </c>
      <c r="C59" s="31">
        <f t="shared" si="2"/>
        <v>73.299666167743609</v>
      </c>
      <c r="D59" s="58">
        <v>3.1746049999999999E-4</v>
      </c>
      <c r="E59" s="35">
        <f>Table24312[Nodes]*Table24312[Flops/evalRHS]*Table24312[RK_steps]/1000000000/D59</f>
        <v>136.53397509296434</v>
      </c>
      <c r="F59" s="58">
        <v>1.721637E-3</v>
      </c>
      <c r="G59" s="31">
        <f>40962*Table24312[Flops/evalRHS]*Table24312[RK_steps]/1000000000/F59</f>
        <v>100.68974121722523</v>
      </c>
    </row>
    <row r="60" spans="1:7" x14ac:dyDescent="0.2">
      <c r="A60" s="13">
        <v>20</v>
      </c>
      <c r="B60" s="59">
        <v>1.157699E-4</v>
      </c>
      <c r="C60" s="31">
        <f t="shared" si="2"/>
        <v>93.654602793990492</v>
      </c>
      <c r="D60" s="58">
        <v>2.698914E-4</v>
      </c>
      <c r="E60" s="36">
        <f>Table24312[Nodes]*Table24312[Flops/evalRHS]*Table24312[RK_steps]/1000000000/D60</f>
        <v>160.59846293731479</v>
      </c>
      <c r="F60" s="58">
        <v>1.0364459999999999E-3</v>
      </c>
      <c r="G60" s="37">
        <f>40962*Table24312[Flops/evalRHS]*Table24312[RK_steps]/1000000000/F60</f>
        <v>167.25539391343111</v>
      </c>
    </row>
    <row r="61" spans="1:7" x14ac:dyDescent="0.2">
      <c r="A61" s="16">
        <v>22</v>
      </c>
      <c r="B61" s="59">
        <v>1.256602E-4</v>
      </c>
      <c r="C61" s="31">
        <f t="shared" si="2"/>
        <v>86.28335781735187</v>
      </c>
      <c r="D61" s="58">
        <v>2.5977539999999999E-4</v>
      </c>
      <c r="E61" s="35">
        <f>Table24312[Nodes]*Table24312[Flops/evalRHS]*Table24312[RK_steps]/1000000000/D61</f>
        <v>166.85238094138245</v>
      </c>
      <c r="F61" s="58">
        <v>9.3918959999999998E-4</v>
      </c>
      <c r="G61" s="31">
        <f>40962*Table24312[Flops/evalRHS]*Table24312[RK_steps]/1000000000/F61</f>
        <v>184.57528064620817</v>
      </c>
    </row>
    <row r="62" spans="1:7" x14ac:dyDescent="0.2">
      <c r="A62" s="13">
        <v>24</v>
      </c>
      <c r="B62" s="59">
        <v>1.235939E-4</v>
      </c>
      <c r="C62" s="31">
        <f t="shared" si="2"/>
        <v>87.725882911697099</v>
      </c>
      <c r="D62" s="58">
        <v>2.5334149999999998E-4</v>
      </c>
      <c r="E62" s="36">
        <f>Table24312[Nodes]*Table24312[Flops/evalRHS]*Table24312[RK_steps]/1000000000/D62</f>
        <v>171.08978986861609</v>
      </c>
      <c r="F62" s="58">
        <v>9.1399380000000004E-4</v>
      </c>
      <c r="G62" s="37">
        <f>40962*Table24312[Flops/evalRHS]*Table24312[RK_steps]/1000000000/F62</f>
        <v>189.6634134717325</v>
      </c>
    </row>
    <row r="63" spans="1:7" x14ac:dyDescent="0.2">
      <c r="A63" s="16">
        <v>26</v>
      </c>
      <c r="B63" s="59">
        <v>1.5903949999999999E-4</v>
      </c>
      <c r="C63" s="31">
        <f t="shared" si="2"/>
        <v>68.174157992196911</v>
      </c>
      <c r="D63" s="58">
        <v>3.1458229999999998E-4</v>
      </c>
      <c r="E63" s="36">
        <f>Table24312[Nodes]*Table24312[Flops/evalRHS]*Table24312[RK_steps]/1000000000/D63</f>
        <v>137.78316198972416</v>
      </c>
      <c r="F63" s="58">
        <v>1.0387420000000001E-3</v>
      </c>
      <c r="G63" s="31">
        <f>40962*Table24312[Flops/evalRHS]*Table24312[RK_steps]/1000000000/F63</f>
        <v>166.88569827733932</v>
      </c>
    </row>
    <row r="64" spans="1:7" x14ac:dyDescent="0.2">
      <c r="A64" s="13">
        <v>28</v>
      </c>
      <c r="B64" s="59">
        <v>1.5906669999999999E-4</v>
      </c>
      <c r="C64" s="31">
        <f t="shared" si="2"/>
        <v>68.162500385058593</v>
      </c>
      <c r="D64" s="58">
        <v>2.7822349999999998E-4</v>
      </c>
      <c r="E64" s="36">
        <f>Table24312[Nodes]*Table24312[Flops/evalRHS]*Table24312[RK_steps]/1000000000/D64</f>
        <v>155.7889394677301</v>
      </c>
      <c r="F64" s="58">
        <v>9.3257099999999999E-4</v>
      </c>
      <c r="G64" s="37">
        <f>40962*Table24312[Flops/evalRHS]*Table24312[RK_steps]/1000000000/F64</f>
        <v>185.88523983696683</v>
      </c>
    </row>
    <row r="65" spans="1:7" x14ac:dyDescent="0.2">
      <c r="A65" s="16">
        <v>30</v>
      </c>
      <c r="B65" s="59">
        <v>1.59142E-4</v>
      </c>
      <c r="C65" s="31">
        <f t="shared" si="2"/>
        <v>68.13024845735255</v>
      </c>
      <c r="D65" s="58">
        <v>2.7244409999999998E-4</v>
      </c>
      <c r="E65" s="35">
        <f>Table24312[Nodes]*Table24312[Flops/evalRHS]*Table24312[RK_steps]/1000000000/D65</f>
        <v>159.09371500428898</v>
      </c>
      <c r="F65" s="58">
        <v>8.6556450000000004E-4</v>
      </c>
      <c r="G65" s="31">
        <f>40962*Table24312[Flops/evalRHS]*Table24312[RK_steps]/1000000000/F65</f>
        <v>200.27529317572518</v>
      </c>
    </row>
    <row r="66" spans="1:7" x14ac:dyDescent="0.2">
      <c r="A66" s="13">
        <v>32</v>
      </c>
      <c r="B66" s="59">
        <v>1.5078070000000001E-4</v>
      </c>
      <c r="C66" s="31">
        <f t="shared" si="2"/>
        <v>71.908301261368322</v>
      </c>
      <c r="D66" s="58">
        <v>2.6167019999999999E-4</v>
      </c>
      <c r="E66" s="36">
        <f>Table24312[Nodes]*Table24312[Flops/evalRHS]*Table24312[RK_steps]/1000000000/D66</f>
        <v>165.6441734672118</v>
      </c>
      <c r="F66" s="58">
        <v>7.7234929999999997E-4</v>
      </c>
      <c r="G66" s="37">
        <f>40962*Table24312[Flops/evalRHS]*Table24312[RK_steps]/1000000000/F66</f>
        <v>224.44661243300149</v>
      </c>
    </row>
    <row r="67" spans="1:7" x14ac:dyDescent="0.2">
      <c r="A67" s="16">
        <v>34</v>
      </c>
      <c r="B67" s="59">
        <v>1.4342590000000001E-4</v>
      </c>
      <c r="C67" s="31">
        <f t="shared" si="2"/>
        <v>75.595718764881369</v>
      </c>
      <c r="D67" s="58">
        <v>2.4412239999999999E-4</v>
      </c>
      <c r="E67" s="35">
        <f>Table24312[Nodes]*Table24312[Flops/evalRHS]*Table24312[RK_steps]/1000000000/D67</f>
        <v>177.5508679252703</v>
      </c>
      <c r="F67" s="58">
        <v>7.3197379999999997E-4</v>
      </c>
      <c r="G67" s="31">
        <f>40962*Table24312[Flops/evalRHS]*Table24312[RK_steps]/1000000000/F67</f>
        <v>236.8270339730739</v>
      </c>
    </row>
    <row r="68" spans="1:7" ht="17" thickBot="1" x14ac:dyDescent="0.25">
      <c r="A68" s="13">
        <v>36</v>
      </c>
      <c r="B68" s="59">
        <v>1.2440889999999999E-4</v>
      </c>
      <c r="C68" s="31">
        <f t="shared" si="2"/>
        <v>87.151192559374778</v>
      </c>
      <c r="D68" s="58">
        <v>2.294861E-4</v>
      </c>
      <c r="E68" s="38">
        <f>Table24312[Nodes]*Table24312[Flops/evalRHS]*Table24312[RK_steps]/1000000000/D68</f>
        <v>188.87481202565209</v>
      </c>
      <c r="F68" s="58">
        <v>6.5550839999999999E-4</v>
      </c>
      <c r="G68" s="39">
        <f>40962*Table24312[Flops/evalRHS]*Table24312[RK_steps]/1000000000/F68</f>
        <v>264.4530321808233</v>
      </c>
    </row>
    <row r="69" spans="1:7" x14ac:dyDescent="0.2">
      <c r="B69" s="40"/>
      <c r="C69" s="45"/>
      <c r="D69" s="40"/>
      <c r="E69" s="40"/>
      <c r="F69" s="40"/>
      <c r="G69" s="40"/>
    </row>
    <row r="70" spans="1:7" x14ac:dyDescent="0.2">
      <c r="B70" s="40"/>
      <c r="C70" s="45"/>
      <c r="D70" s="40"/>
      <c r="E70" s="40"/>
      <c r="F70" s="40"/>
      <c r="G70" s="40"/>
    </row>
    <row r="71" spans="1:7" ht="17" thickBot="1" x14ac:dyDescent="0.25">
      <c r="A71" s="32" t="s">
        <v>34</v>
      </c>
      <c r="B71" s="17"/>
      <c r="C71" s="17"/>
      <c r="D71" s="17"/>
      <c r="E71" s="18"/>
      <c r="F71" s="40"/>
      <c r="G71" s="40"/>
    </row>
    <row r="72" spans="1:7" x14ac:dyDescent="0.2">
      <c r="A72" s="9"/>
      <c r="B72" s="65" t="s">
        <v>27</v>
      </c>
      <c r="C72" s="66"/>
      <c r="D72" s="67" t="s">
        <v>30</v>
      </c>
      <c r="E72" s="68"/>
      <c r="F72" s="67" t="s">
        <v>32</v>
      </c>
      <c r="G72" s="68"/>
    </row>
    <row r="73" spans="1:7" x14ac:dyDescent="0.2">
      <c r="A73" s="6" t="s">
        <v>3</v>
      </c>
      <c r="B73" s="10" t="s">
        <v>49</v>
      </c>
      <c r="C73" s="11" t="s">
        <v>5</v>
      </c>
      <c r="D73" s="41" t="s">
        <v>49</v>
      </c>
      <c r="E73" s="42" t="s">
        <v>5</v>
      </c>
      <c r="F73" s="43" t="s">
        <v>49</v>
      </c>
      <c r="G73" s="44" t="s">
        <v>5</v>
      </c>
    </row>
    <row r="74" spans="1:7" x14ac:dyDescent="0.2">
      <c r="A74" s="7">
        <v>2</v>
      </c>
      <c r="B74" s="58">
        <v>6.7788410000000005E-4</v>
      </c>
      <c r="C74" s="28">
        <f>2562*1058*4/1000000000/B74</f>
        <v>15.994450968830806</v>
      </c>
      <c r="D74" s="58">
        <v>2.6659309999999999E-3</v>
      </c>
      <c r="E74" s="35">
        <f>Table24312[Nodes]*Table24312[Flops/evalRHS]*Table24312[RK_steps]/1000000000/D74</f>
        <v>16.258539324536159</v>
      </c>
      <c r="F74" s="58">
        <v>1.1752439999999999E-2</v>
      </c>
      <c r="G74" s="31">
        <f>40962*Table24312[Flops/evalRHS]*Table24312[RK_steps]/1000000000/F74</f>
        <v>14.750229228994149</v>
      </c>
    </row>
    <row r="75" spans="1:7" x14ac:dyDescent="0.2">
      <c r="A75" s="6">
        <v>4</v>
      </c>
      <c r="B75" s="58">
        <v>3.4618620000000002E-4</v>
      </c>
      <c r="C75" s="28">
        <f t="shared" ref="C75:C91" si="3">2562*1058*4/1000000000/B75</f>
        <v>31.319515335966596</v>
      </c>
      <c r="D75" s="58">
        <v>1.4004460000000001E-3</v>
      </c>
      <c r="E75" s="36">
        <f>Table24312[Nodes]*Table24312[Flops/evalRHS]*Table24312[RK_steps]/1000000000/D75</f>
        <v>30.950242994017618</v>
      </c>
      <c r="F75" s="58">
        <v>6.5057309999999998E-3</v>
      </c>
      <c r="G75" s="37">
        <f>40962*Table24312[Flops/evalRHS]*Table24312[RK_steps]/1000000000/F75</f>
        <v>26.645919420892131</v>
      </c>
    </row>
    <row r="76" spans="1:7" x14ac:dyDescent="0.2">
      <c r="A76" s="7">
        <v>6</v>
      </c>
      <c r="B76" s="58">
        <v>2.8914739999999999E-4</v>
      </c>
      <c r="C76" s="28">
        <f t="shared" si="3"/>
        <v>37.497774491487732</v>
      </c>
      <c r="D76" s="58">
        <v>9.8170019999999992E-4</v>
      </c>
      <c r="E76" s="35">
        <f>Table24312[Nodes]*Table24312[Flops/evalRHS]*Table24312[RK_steps]/1000000000/D76</f>
        <v>44.152118946293385</v>
      </c>
      <c r="F76" s="58">
        <v>4.1711140000000001E-3</v>
      </c>
      <c r="G76" s="31">
        <f>40962*Table24312[Flops/evalRHS]*Table24312[RK_steps]/1000000000/F76</f>
        <v>41.559924758709542</v>
      </c>
    </row>
    <row r="77" spans="1:7" x14ac:dyDescent="0.2">
      <c r="A77" s="6">
        <v>8</v>
      </c>
      <c r="B77" s="58">
        <v>2.5275269999999999E-4</v>
      </c>
      <c r="C77" s="28">
        <f t="shared" si="3"/>
        <v>42.897203472010389</v>
      </c>
      <c r="D77" s="58">
        <v>7.6829809999999998E-4</v>
      </c>
      <c r="E77" s="36">
        <f>Table24312[Nodes]*Table24312[Flops/evalRHS]*Table24312[RK_steps]/1000000000/D77</f>
        <v>56.415789652479944</v>
      </c>
      <c r="F77" s="58">
        <v>3.369421E-3</v>
      </c>
      <c r="G77" s="37">
        <f>40962*Table24312[Flops/evalRHS]*Table24312[RK_steps]/1000000000/F77</f>
        <v>51.448359822058443</v>
      </c>
    </row>
    <row r="78" spans="1:7" x14ac:dyDescent="0.2">
      <c r="A78" s="7">
        <v>10</v>
      </c>
      <c r="B78" s="58">
        <v>2.239977E-4</v>
      </c>
      <c r="C78" s="28">
        <f t="shared" si="3"/>
        <v>48.403997005326396</v>
      </c>
      <c r="D78" s="58">
        <v>6.7453420000000003E-4</v>
      </c>
      <c r="E78" s="35">
        <f>Table24312[Nodes]*Table24312[Flops/evalRHS]*Table24312[RK_steps]/1000000000/D78</f>
        <v>64.257889370175747</v>
      </c>
      <c r="F78" s="58">
        <v>2.7671200000000001E-3</v>
      </c>
      <c r="G78" s="31">
        <f>40962*Table24312[Flops/evalRHS]*Table24312[RK_steps]/1000000000/F78</f>
        <v>62.646789441730022</v>
      </c>
    </row>
    <row r="79" spans="1:7" x14ac:dyDescent="0.2">
      <c r="A79" s="6">
        <v>12</v>
      </c>
      <c r="B79" s="58">
        <v>2.0946530000000001E-4</v>
      </c>
      <c r="C79" s="28">
        <f t="shared" si="3"/>
        <v>51.762196411529736</v>
      </c>
      <c r="D79" s="58">
        <v>5.6818700000000005E-4</v>
      </c>
      <c r="E79" s="36">
        <f>Table24312[Nodes]*Table24312[Flops/evalRHS]*Table24312[RK_steps]/1000000000/D79</f>
        <v>76.284997720820783</v>
      </c>
      <c r="F79" s="58">
        <v>2.4502899999999999E-3</v>
      </c>
      <c r="G79" s="37">
        <f>40962*Table24312[Flops/evalRHS]*Table24312[RK_steps]/1000000000/F79</f>
        <v>70.747211146435731</v>
      </c>
    </row>
    <row r="80" spans="1:7" x14ac:dyDescent="0.2">
      <c r="A80" s="7">
        <v>14</v>
      </c>
      <c r="B80" s="58">
        <v>1.96481E-4</v>
      </c>
      <c r="C80" s="28">
        <f t="shared" si="3"/>
        <v>55.182862465072958</v>
      </c>
      <c r="D80" s="58">
        <v>5.0014030000000004E-4</v>
      </c>
      <c r="E80" s="35">
        <f>Table24312[Nodes]*Table24312[Flops/evalRHS]*Table24312[RK_steps]/1000000000/D80</f>
        <v>86.663970089992745</v>
      </c>
      <c r="F80" s="58">
        <v>2.1906120000000002E-3</v>
      </c>
      <c r="G80" s="31">
        <f>40962*Table24312[Flops/evalRHS]*Table24312[RK_steps]/1000000000/F80</f>
        <v>79.133677711981846</v>
      </c>
    </row>
    <row r="81" spans="1:7" x14ac:dyDescent="0.2">
      <c r="A81" s="6">
        <v>16</v>
      </c>
      <c r="B81" s="58">
        <v>1.878704E-4</v>
      </c>
      <c r="C81" s="28">
        <f t="shared" si="3"/>
        <v>57.712039789131232</v>
      </c>
      <c r="D81" s="58">
        <v>4.4680430000000002E-4</v>
      </c>
      <c r="E81" s="36">
        <f>Table24312[Nodes]*Table24312[Flops/evalRHS]*Table24312[RK_steps]/1000000000/D81</f>
        <v>97.00923648228094</v>
      </c>
      <c r="F81" s="58">
        <v>2.0167409999999998E-3</v>
      </c>
      <c r="G81" s="37">
        <f>40962*Table24312[Flops/evalRHS]*Table24312[RK_steps]/1000000000/F81</f>
        <v>85.956096494294513</v>
      </c>
    </row>
    <row r="82" spans="1:7" x14ac:dyDescent="0.2">
      <c r="A82" s="7">
        <v>18</v>
      </c>
      <c r="B82" s="58">
        <v>1.8352E-4</v>
      </c>
      <c r="C82" s="28">
        <f t="shared" si="3"/>
        <v>59.080122057541409</v>
      </c>
      <c r="D82" s="58">
        <v>4.1350700000000002E-4</v>
      </c>
      <c r="E82" s="35">
        <f>Table24312[Nodes]*Table24312[Flops/evalRHS]*Table24312[RK_steps]/1000000000/D82</f>
        <v>104.82082286394184</v>
      </c>
      <c r="F82" s="58">
        <v>1.9285120000000001E-3</v>
      </c>
      <c r="G82" s="31">
        <f>40962*Table24312[Flops/evalRHS]*Table24312[RK_steps]/1000000000/F82</f>
        <v>89.888569010719138</v>
      </c>
    </row>
    <row r="83" spans="1:7" x14ac:dyDescent="0.2">
      <c r="A83" s="6">
        <v>20</v>
      </c>
      <c r="B83" s="58">
        <v>1.4876639999999999E-4</v>
      </c>
      <c r="C83" s="28">
        <f t="shared" si="3"/>
        <v>72.881941083470466</v>
      </c>
      <c r="D83" s="58">
        <v>3.514837E-4</v>
      </c>
      <c r="E83" s="36">
        <f>Table24312[Nodes]*Table24312[Flops/evalRHS]*Table24312[RK_steps]/1000000000/D83</f>
        <v>123.31765029217571</v>
      </c>
      <c r="F83" s="58">
        <v>1.3216079999999999E-3</v>
      </c>
      <c r="G83" s="37">
        <f>40962*Table24312[Flops/evalRHS]*Table24312[RK_steps]/1000000000/F83</f>
        <v>131.16686944994279</v>
      </c>
    </row>
    <row r="84" spans="1:7" x14ac:dyDescent="0.2">
      <c r="A84" s="7">
        <v>22</v>
      </c>
      <c r="B84" s="58">
        <v>1.6732889999999999E-4</v>
      </c>
      <c r="C84" s="28">
        <f t="shared" si="3"/>
        <v>64.796840235010208</v>
      </c>
      <c r="D84" s="58">
        <v>3.6183539999999999E-4</v>
      </c>
      <c r="E84" s="35">
        <f>Table24312[Nodes]*Table24312[Flops/evalRHS]*Table24312[RK_steps]/1000000000/D84</f>
        <v>119.78967232061872</v>
      </c>
      <c r="F84" s="58">
        <v>1.1903720000000001E-3</v>
      </c>
      <c r="G84" s="31">
        <f>40962*Table24312[Flops/evalRHS]*Table24312[RK_steps]/1000000000/F84</f>
        <v>145.62773989979601</v>
      </c>
    </row>
    <row r="85" spans="1:7" x14ac:dyDescent="0.2">
      <c r="A85" s="6">
        <v>24</v>
      </c>
      <c r="B85" s="58">
        <v>1.604136E-4</v>
      </c>
      <c r="C85" s="28">
        <f t="shared" si="3"/>
        <v>67.590179386286451</v>
      </c>
      <c r="D85" s="58">
        <v>3.2489269999999999E-4</v>
      </c>
      <c r="E85" s="36">
        <f>Table24312[Nodes]*Table24312[Flops/evalRHS]*Table24312[RK_steps]/1000000000/D85</f>
        <v>133.41064295996802</v>
      </c>
      <c r="F85" s="58">
        <v>1.2168719999999999E-3</v>
      </c>
      <c r="G85" s="37">
        <f>40962*Table24312[Flops/evalRHS]*Table24312[RK_steps]/1000000000/F85</f>
        <v>142.45638325148414</v>
      </c>
    </row>
    <row r="86" spans="1:7" x14ac:dyDescent="0.2">
      <c r="A86" s="7">
        <v>26</v>
      </c>
      <c r="B86" s="58">
        <v>2.3052289999999999E-4</v>
      </c>
      <c r="C86" s="28">
        <f t="shared" si="3"/>
        <v>47.033869520121428</v>
      </c>
      <c r="D86" s="58">
        <v>3.881941E-4</v>
      </c>
      <c r="E86" s="35">
        <f>Table24312[Nodes]*Table24312[Flops/evalRHS]*Table24312[RK_steps]/1000000000/D86</f>
        <v>111.65585463560626</v>
      </c>
      <c r="F86" s="58">
        <v>1.305704E-3</v>
      </c>
      <c r="G86" s="31">
        <f>40962*Table24312[Flops/evalRHS]*Table24312[RK_steps]/1000000000/F86</f>
        <v>132.76453468780059</v>
      </c>
    </row>
    <row r="87" spans="1:7" x14ac:dyDescent="0.2">
      <c r="A87" s="6">
        <v>28</v>
      </c>
      <c r="B87" s="58">
        <v>2.3800089999999999E-4</v>
      </c>
      <c r="C87" s="28">
        <f t="shared" si="3"/>
        <v>45.556063023291088</v>
      </c>
      <c r="D87" s="58">
        <v>3.546423E-4</v>
      </c>
      <c r="E87" s="36">
        <f>Table24312[Nodes]*Table24312[Flops/evalRHS]*Table24312[RK_steps]/1000000000/D87</f>
        <v>122.21932916631772</v>
      </c>
      <c r="F87" s="58">
        <v>1.159432E-3</v>
      </c>
      <c r="G87" s="37">
        <f>40962*Table24312[Flops/evalRHS]*Table24312[RK_steps]/1000000000/F87</f>
        <v>149.5138861097503</v>
      </c>
    </row>
    <row r="88" spans="1:7" x14ac:dyDescent="0.2">
      <c r="A88" s="7">
        <v>30</v>
      </c>
      <c r="B88" s="58">
        <v>2.336998E-4</v>
      </c>
      <c r="C88" s="28">
        <f t="shared" si="3"/>
        <v>46.394494133071575</v>
      </c>
      <c r="D88" s="58">
        <v>3.5079510000000003E-4</v>
      </c>
      <c r="E88" s="35">
        <f>Table24312[Nodes]*Table24312[Flops/evalRHS]*Table24312[RK_steps]/1000000000/D88</f>
        <v>123.55971904966745</v>
      </c>
      <c r="F88" s="58">
        <v>1.0564330000000001E-3</v>
      </c>
      <c r="G88" s="31">
        <f>40962*Table24312[Flops/evalRHS]*Table24312[RK_steps]/1000000000/F88</f>
        <v>164.09103464204543</v>
      </c>
    </row>
    <row r="89" spans="1:7" x14ac:dyDescent="0.2">
      <c r="A89" s="6">
        <v>32</v>
      </c>
      <c r="B89" s="58">
        <v>2.342E-4</v>
      </c>
      <c r="C89" s="28">
        <f t="shared" si="3"/>
        <v>46.295405636208372</v>
      </c>
      <c r="D89" s="58">
        <v>3.6184260000000001E-4</v>
      </c>
      <c r="E89" s="36">
        <f>Table24312[Nodes]*Table24312[Flops/evalRHS]*Table24312[RK_steps]/1000000000/D89</f>
        <v>119.78728872719796</v>
      </c>
      <c r="F89" s="58">
        <v>9.7928469999999999E-4</v>
      </c>
      <c r="G89" s="37">
        <f>40962*Table24312[Flops/evalRHS]*Table24312[RK_steps]/1000000000/F89</f>
        <v>177.01816846520731</v>
      </c>
    </row>
    <row r="90" spans="1:7" x14ac:dyDescent="0.2">
      <c r="A90" s="7">
        <v>34</v>
      </c>
      <c r="B90" s="58">
        <v>2.0396490000000001E-4</v>
      </c>
      <c r="C90" s="28">
        <f t="shared" si="3"/>
        <v>53.15808749446596</v>
      </c>
      <c r="D90" s="58">
        <v>3.0745970000000002E-4</v>
      </c>
      <c r="E90" s="35">
        <f>Table24312[Nodes]*Table24312[Flops/evalRHS]*Table24312[RK_steps]/1000000000/D90</f>
        <v>140.97504160707891</v>
      </c>
      <c r="F90" s="58">
        <v>9.005873E-4</v>
      </c>
      <c r="G90" s="31">
        <f>40962*Table24312[Flops/evalRHS]*Table24312[RK_steps]/1000000000/F90</f>
        <v>192.48681832399811</v>
      </c>
    </row>
    <row r="91" spans="1:7" ht="17" thickBot="1" x14ac:dyDescent="0.25">
      <c r="A91" s="6">
        <v>36</v>
      </c>
      <c r="B91" s="58">
        <v>1.8156840000000001E-4</v>
      </c>
      <c r="C91" s="28">
        <f t="shared" si="3"/>
        <v>59.715148671244556</v>
      </c>
      <c r="D91" s="58">
        <v>2.7137310000000003E-4</v>
      </c>
      <c r="E91" s="38">
        <f>Table24312[Nodes]*Table24312[Flops/evalRHS]*Table24312[RK_steps]/1000000000/D91</f>
        <v>159.72159362884528</v>
      </c>
      <c r="F91" s="58">
        <v>8.6724920000000002E-4</v>
      </c>
      <c r="G91" s="39">
        <f>40962*Table24312[Flops/evalRHS]*Table24312[RK_steps]/1000000000/F91</f>
        <v>199.88624261630912</v>
      </c>
    </row>
    <row r="92" spans="1:7" x14ac:dyDescent="0.2">
      <c r="B92" s="40"/>
      <c r="C92" s="45"/>
    </row>
  </sheetData>
  <mergeCells count="13">
    <mergeCell ref="T1:X1"/>
    <mergeCell ref="B3:C3"/>
    <mergeCell ref="D3:E3"/>
    <mergeCell ref="F3:G3"/>
    <mergeCell ref="B26:C26"/>
    <mergeCell ref="D26:E26"/>
    <mergeCell ref="F26:G26"/>
    <mergeCell ref="B49:C49"/>
    <mergeCell ref="D49:E49"/>
    <mergeCell ref="F49:G49"/>
    <mergeCell ref="B72:C72"/>
    <mergeCell ref="D72:E72"/>
    <mergeCell ref="F72:G72"/>
  </mergeCells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D1ED-03A9-0C42-A760-7B6F65A0164C}">
  <dimension ref="A2:T24"/>
  <sheetViews>
    <sheetView workbookViewId="0">
      <selection activeCell="D11" sqref="D11"/>
    </sheetView>
  </sheetViews>
  <sheetFormatPr baseColWidth="10" defaultRowHeight="16" x14ac:dyDescent="0.2"/>
  <cols>
    <col min="2" max="2" width="13.5" bestFit="1" customWidth="1"/>
    <col min="4" max="4" width="13.5" bestFit="1" customWidth="1"/>
    <col min="6" max="6" width="13.5" bestFit="1" customWidth="1"/>
  </cols>
  <sheetData>
    <row r="2" spans="1:20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</row>
    <row r="3" spans="1:20" ht="17" thickBot="1" x14ac:dyDescent="0.25">
      <c r="A3" s="24" t="s">
        <v>28</v>
      </c>
      <c r="B3" s="40"/>
      <c r="C3" s="40"/>
      <c r="D3" s="17"/>
      <c r="E3" s="18"/>
      <c r="F3" s="45"/>
      <c r="G3" s="40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 spans="1:20" x14ac:dyDescent="0.2">
      <c r="A4" s="47"/>
      <c r="B4" s="67" t="s">
        <v>26</v>
      </c>
      <c r="C4" s="68"/>
      <c r="D4" s="67" t="s">
        <v>30</v>
      </c>
      <c r="E4" s="68"/>
      <c r="F4" s="67" t="s">
        <v>31</v>
      </c>
      <c r="G4" s="68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0" x14ac:dyDescent="0.2">
      <c r="A5" s="48" t="s">
        <v>3</v>
      </c>
      <c r="B5" s="43" t="s">
        <v>49</v>
      </c>
      <c r="C5" s="44" t="s">
        <v>5</v>
      </c>
      <c r="D5" s="41" t="s">
        <v>49</v>
      </c>
      <c r="E5" s="42" t="s">
        <v>5</v>
      </c>
      <c r="F5" s="43" t="s">
        <v>49</v>
      </c>
      <c r="G5" s="44" t="s">
        <v>5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 ht="19" x14ac:dyDescent="0.2">
      <c r="A6" s="49">
        <v>1</v>
      </c>
      <c r="B6" s="34">
        <v>1.1594680000000001E-4</v>
      </c>
      <c r="C6" s="31">
        <f>2562*1058*4/1000000000/B6</f>
        <v>93.511713992969192</v>
      </c>
      <c r="D6" s="34">
        <v>1.980199E-4</v>
      </c>
      <c r="E6" s="35">
        <f>Table2431[Nodes]*Table2431[Flops/evalRHS]*Table2431[RK_steps]/1000000000/D6</f>
        <v>218.88781885052967</v>
      </c>
      <c r="F6" s="34">
        <v>9.9586729999999999E-4</v>
      </c>
      <c r="G6" s="31">
        <f>40962*Table2431[Flops/evalRHS]*Table2431[RK_steps]/1000000000/F6</f>
        <v>174.07056542573494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r="7" spans="1:20" x14ac:dyDescent="0.2">
      <c r="A7" s="40"/>
      <c r="B7" s="40"/>
      <c r="C7" s="45"/>
      <c r="D7" s="40"/>
      <c r="E7" s="40"/>
      <c r="F7" s="40"/>
      <c r="G7" s="40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 x14ac:dyDescent="0.2">
      <c r="A8" s="40"/>
      <c r="B8" s="40"/>
      <c r="C8" s="45"/>
      <c r="D8" s="40"/>
      <c r="E8" s="40"/>
      <c r="F8" s="40"/>
      <c r="G8" s="40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 ht="17" thickBot="1" x14ac:dyDescent="0.25">
      <c r="A9" s="32" t="s">
        <v>29</v>
      </c>
      <c r="B9" s="17"/>
      <c r="C9" s="17"/>
      <c r="D9" s="17"/>
      <c r="E9" s="18"/>
      <c r="F9" s="40"/>
      <c r="G9" s="40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0" x14ac:dyDescent="0.2">
      <c r="A10" s="9"/>
      <c r="B10" s="65" t="s">
        <v>27</v>
      </c>
      <c r="C10" s="66"/>
      <c r="D10" s="67" t="s">
        <v>30</v>
      </c>
      <c r="E10" s="68"/>
      <c r="F10" s="67" t="s">
        <v>32</v>
      </c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 x14ac:dyDescent="0.2">
      <c r="A11" s="6" t="s">
        <v>3</v>
      </c>
      <c r="B11" s="10" t="s">
        <v>49</v>
      </c>
      <c r="C11" s="11" t="s">
        <v>5</v>
      </c>
      <c r="D11" s="41" t="s">
        <v>49</v>
      </c>
      <c r="E11" s="42" t="s">
        <v>5</v>
      </c>
      <c r="F11" s="43" t="s">
        <v>49</v>
      </c>
      <c r="G11" s="44" t="s">
        <v>5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 ht="19" x14ac:dyDescent="0.2">
      <c r="A12" s="7">
        <v>1</v>
      </c>
      <c r="B12" s="34">
        <v>1.093791E-4</v>
      </c>
      <c r="C12" s="28">
        <f>2562*1058*4/1000000000/B12</f>
        <v>99.126652166638777</v>
      </c>
      <c r="D12" s="34">
        <v>1.7418760000000001E-4</v>
      </c>
      <c r="E12" s="35">
        <f>Table2431[Nodes]*Table2431[Flops/evalRHS]*Table2431[RK_steps]/1000000000/D12</f>
        <v>248.83599062160567</v>
      </c>
      <c r="F12" s="34">
        <v>9.3220249999999998E-4</v>
      </c>
      <c r="G12" s="31">
        <f>40962*Table2431[Flops/evalRHS]*Table2431[RK_steps]/1000000000/F12</f>
        <v>185.95872034241486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 spans="1:20" x14ac:dyDescent="0.2">
      <c r="A13" s="40"/>
      <c r="B13" s="40"/>
      <c r="C13" s="45"/>
      <c r="D13" s="40"/>
      <c r="E13" s="40"/>
      <c r="F13" s="40"/>
      <c r="G13" s="40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 x14ac:dyDescent="0.2">
      <c r="A14" s="40"/>
      <c r="B14" s="40"/>
      <c r="C14" s="45"/>
      <c r="D14" s="40"/>
      <c r="E14" s="40"/>
      <c r="F14" s="40"/>
      <c r="G14" s="40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ht="17" thickBot="1" x14ac:dyDescent="0.25">
      <c r="A15" s="24" t="s">
        <v>33</v>
      </c>
      <c r="B15" s="40"/>
      <c r="C15" s="40"/>
      <c r="D15" s="17"/>
      <c r="E15" s="18"/>
      <c r="F15" s="45"/>
      <c r="G15" s="40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1:20" x14ac:dyDescent="0.2">
      <c r="A16" s="47"/>
      <c r="B16" s="67" t="s">
        <v>26</v>
      </c>
      <c r="C16" s="68"/>
      <c r="D16" s="67" t="s">
        <v>30</v>
      </c>
      <c r="E16" s="68"/>
      <c r="F16" s="67" t="s">
        <v>31</v>
      </c>
      <c r="G16" s="68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 x14ac:dyDescent="0.2">
      <c r="A17" s="48" t="s">
        <v>3</v>
      </c>
      <c r="B17" s="43" t="s">
        <v>49</v>
      </c>
      <c r="C17" s="44" t="s">
        <v>5</v>
      </c>
      <c r="D17" s="41" t="s">
        <v>4</v>
      </c>
      <c r="E17" s="42" t="s">
        <v>5</v>
      </c>
      <c r="F17" s="43" t="s">
        <v>49</v>
      </c>
      <c r="G17" s="44" t="s">
        <v>5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 spans="1:20" ht="19" x14ac:dyDescent="0.2">
      <c r="A18" s="49">
        <v>1</v>
      </c>
      <c r="B18" s="34">
        <v>9.7390230000000004E-5</v>
      </c>
      <c r="C18" s="31">
        <f>2562*1058*4/1000000000/B18</f>
        <v>111.32927810109905</v>
      </c>
      <c r="D18" s="34">
        <v>1.407855E-4</v>
      </c>
      <c r="E18" s="35">
        <f>Table2431[Nodes]*Table2431[Flops/evalRHS]*Table2431[RK_steps]/1000000000/D18</f>
        <v>307.87363755500388</v>
      </c>
      <c r="F18" s="34">
        <v>2.449854E-4</v>
      </c>
      <c r="G18" s="31">
        <f>40962*Table2431[Flops/evalRHS]*Table2431[RK_steps]/1000000000/F18</f>
        <v>707.59802012691364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0" x14ac:dyDescent="0.2">
      <c r="A19" s="40"/>
      <c r="B19" s="40"/>
      <c r="C19" s="45"/>
      <c r="D19" s="40"/>
      <c r="E19" s="40"/>
      <c r="F19" s="40"/>
      <c r="G19" s="40"/>
    </row>
    <row r="20" spans="1:20" x14ac:dyDescent="0.2">
      <c r="A20" s="40"/>
      <c r="B20" s="40"/>
      <c r="C20" s="45"/>
      <c r="D20" s="40"/>
      <c r="E20" s="40"/>
      <c r="F20" s="40"/>
      <c r="G20" s="40"/>
    </row>
    <row r="21" spans="1:20" ht="17" thickBot="1" x14ac:dyDescent="0.25">
      <c r="A21" s="32" t="s">
        <v>34</v>
      </c>
      <c r="B21" s="17"/>
      <c r="C21" s="17"/>
      <c r="D21" s="17"/>
      <c r="E21" s="18"/>
      <c r="F21" s="40"/>
      <c r="G21" s="40"/>
    </row>
    <row r="22" spans="1:20" x14ac:dyDescent="0.2">
      <c r="A22" s="9"/>
      <c r="B22" s="65" t="s">
        <v>27</v>
      </c>
      <c r="C22" s="66"/>
      <c r="D22" s="67" t="s">
        <v>30</v>
      </c>
      <c r="E22" s="68"/>
      <c r="F22" s="67" t="s">
        <v>32</v>
      </c>
      <c r="G22" s="68"/>
    </row>
    <row r="23" spans="1:20" x14ac:dyDescent="0.2">
      <c r="A23" s="6" t="s">
        <v>3</v>
      </c>
      <c r="B23" s="10" t="s">
        <v>49</v>
      </c>
      <c r="C23" s="11" t="s">
        <v>5</v>
      </c>
      <c r="D23" s="41" t="s">
        <v>49</v>
      </c>
      <c r="E23" s="42" t="s">
        <v>5</v>
      </c>
      <c r="F23" s="43" t="s">
        <v>49</v>
      </c>
      <c r="G23" s="44" t="s">
        <v>5</v>
      </c>
    </row>
    <row r="24" spans="1:20" ht="19" x14ac:dyDescent="0.2">
      <c r="A24" s="7">
        <v>1</v>
      </c>
      <c r="B24" s="34">
        <v>9.5157969999999997E-5</v>
      </c>
      <c r="C24" s="28">
        <f>2562*1058*4/1000000000/B24</f>
        <v>113.94089218170586</v>
      </c>
      <c r="D24" s="34">
        <v>1.3882360000000001E-4</v>
      </c>
      <c r="E24" s="35">
        <f>Table2431[Nodes]*Table2431[Flops/evalRHS]*Table2431[RK_steps]/1000000000/D24</f>
        <v>312.22460734341996</v>
      </c>
      <c r="F24" s="34">
        <v>2.3783729999999999E-4</v>
      </c>
      <c r="G24" s="31">
        <f>40962*Table2431[Flops/evalRHS]*Table2431[RK_steps]/1000000000/F24</f>
        <v>728.86458095513194</v>
      </c>
    </row>
  </sheetData>
  <mergeCells count="12">
    <mergeCell ref="B16:C16"/>
    <mergeCell ref="D16:E16"/>
    <mergeCell ref="F16:G16"/>
    <mergeCell ref="B22:C22"/>
    <mergeCell ref="D22:E22"/>
    <mergeCell ref="F22:G22"/>
    <mergeCell ref="B4:C4"/>
    <mergeCell ref="D4:E4"/>
    <mergeCell ref="F4:G4"/>
    <mergeCell ref="B10:C10"/>
    <mergeCell ref="D10:E10"/>
    <mergeCell ref="F10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CE4F-4464-CD42-98D5-CB801FDB18FB}">
  <dimension ref="A2:T24"/>
  <sheetViews>
    <sheetView tabSelected="1" workbookViewId="0">
      <selection activeCell="F18" sqref="F18"/>
    </sheetView>
  </sheetViews>
  <sheetFormatPr baseColWidth="10" defaultRowHeight="16" x14ac:dyDescent="0.2"/>
  <cols>
    <col min="2" max="2" width="13.5" bestFit="1" customWidth="1"/>
    <col min="4" max="4" width="13.5" bestFit="1" customWidth="1"/>
    <col min="6" max="6" width="13.5" bestFit="1" customWidth="1"/>
  </cols>
  <sheetData>
    <row r="2" spans="1:20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</row>
    <row r="3" spans="1:20" ht="17" thickBot="1" x14ac:dyDescent="0.25">
      <c r="A3" s="24" t="s">
        <v>28</v>
      </c>
      <c r="B3" s="40"/>
      <c r="C3" s="40"/>
      <c r="D3" s="17"/>
      <c r="E3" s="18"/>
      <c r="F3" s="45"/>
      <c r="G3" s="40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 spans="1:20" x14ac:dyDescent="0.2">
      <c r="A4" s="47"/>
      <c r="B4" s="67" t="s">
        <v>26</v>
      </c>
      <c r="C4" s="68"/>
      <c r="D4" s="67" t="s">
        <v>30</v>
      </c>
      <c r="E4" s="68"/>
      <c r="F4" s="67" t="s">
        <v>31</v>
      </c>
      <c r="G4" s="68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0" x14ac:dyDescent="0.2">
      <c r="A5" s="48" t="s">
        <v>3</v>
      </c>
      <c r="B5" s="43" t="s">
        <v>49</v>
      </c>
      <c r="C5" s="44" t="s">
        <v>5</v>
      </c>
      <c r="D5" s="41" t="s">
        <v>49</v>
      </c>
      <c r="E5" s="42" t="s">
        <v>5</v>
      </c>
      <c r="F5" s="43" t="s">
        <v>49</v>
      </c>
      <c r="G5" s="44" t="s">
        <v>5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 ht="19" x14ac:dyDescent="0.2">
      <c r="A6" s="49">
        <v>1</v>
      </c>
      <c r="B6" s="82">
        <v>1.36174E-4</v>
      </c>
      <c r="C6" s="31">
        <f>2562*1058*4/1000000000/B6</f>
        <v>79.621543025834598</v>
      </c>
      <c r="D6" s="82">
        <v>2.4154800000000001E-4</v>
      </c>
      <c r="E6" s="35">
        <f>Table2431[Nodes]*Table2431[Flops/evalRHS]*Table2431[RK_steps]/1000000000/D6</f>
        <v>179.44319141537085</v>
      </c>
      <c r="F6" s="82">
        <v>8.2725170000000001E-4</v>
      </c>
      <c r="G6" s="31">
        <f>40962*Table2431[Flops/evalRHS]*Table2431[RK_steps]/1000000000/F6</f>
        <v>209.55071352527892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r="7" spans="1:20" x14ac:dyDescent="0.2">
      <c r="A7" s="40"/>
      <c r="B7" s="40"/>
      <c r="C7" s="45"/>
      <c r="D7" s="40"/>
      <c r="E7" s="40"/>
      <c r="F7" s="40"/>
      <c r="G7" s="40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 x14ac:dyDescent="0.2">
      <c r="A8" s="40"/>
      <c r="B8" s="40"/>
      <c r="C8" s="45"/>
      <c r="D8" s="40"/>
      <c r="E8" s="40"/>
      <c r="F8" s="40"/>
      <c r="G8" s="40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 ht="17" thickBot="1" x14ac:dyDescent="0.25">
      <c r="A9" s="32" t="s">
        <v>29</v>
      </c>
      <c r="B9" s="17"/>
      <c r="C9" s="17"/>
      <c r="D9" s="17"/>
      <c r="E9" s="18"/>
      <c r="F9" s="40"/>
      <c r="G9" s="40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0" x14ac:dyDescent="0.2">
      <c r="A10" s="9"/>
      <c r="B10" s="65" t="s">
        <v>27</v>
      </c>
      <c r="C10" s="66"/>
      <c r="D10" s="67" t="s">
        <v>30</v>
      </c>
      <c r="E10" s="68"/>
      <c r="F10" s="67" t="s">
        <v>32</v>
      </c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 x14ac:dyDescent="0.2">
      <c r="A11" s="6" t="s">
        <v>3</v>
      </c>
      <c r="B11" s="10" t="s">
        <v>49</v>
      </c>
      <c r="C11" s="11" t="s">
        <v>5</v>
      </c>
      <c r="D11" s="41" t="s">
        <v>49</v>
      </c>
      <c r="E11" s="42" t="s">
        <v>5</v>
      </c>
      <c r="F11" s="43" t="s">
        <v>49</v>
      </c>
      <c r="G11" s="44" t="s">
        <v>5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 ht="19" x14ac:dyDescent="0.2">
      <c r="A12" s="7">
        <v>1</v>
      </c>
      <c r="B12" s="82">
        <v>1.1176669999999999E-4</v>
      </c>
      <c r="C12" s="28">
        <f>2562*1058*4/1000000000/B12</f>
        <v>97.009073364427877</v>
      </c>
      <c r="D12" s="82">
        <v>2.310209E-4</v>
      </c>
      <c r="E12" s="35">
        <f>Table2431[Nodes]*Table2431[Flops/evalRHS]*Table2431[RK_steps]/1000000000/D12</f>
        <v>187.62001186905601</v>
      </c>
      <c r="F12" s="82">
        <v>8.0483400000000004E-4</v>
      </c>
      <c r="G12" s="31">
        <f>40962*Table2431[Flops/evalRHS]*Table2431[RK_steps]/1000000000/F12</f>
        <v>215.38750102505608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 spans="1:20" x14ac:dyDescent="0.2">
      <c r="A13" s="40"/>
      <c r="B13" s="40"/>
      <c r="C13" s="45"/>
      <c r="D13" s="40"/>
      <c r="E13" s="40"/>
      <c r="F13" s="40"/>
      <c r="G13" s="40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 x14ac:dyDescent="0.2">
      <c r="A14" s="40"/>
      <c r="B14" s="40"/>
      <c r="C14" s="45"/>
      <c r="D14" s="40"/>
      <c r="E14" s="40"/>
      <c r="F14" s="40"/>
      <c r="G14" s="40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ht="17" thickBot="1" x14ac:dyDescent="0.25">
      <c r="A15" s="24" t="s">
        <v>33</v>
      </c>
      <c r="B15" s="40"/>
      <c r="C15" s="40"/>
      <c r="D15" s="17"/>
      <c r="E15" s="18"/>
      <c r="F15" s="45"/>
      <c r="G15" s="40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1:20" x14ac:dyDescent="0.2">
      <c r="A16" s="47"/>
      <c r="B16" s="67" t="s">
        <v>26</v>
      </c>
      <c r="C16" s="68"/>
      <c r="D16" s="67" t="s">
        <v>30</v>
      </c>
      <c r="E16" s="68"/>
      <c r="F16" s="67" t="s">
        <v>31</v>
      </c>
      <c r="G16" s="68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 x14ac:dyDescent="0.2">
      <c r="A17" s="48" t="s">
        <v>3</v>
      </c>
      <c r="B17" s="43" t="s">
        <v>49</v>
      </c>
      <c r="C17" s="44" t="s">
        <v>5</v>
      </c>
      <c r="D17" s="41" t="s">
        <v>4</v>
      </c>
      <c r="E17" s="42" t="s">
        <v>5</v>
      </c>
      <c r="F17" s="43" t="s">
        <v>49</v>
      </c>
      <c r="G17" s="44" t="s">
        <v>5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 spans="1:20" ht="19" x14ac:dyDescent="0.2">
      <c r="A18" s="49">
        <v>1</v>
      </c>
      <c r="B18" s="81" t="s">
        <v>51</v>
      </c>
      <c r="C18" s="31">
        <f>2562*1058*4/1000000000/B18</f>
        <v>100.61743621152856</v>
      </c>
      <c r="D18" s="82">
        <v>1.709107E-4</v>
      </c>
      <c r="E18" s="35">
        <f>Table2431[Nodes]*Table2431[Flops/evalRHS]*Table2431[RK_steps]/1000000000/D18</f>
        <v>253.60696550888858</v>
      </c>
      <c r="F18" s="82">
        <v>3.9612849999999999E-4</v>
      </c>
      <c r="G18" s="31">
        <f>40962*Table2431[Flops/evalRHS]*Table2431[RK_steps]/1000000000/F18</f>
        <v>437.61351177711271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0" x14ac:dyDescent="0.2">
      <c r="A19" s="40"/>
      <c r="B19" s="40"/>
      <c r="C19" s="45"/>
      <c r="D19" s="40"/>
      <c r="E19" s="40"/>
      <c r="F19" s="40"/>
      <c r="G19" s="40"/>
    </row>
    <row r="20" spans="1:20" x14ac:dyDescent="0.2">
      <c r="A20" s="40"/>
      <c r="B20" s="40"/>
      <c r="C20" s="45"/>
      <c r="D20" s="40"/>
      <c r="E20" s="40"/>
      <c r="F20" s="40"/>
      <c r="G20" s="40"/>
    </row>
    <row r="21" spans="1:20" ht="17" thickBot="1" x14ac:dyDescent="0.25">
      <c r="A21" s="32" t="s">
        <v>34</v>
      </c>
      <c r="B21" s="17"/>
      <c r="C21" s="17"/>
      <c r="D21" s="17"/>
      <c r="E21" s="18"/>
      <c r="F21" s="40"/>
      <c r="G21" s="40"/>
    </row>
    <row r="22" spans="1:20" x14ac:dyDescent="0.2">
      <c r="A22" s="9"/>
      <c r="B22" s="65" t="s">
        <v>27</v>
      </c>
      <c r="C22" s="66"/>
      <c r="D22" s="67" t="s">
        <v>30</v>
      </c>
      <c r="E22" s="68"/>
      <c r="F22" s="67" t="s">
        <v>32</v>
      </c>
      <c r="G22" s="68"/>
    </row>
    <row r="23" spans="1:20" x14ac:dyDescent="0.2">
      <c r="A23" s="6" t="s">
        <v>3</v>
      </c>
      <c r="B23" s="10" t="s">
        <v>49</v>
      </c>
      <c r="C23" s="11" t="s">
        <v>5</v>
      </c>
      <c r="D23" s="41" t="s">
        <v>49</v>
      </c>
      <c r="E23" s="42" t="s">
        <v>5</v>
      </c>
      <c r="F23" s="43" t="s">
        <v>49</v>
      </c>
      <c r="G23" s="44" t="s">
        <v>5</v>
      </c>
    </row>
    <row r="24" spans="1:20" ht="19" x14ac:dyDescent="0.2">
      <c r="A24" s="7">
        <v>1</v>
      </c>
      <c r="B24" s="82">
        <v>1.000679E-4</v>
      </c>
      <c r="C24" s="28">
        <f>2562*1058*4/1000000000/B24</f>
        <v>108.35027016655691</v>
      </c>
      <c r="D24" s="82">
        <v>1.707387E-4</v>
      </c>
      <c r="E24" s="35">
        <f>Table2431[Nodes]*Table2431[Flops/evalRHS]*Table2431[RK_steps]/1000000000/D24</f>
        <v>253.86244594810668</v>
      </c>
      <c r="F24" s="82">
        <v>3.8036020000000001E-4</v>
      </c>
      <c r="G24" s="31">
        <f>40962*Table2431[Flops/evalRHS]*Table2431[RK_steps]/1000000000/F24</f>
        <v>455.75531824833405</v>
      </c>
    </row>
  </sheetData>
  <mergeCells count="12">
    <mergeCell ref="B16:C16"/>
    <mergeCell ref="D16:E16"/>
    <mergeCell ref="F16:G16"/>
    <mergeCell ref="B22:C22"/>
    <mergeCell ref="D22:E22"/>
    <mergeCell ref="F22:G22"/>
    <mergeCell ref="B4:C4"/>
    <mergeCell ref="D4:E4"/>
    <mergeCell ref="F4:G4"/>
    <mergeCell ref="B10:C10"/>
    <mergeCell ref="D10:E10"/>
    <mergeCell ref="F10:G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D031-755D-8E43-8DB6-C55B793C5354}">
  <dimension ref="B4:E37"/>
  <sheetViews>
    <sheetView topLeftCell="A5" workbookViewId="0">
      <selection activeCell="G16" sqref="G16"/>
    </sheetView>
  </sheetViews>
  <sheetFormatPr baseColWidth="10" defaultRowHeight="16" x14ac:dyDescent="0.2"/>
  <cols>
    <col min="2" max="2" width="17" customWidth="1"/>
    <col min="3" max="3" width="20.33203125" customWidth="1"/>
    <col min="4" max="4" width="20.5" customWidth="1"/>
    <col min="5" max="5" width="14.6640625" customWidth="1"/>
  </cols>
  <sheetData>
    <row r="4" spans="2:5" x14ac:dyDescent="0.2">
      <c r="B4" t="s">
        <v>38</v>
      </c>
    </row>
    <row r="6" spans="2:5" x14ac:dyDescent="0.2">
      <c r="C6" t="s">
        <v>41</v>
      </c>
      <c r="D6" t="s">
        <v>40</v>
      </c>
      <c r="E6" t="s">
        <v>39</v>
      </c>
    </row>
    <row r="7" spans="2:5" x14ac:dyDescent="0.2">
      <c r="B7" t="s">
        <v>35</v>
      </c>
      <c r="C7" s="54">
        <f>'OpenMP icc SP'!C68</f>
        <v>78.144490835536971</v>
      </c>
      <c r="D7" s="55">
        <f>'OpenACC pgi SP'!C24</f>
        <v>113.94089218170586</v>
      </c>
      <c r="E7" s="56">
        <v>100</v>
      </c>
    </row>
    <row r="8" spans="2:5" x14ac:dyDescent="0.2">
      <c r="B8" t="s">
        <v>36</v>
      </c>
      <c r="C8" s="57">
        <f>'OpenMP icc SP'!E22</f>
        <v>248.92016077763171</v>
      </c>
      <c r="D8" s="55">
        <f>'OpenACC pgi SP'!E24</f>
        <v>312.22460734341996</v>
      </c>
      <c r="E8" s="56">
        <v>250</v>
      </c>
    </row>
    <row r="9" spans="2:5" x14ac:dyDescent="0.2">
      <c r="B9" t="s">
        <v>37</v>
      </c>
      <c r="C9" s="57">
        <f>'OpenMP icc SP'!G22</f>
        <v>351.81565675528128</v>
      </c>
      <c r="D9" s="55">
        <f>'OpenACC pgi SP'!G24</f>
        <v>728.86458095513194</v>
      </c>
      <c r="E9" s="56">
        <v>500</v>
      </c>
    </row>
    <row r="12" spans="2:5" x14ac:dyDescent="0.2">
      <c r="B12" t="s">
        <v>46</v>
      </c>
    </row>
    <row r="13" spans="2:5" x14ac:dyDescent="0.2">
      <c r="C13" t="s">
        <v>40</v>
      </c>
      <c r="D13" t="s">
        <v>39</v>
      </c>
    </row>
    <row r="14" spans="2:5" x14ac:dyDescent="0.2">
      <c r="B14" t="s">
        <v>35</v>
      </c>
      <c r="C14">
        <f>D7/C7</f>
        <v>1.4580796542843444</v>
      </c>
      <c r="D14">
        <f>E7/C7</f>
        <v>1.2796807417999583</v>
      </c>
    </row>
    <row r="15" spans="2:5" x14ac:dyDescent="0.2">
      <c r="B15" t="s">
        <v>36</v>
      </c>
      <c r="C15">
        <f>D8/C8</f>
        <v>1.2543162689917275</v>
      </c>
      <c r="D15">
        <f>E8/C8</f>
        <v>1.0043380946685669</v>
      </c>
    </row>
    <row r="16" spans="2:5" x14ac:dyDescent="0.2">
      <c r="B16" t="s">
        <v>37</v>
      </c>
      <c r="C16">
        <f>D9/C9</f>
        <v>2.0717229803735577</v>
      </c>
    </row>
    <row r="19" spans="2:5" x14ac:dyDescent="0.2">
      <c r="B19" t="s">
        <v>45</v>
      </c>
      <c r="C19" s="51" t="s">
        <v>42</v>
      </c>
    </row>
    <row r="20" spans="2:5" x14ac:dyDescent="0.2">
      <c r="C20" s="52" t="s">
        <v>43</v>
      </c>
    </row>
    <row r="21" spans="2:5" x14ac:dyDescent="0.2">
      <c r="C21" s="53" t="s">
        <v>44</v>
      </c>
    </row>
    <row r="25" spans="2:5" x14ac:dyDescent="0.2">
      <c r="B25" t="s">
        <v>47</v>
      </c>
    </row>
    <row r="27" spans="2:5" x14ac:dyDescent="0.2">
      <c r="C27" t="s">
        <v>41</v>
      </c>
      <c r="D27" t="s">
        <v>40</v>
      </c>
      <c r="E27" t="s">
        <v>39</v>
      </c>
    </row>
    <row r="28" spans="2:5" x14ac:dyDescent="0.2">
      <c r="B28" t="s">
        <v>35</v>
      </c>
      <c r="C28" s="57">
        <f>'OpenMP icc DP'!C22</f>
        <v>89.929482256103327</v>
      </c>
      <c r="D28" s="55">
        <f>'OpenACC pgi DP'!C24</f>
        <v>108.35027016655691</v>
      </c>
      <c r="E28" s="56">
        <v>100</v>
      </c>
    </row>
    <row r="29" spans="2:5" x14ac:dyDescent="0.2">
      <c r="B29" t="s">
        <v>36</v>
      </c>
      <c r="C29" s="57">
        <f>'OpenMP icc DP'!E22</f>
        <v>210.64733600821125</v>
      </c>
      <c r="D29" s="55">
        <f>'OpenACC pgi DP'!E24</f>
        <v>253.86244594810668</v>
      </c>
      <c r="E29" s="56">
        <v>250</v>
      </c>
    </row>
    <row r="30" spans="2:5" x14ac:dyDescent="0.2">
      <c r="B30" t="s">
        <v>37</v>
      </c>
      <c r="C30" s="54">
        <f>'OpenMP icc DP'!G68</f>
        <v>264.4530321808233</v>
      </c>
      <c r="D30" s="55">
        <f>'OpenACC pgi DP'!G24</f>
        <v>455.75531824833405</v>
      </c>
      <c r="E30" s="56">
        <v>500</v>
      </c>
    </row>
    <row r="33" spans="2:4" x14ac:dyDescent="0.2">
      <c r="B33" t="s">
        <v>48</v>
      </c>
    </row>
    <row r="34" spans="2:4" x14ac:dyDescent="0.2">
      <c r="C34" t="s">
        <v>40</v>
      </c>
      <c r="D34" t="s">
        <v>39</v>
      </c>
    </row>
    <row r="35" spans="2:4" x14ac:dyDescent="0.2">
      <c r="B35" t="s">
        <v>35</v>
      </c>
      <c r="C35" s="1">
        <f>D28/C28</f>
        <v>1.2048359164127558</v>
      </c>
      <c r="D35">
        <f>E28/C28</f>
        <v>1.1119823832101869</v>
      </c>
    </row>
    <row r="36" spans="2:4" x14ac:dyDescent="0.2">
      <c r="B36" t="s">
        <v>36</v>
      </c>
      <c r="C36" s="1">
        <f t="shared" ref="C36:C37" si="0">D29/C29</f>
        <v>1.2051538403419964</v>
      </c>
      <c r="D36">
        <f>E29/C29</f>
        <v>1.1868177625102021</v>
      </c>
    </row>
    <row r="37" spans="2:4" x14ac:dyDescent="0.2">
      <c r="B37" t="s">
        <v>37</v>
      </c>
      <c r="C37" s="1">
        <f t="shared" si="0"/>
        <v>1.7233885143608612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OpenMP icc SP</vt:lpstr>
      <vt:lpstr>OpenMP icc DP</vt:lpstr>
      <vt:lpstr>OpenACC pgi SP</vt:lpstr>
      <vt:lpstr>OpenACC pgi DP</vt:lpstr>
      <vt:lpstr>Scaling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2019-11-06T16:06:32Z</dcterms:created>
  <dcterms:modified xsi:type="dcterms:W3CDTF">2020-01-22T15:55:45Z</dcterms:modified>
</cp:coreProperties>
</file>