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"/>
    </mc:Choice>
  </mc:AlternateContent>
  <xr:revisionPtr revIDLastSave="0" documentId="8_{A9C061BF-C7BA-F546-A128-0176CCD7A3EF}" xr6:coauthVersionLast="45" xr6:coauthVersionMax="45" xr10:uidLastSave="{00000000-0000-0000-0000-000000000000}"/>
  <bookViews>
    <workbookView xWindow="680" yWindow="540" windowWidth="25600" windowHeight="14820" activeTab="2" xr2:uid="{39728F6F-A99D-4148-9A5F-232344BF752D}"/>
  </bookViews>
  <sheets>
    <sheet name="OpenMP icc SP" sheetId="1" r:id="rId1"/>
    <sheet name="OpenACC pgi SP" sheetId="3" r:id="rId2"/>
    <sheet name="Scaling Performance" sheetId="4" r:id="rId3"/>
  </sheets>
  <externalReferences>
    <externalReference r:id="rId4"/>
  </externalReferences>
  <definedNames>
    <definedName name="_xlchart.v1.0" hidden="1">'OpenMP icc SP'!$A$28:$A$45</definedName>
    <definedName name="_xlchart.v1.1" hidden="1">'OpenMP icc SP'!$A$5:$A$22</definedName>
    <definedName name="_xlchart.v1.2" hidden="1">'OpenMP icc SP'!$C$28:$C$45</definedName>
    <definedName name="_xlchart.v1.3" hidden="1">'OpenMP icc SP'!$C$5:$C$22</definedName>
    <definedName name="_xlchart.v1.4" hidden="1">'OpenMP icc SP'!$E$28:$E$45</definedName>
    <definedName name="_xlchart.v1.5" hidden="1">'OpenMP icc SP'!$E$5:$E$22</definedName>
    <definedName name="_xlchart.v1.6" hidden="1">'OpenMP icc SP'!$G$28:$G$45</definedName>
    <definedName name="_xlchart.v1.7" hidden="1">'OpenMP icc SP'!$G$5:$G$22</definedName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4" l="1"/>
  <c r="C14" i="4"/>
  <c r="D9" i="4"/>
  <c r="D8" i="4"/>
  <c r="D7" i="4"/>
  <c r="C9" i="4"/>
  <c r="C7" i="4"/>
  <c r="G24" i="3" l="1"/>
  <c r="E24" i="3"/>
  <c r="C24" i="3"/>
  <c r="G18" i="3"/>
  <c r="E18" i="3"/>
  <c r="C18" i="3"/>
  <c r="G12" i="3"/>
  <c r="E12" i="3"/>
  <c r="C12" i="3"/>
  <c r="G6" i="3"/>
  <c r="E6" i="3"/>
  <c r="C6" i="3"/>
  <c r="C5" i="1"/>
  <c r="E63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C8" i="4" s="1"/>
  <c r="E28" i="1"/>
  <c r="D15" i="4" l="1"/>
  <c r="C15" i="4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<sst xmlns="http://schemas.openxmlformats.org/spreadsheetml/2006/main" count="128" uniqueCount="47">
  <si>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</si>
  <si>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</si>
  <si>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</si>
  <si>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</si>
  <si>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</si>
  <si>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</si>
  <si>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</si>
  <si>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</si>
  <si>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</si>
  <si>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</si>
  <si>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</si>
  <si>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</si>
  <si>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</si>
  <si>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</si>
  <si>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</si>
  <si>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</si>
  <si>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</si>
  <si>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</si>
  <si>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</si>
  <si>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</si>
  <si>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</si>
  <si>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</si>
  <si>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</si>
  <si>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</si>
  <si>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</si>
  <si>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</si>
  <si>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</si>
  <si>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</si>
  <si>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</si>
  <si>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</si>
  <si>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</si>
  <si>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</si>
  <si>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</si>
  <si>
    <t>Layout - CFDL_SFDL</t>
  </si>
  <si>
    <t>Layout - SFDL</t>
  </si>
  <si>
    <t>2K nodes</t>
  </si>
  <si>
    <t>10k nodes</t>
  </si>
  <si>
    <t>40k nodes</t>
  </si>
  <si>
    <t>Single Precision Workload Scaling Performance</t>
  </si>
  <si>
    <t>FPGA-Space Holder</t>
  </si>
  <si>
    <t>GPU - V100</t>
  </si>
  <si>
    <t>CPU - 36 Skylake Cores</t>
  </si>
  <si>
    <t>CFDL_SFDL layout</t>
  </si>
  <si>
    <t>CFDL layout</t>
  </si>
  <si>
    <t>SFDL layout</t>
  </si>
  <si>
    <t>Key:</t>
  </si>
  <si>
    <t>Single Precision Speedup vs CPU Skylake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</si>
</sst>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FF0000"/>
      <name val="Andale Mono"/>
      <family val="2"/>
    </font>
    <font>
      <sz val="15"/>
      <color theme="1"/>
      <name val="Andale Mon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4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41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9" xfId="0" applyFont="1" applyBorder="1"/>
    <xf numFmtId="2" fontId="0" fillId="0" borderId="10" xfId="0" applyNumberFormat="1" applyFont="1" applyBorder="1"/>
    <xf numFmtId="0" fontId="5" fillId="5" borderId="11" xfId="0" applyFont="1" applyFill="1" applyBorder="1"/>
    <xf numFmtId="0" fontId="5" fillId="0" borderId="14" xfId="0" applyFont="1" applyBorder="1"/>
    <xf numFmtId="0" fontId="5" fillId="0" borderId="15" xfId="0" applyFont="1" applyBorder="1"/>
    <xf numFmtId="2" fontId="5" fillId="0" borderId="16" xfId="0" applyNumberFormat="1" applyFont="1" applyBorder="1"/>
    <xf numFmtId="0" fontId="5" fillId="5" borderId="14" xfId="0" applyFont="1" applyFill="1" applyBorder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3" fillId="0" borderId="0" xfId="0" applyFont="1"/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5" fillId="0" borderId="4" xfId="0" applyFont="1" applyBorder="1"/>
    <xf numFmtId="2" fontId="5" fillId="0" borderId="5" xfId="0" applyNumberFormat="1" applyFont="1" applyBorder="1"/>
    <xf numFmtId="2" fontId="0" fillId="6" borderId="18" xfId="0" applyNumberFormat="1" applyFont="1" applyFill="1" applyBorder="1" applyAlignment="1">
      <alignment horizontal="center"/>
    </xf>
    <xf numFmtId="0" fontId="3" fillId="0" borderId="0" xfId="0" applyFont="1" applyBorder="1"/>
    <xf numFmtId="11" fontId="6" fillId="0" borderId="0" xfId="0" applyNumberFormat="1" applyFont="1"/>
    <xf numFmtId="11" fontId="7" fillId="0" borderId="0" xfId="0" applyNumberFormat="1" applyFont="1"/>
    <xf numFmtId="2" fontId="0" fillId="6" borderId="1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0" xfId="0" applyFont="1"/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5" xfId="0" applyFont="1" applyBorder="1"/>
    <xf numFmtId="2" fontId="0" fillId="0" borderId="16" xfId="0" applyNumberFormat="1" applyFont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0" xfId="0" applyNumberFormat="1" applyFont="1"/>
    <xf numFmtId="0" fontId="0" fillId="0" borderId="0" xfId="0" applyFill="1" applyBorder="1"/>
    <xf numFmtId="0" fontId="0" fillId="5" borderId="11" xfId="0" applyFont="1" applyFill="1" applyBorder="1"/>
    <xf numFmtId="0" fontId="0" fillId="0" borderId="14" xfId="0" applyFont="1" applyBorder="1"/>
    <xf numFmtId="0" fontId="0" fillId="5" borderId="14" xfId="0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2" fontId="0" fillId="8" borderId="17" xfId="0" applyNumberFormat="1" applyFill="1" applyBorder="1"/>
    <xf numFmtId="2" fontId="0" fillId="10" borderId="17" xfId="0" applyNumberFormat="1" applyFill="1" applyBorder="1"/>
    <xf numFmtId="0" fontId="0" fillId="0" borderId="17" xfId="0" applyBorder="1"/>
    <xf numFmtId="2" fontId="0" fillId="9" borderId="17" xfId="0" applyNumberFormat="1" applyFill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41C"/>
      <color rgb="FFAF49FE"/>
      <color rgb="FFA24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22.413910437665614</c:v>
                </c:pt>
                <c:pt idx="1">
                  <c:v>43.634133384845704</c:v>
                </c:pt>
                <c:pt idx="2">
                  <c:v>53.631307465379805</c:v>
                </c:pt>
                <c:pt idx="3">
                  <c:v>66.002388712420696</c:v>
                </c:pt>
                <c:pt idx="4">
                  <c:v>83.42689094640231</c:v>
                </c:pt>
                <c:pt idx="5">
                  <c:v>86.330830767466807</c:v>
                </c:pt>
                <c:pt idx="6">
                  <c:v>77.39512732054024</c:v>
                </c:pt>
                <c:pt idx="7">
                  <c:v>77.490766046495679</c:v>
                </c:pt>
                <c:pt idx="8">
                  <c:v>53.341152358326504</c:v>
                </c:pt>
                <c:pt idx="9">
                  <c:v>54.661014898405298</c:v>
                </c:pt>
                <c:pt idx="10">
                  <c:v>50.726122326001807</c:v>
                </c:pt>
                <c:pt idx="11">
                  <c:v>43.445339428234384</c:v>
                </c:pt>
                <c:pt idx="12">
                  <c:v>48.118740169780978</c:v>
                </c:pt>
                <c:pt idx="13">
                  <c:v>56.079623831909842</c:v>
                </c:pt>
                <c:pt idx="14">
                  <c:v>46.931769977543496</c:v>
                </c:pt>
                <c:pt idx="15">
                  <c:v>52.331820838640581</c:v>
                </c:pt>
                <c:pt idx="16">
                  <c:v>53.162935537442941</c:v>
                </c:pt>
                <c:pt idx="17">
                  <c:v>51.602313597884581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19.185106627833893</c:v>
                </c:pt>
                <c:pt idx="1">
                  <c:v>42.50442654909606</c:v>
                </c:pt>
                <c:pt idx="2">
                  <c:v>60.891470417919429</c:v>
                </c:pt>
                <c:pt idx="3">
                  <c:v>87.579833185865468</c:v>
                </c:pt>
                <c:pt idx="4">
                  <c:v>88.958417865509944</c:v>
                </c:pt>
                <c:pt idx="5">
                  <c:v>137.62300110113276</c:v>
                </c:pt>
                <c:pt idx="6">
                  <c:v>148.67708907526821</c:v>
                </c:pt>
                <c:pt idx="7">
                  <c:v>167.61627509024851</c:v>
                </c:pt>
                <c:pt idx="8">
                  <c:v>127.44622939010138</c:v>
                </c:pt>
                <c:pt idx="9">
                  <c:v>159.44884679181263</c:v>
                </c:pt>
                <c:pt idx="10">
                  <c:v>152.0243327913264</c:v>
                </c:pt>
                <c:pt idx="11">
                  <c:v>164.91191144460666</c:v>
                </c:pt>
                <c:pt idx="12">
                  <c:v>178.01178938134291</c:v>
                </c:pt>
                <c:pt idx="13">
                  <c:v>179.38689814496752</c:v>
                </c:pt>
                <c:pt idx="14">
                  <c:v>187.26488924604359</c:v>
                </c:pt>
                <c:pt idx="15">
                  <c:v>181.87585285493452</c:v>
                </c:pt>
                <c:pt idx="16">
                  <c:v>240.53781199222183</c:v>
                </c:pt>
                <c:pt idx="17">
                  <c:v>248.92016077763171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18.189107930816597</c:v>
                </c:pt>
                <c:pt idx="1">
                  <c:v>42.715674241429262</c:v>
                </c:pt>
                <c:pt idx="2">
                  <c:v>57.723041842010097</c:v>
                </c:pt>
                <c:pt idx="3">
                  <c:v>83.582375449369721</c:v>
                </c:pt>
                <c:pt idx="4">
                  <c:v>87.042344920321767</c:v>
                </c:pt>
                <c:pt idx="5">
                  <c:v>153.23075943951602</c:v>
                </c:pt>
                <c:pt idx="6">
                  <c:v>167.49100859140395</c:v>
                </c:pt>
                <c:pt idx="7">
                  <c:v>193.74815683445726</c:v>
                </c:pt>
                <c:pt idx="8">
                  <c:v>200.16489271477511</c:v>
                </c:pt>
                <c:pt idx="9">
                  <c:v>223.80164815522727</c:v>
                </c:pt>
                <c:pt idx="10">
                  <c:v>232.21172420749497</c:v>
                </c:pt>
                <c:pt idx="11">
                  <c:v>252.42864843911772</c:v>
                </c:pt>
                <c:pt idx="12">
                  <c:v>269.78163477372033</c:v>
                </c:pt>
                <c:pt idx="13">
                  <c:v>301.71198233078093</c:v>
                </c:pt>
                <c:pt idx="14">
                  <c:v>309.66180017759655</c:v>
                </c:pt>
                <c:pt idx="15">
                  <c:v>341.21743423169909</c:v>
                </c:pt>
                <c:pt idx="16">
                  <c:v>375.02054432232291</c:v>
                </c:pt>
                <c:pt idx="17">
                  <c:v>351.81565675528128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24.16274981163216</c:v>
                </c:pt>
                <c:pt idx="1">
                  <c:v>33.323776880596789</c:v>
                </c:pt>
                <c:pt idx="2">
                  <c:v>44.775726650607666</c:v>
                </c:pt>
                <c:pt idx="3">
                  <c:v>51.588465946965968</c:v>
                </c:pt>
                <c:pt idx="4">
                  <c:v>63.12743990092801</c:v>
                </c:pt>
                <c:pt idx="5">
                  <c:v>68.956774753632317</c:v>
                </c:pt>
                <c:pt idx="6">
                  <c:v>53.037380686017791</c:v>
                </c:pt>
                <c:pt idx="7">
                  <c:v>56.876916354235902</c:v>
                </c:pt>
                <c:pt idx="8">
                  <c:v>37.501444906268731</c:v>
                </c:pt>
                <c:pt idx="9">
                  <c:v>36.65705701116611</c:v>
                </c:pt>
                <c:pt idx="10">
                  <c:v>37.841564565188179</c:v>
                </c:pt>
                <c:pt idx="11">
                  <c:v>30.332945582239319</c:v>
                </c:pt>
                <c:pt idx="12">
                  <c:v>34.069887616087883</c:v>
                </c:pt>
                <c:pt idx="13">
                  <c:v>39.168934160083346</c:v>
                </c:pt>
                <c:pt idx="14">
                  <c:v>33.074229523118959</c:v>
                </c:pt>
                <c:pt idx="15">
                  <c:v>34.61056986350345</c:v>
                </c:pt>
                <c:pt idx="16">
                  <c:v>39.475944629320828</c:v>
                </c:pt>
                <c:pt idx="17">
                  <c:v>33.231160787515677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20.53962978179559</c:v>
                </c:pt>
                <c:pt idx="1">
                  <c:v>29.763013206675232</c:v>
                </c:pt>
                <c:pt idx="2">
                  <c:v>51.866586620585529</c:v>
                </c:pt>
                <c:pt idx="3">
                  <c:v>63.361702550656744</c:v>
                </c:pt>
                <c:pt idx="4">
                  <c:v>90.851446514805133</c:v>
                </c:pt>
                <c:pt idx="5">
                  <c:v>109.427054931472</c:v>
                </c:pt>
                <c:pt idx="6">
                  <c:v>116.98492755266045</c:v>
                </c:pt>
                <c:pt idx="7">
                  <c:v>127.46871742087269</c:v>
                </c:pt>
                <c:pt idx="8">
                  <c:v>113.38928832657179</c:v>
                </c:pt>
                <c:pt idx="9">
                  <c:v>119.70696415817928</c:v>
                </c:pt>
                <c:pt idx="10">
                  <c:v>116.0671614893094</c:v>
                </c:pt>
                <c:pt idx="11">
                  <c:v>124.91572165074724</c:v>
                </c:pt>
                <c:pt idx="12">
                  <c:v>138.84797312231998</c:v>
                </c:pt>
                <c:pt idx="13">
                  <c:v>138.3085530268776</c:v>
                </c:pt>
                <c:pt idx="14">
                  <c:v>145.37872669265838</c:v>
                </c:pt>
                <c:pt idx="15">
                  <c:v>143.39588135207998</c:v>
                </c:pt>
                <c:pt idx="16">
                  <c:v>186.99368018336915</c:v>
                </c:pt>
                <c:pt idx="17">
                  <c:v>198.02986885773183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21.278908798986571</c:v>
                </c:pt>
                <c:pt idx="1">
                  <c:v>29.27040349317549</c:v>
                </c:pt>
                <c:pt idx="2">
                  <c:v>52.190081995222087</c:v>
                </c:pt>
                <c:pt idx="3">
                  <c:v>63.389354244790567</c:v>
                </c:pt>
                <c:pt idx="4">
                  <c:v>97.213539703903095</c:v>
                </c:pt>
                <c:pt idx="5">
                  <c:v>119.65329701769558</c:v>
                </c:pt>
                <c:pt idx="6">
                  <c:v>134.49117065870354</c:v>
                </c:pt>
                <c:pt idx="7">
                  <c:v>154.09884482214525</c:v>
                </c:pt>
                <c:pt idx="8">
                  <c:v>160.37477946883791</c:v>
                </c:pt>
                <c:pt idx="9">
                  <c:v>180.64450727215527</c:v>
                </c:pt>
                <c:pt idx="10">
                  <c:v>188.73943063685485</c:v>
                </c:pt>
                <c:pt idx="11">
                  <c:v>205.05692109402057</c:v>
                </c:pt>
                <c:pt idx="12">
                  <c:v>223.88590433789378</c:v>
                </c:pt>
                <c:pt idx="13">
                  <c:v>233.40865462877775</c:v>
                </c:pt>
                <c:pt idx="14">
                  <c:v>262.73698684035429</c:v>
                </c:pt>
                <c:pt idx="15">
                  <c:v>262.26301404183044</c:v>
                </c:pt>
                <c:pt idx="16">
                  <c:v>294.01958579393903</c:v>
                </c:pt>
                <c:pt idx="17">
                  <c:v>318.98235479317623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SP'!$C$74:$C$91</c:f>
              <c:numCache>
                <c:formatCode>0.00</c:formatCode>
                <c:ptCount val="18"/>
                <c:pt idx="0">
                  <c:v>14.884742059795776</c:v>
                </c:pt>
                <c:pt idx="1">
                  <c:v>29.780543133701993</c:v>
                </c:pt>
                <c:pt idx="2">
                  <c:v>40.962807224341063</c:v>
                </c:pt>
                <c:pt idx="3">
                  <c:v>53.441691619533472</c:v>
                </c:pt>
                <c:pt idx="4">
                  <c:v>47.494302155916145</c:v>
                </c:pt>
                <c:pt idx="5">
                  <c:v>63.395188521211381</c:v>
                </c:pt>
                <c:pt idx="6">
                  <c:v>61.568562871871286</c:v>
                </c:pt>
                <c:pt idx="7">
                  <c:v>40.986653914706778</c:v>
                </c:pt>
                <c:pt idx="8">
                  <c:v>55.118593300496514</c:v>
                </c:pt>
                <c:pt idx="9">
                  <c:v>51.244504479127187</c:v>
                </c:pt>
                <c:pt idx="10">
                  <c:v>33.306221149530785</c:v>
                </c:pt>
                <c:pt idx="11">
                  <c:v>33.200358999468115</c:v>
                </c:pt>
                <c:pt idx="12">
                  <c:v>29.446764270460662</c:v>
                </c:pt>
                <c:pt idx="13">
                  <c:v>31.462136650872317</c:v>
                </c:pt>
                <c:pt idx="14">
                  <c:v>34.100136747964818</c:v>
                </c:pt>
                <c:pt idx="15">
                  <c:v>34.080328909732131</c:v>
                </c:pt>
                <c:pt idx="16">
                  <c:v>36.851080953947637</c:v>
                </c:pt>
                <c:pt idx="17">
                  <c:v>35.210364899217879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E747-9069-5772C7A74AD7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SP'!$E$74:$E$91</c:f>
              <c:numCache>
                <c:formatCode>0.00</c:formatCode>
                <c:ptCount val="18"/>
                <c:pt idx="0">
                  <c:v>14.924780307509231</c:v>
                </c:pt>
                <c:pt idx="1">
                  <c:v>30.785461332924228</c:v>
                </c:pt>
                <c:pt idx="2">
                  <c:v>43.132149485279847</c:v>
                </c:pt>
                <c:pt idx="3">
                  <c:v>67.417390872893975</c:v>
                </c:pt>
                <c:pt idx="4">
                  <c:v>64.127055893798939</c:v>
                </c:pt>
                <c:pt idx="5">
                  <c:v>95.069751363947219</c:v>
                </c:pt>
                <c:pt idx="6">
                  <c:v>107.47255608234279</c:v>
                </c:pt>
                <c:pt idx="7">
                  <c:v>94.355626183686354</c:v>
                </c:pt>
                <c:pt idx="8">
                  <c:v>124.43728374844828</c:v>
                </c:pt>
                <c:pt idx="9">
                  <c:v>125.02688080544921</c:v>
                </c:pt>
                <c:pt idx="10">
                  <c:v>109.78754316740468</c:v>
                </c:pt>
                <c:pt idx="11">
                  <c:v>119.98505174587305</c:v>
                </c:pt>
                <c:pt idx="12">
                  <c:v>131.09066136385977</c:v>
                </c:pt>
                <c:pt idx="13">
                  <c:v>133.43836623513201</c:v>
                </c:pt>
                <c:pt idx="14">
                  <c:v>139.58760861367074</c:v>
                </c:pt>
                <c:pt idx="15">
                  <c:v>138.31089213802963</c:v>
                </c:pt>
                <c:pt idx="16">
                  <c:v>178.66881785231263</c:v>
                </c:pt>
                <c:pt idx="17">
                  <c:v>188.55437342116036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6-E747-9069-5772C7A74AD7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SP'!$G$74:$G$91</c:f>
              <c:numCache>
                <c:formatCode>0.00</c:formatCode>
                <c:ptCount val="18"/>
                <c:pt idx="0">
                  <c:v>15.446560167661083</c:v>
                </c:pt>
                <c:pt idx="1">
                  <c:v>30.59433686543878</c:v>
                </c:pt>
                <c:pt idx="2">
                  <c:v>44.610890438614575</c:v>
                </c:pt>
                <c:pt idx="3">
                  <c:v>67.41058932046235</c:v>
                </c:pt>
                <c:pt idx="4">
                  <c:v>72.459901336496713</c:v>
                </c:pt>
                <c:pt idx="5">
                  <c:v>98.825382129802122</c:v>
                </c:pt>
                <c:pt idx="6">
                  <c:v>119.69146533528226</c:v>
                </c:pt>
                <c:pt idx="7">
                  <c:v>125.93830772326743</c:v>
                </c:pt>
                <c:pt idx="8">
                  <c:v>145.10540180152125</c:v>
                </c:pt>
                <c:pt idx="9">
                  <c:v>151.90973284750592</c:v>
                </c:pt>
                <c:pt idx="10">
                  <c:v>166.63031680210395</c:v>
                </c:pt>
                <c:pt idx="11">
                  <c:v>179.59494597269762</c:v>
                </c:pt>
                <c:pt idx="12">
                  <c:v>191.76752027981604</c:v>
                </c:pt>
                <c:pt idx="13">
                  <c:v>204.08670264423213</c:v>
                </c:pt>
                <c:pt idx="14">
                  <c:v>218.83354877802464</c:v>
                </c:pt>
                <c:pt idx="15">
                  <c:v>230.97643137122182</c:v>
                </c:pt>
                <c:pt idx="16">
                  <c:v>252.18393138898205</c:v>
                </c:pt>
                <c:pt idx="17">
                  <c:v>260.48978356579903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6-E747-9069-5772C7A74AD7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SP'!$C$51:$C$68</c:f>
              <c:numCache>
                <c:formatCode>0.00</c:formatCode>
                <c:ptCount val="18"/>
                <c:pt idx="0">
                  <c:v>25.039130049217398</c:v>
                </c:pt>
                <c:pt idx="1">
                  <c:v>36.005802168374466</c:v>
                </c:pt>
                <c:pt idx="2">
                  <c:v>50.660729512964942</c:v>
                </c:pt>
                <c:pt idx="3">
                  <c:v>57.687137373205317</c:v>
                </c:pt>
                <c:pt idx="4">
                  <c:v>80.647537666912626</c:v>
                </c:pt>
                <c:pt idx="5">
                  <c:v>88.021581653321562</c:v>
                </c:pt>
                <c:pt idx="6">
                  <c:v>85.058319604612848</c:v>
                </c:pt>
                <c:pt idx="7">
                  <c:v>93.483333620734257</c:v>
                </c:pt>
                <c:pt idx="8">
                  <c:v>67.754863810798028</c:v>
                </c:pt>
                <c:pt idx="9">
                  <c:v>70.220511279442093</c:v>
                </c:pt>
                <c:pt idx="10">
                  <c:v>67.753847653601511</c:v>
                </c:pt>
                <c:pt idx="11">
                  <c:v>62.839974127678516</c:v>
                </c:pt>
                <c:pt idx="12">
                  <c:v>66.33090866822873</c:v>
                </c:pt>
                <c:pt idx="13">
                  <c:v>69.308752461070341</c:v>
                </c:pt>
                <c:pt idx="14">
                  <c:v>72.251780741404161</c:v>
                </c:pt>
                <c:pt idx="15">
                  <c:v>75.57132322498714</c:v>
                </c:pt>
                <c:pt idx="16">
                  <c:v>87.421237399677167</c:v>
                </c:pt>
                <c:pt idx="17">
                  <c:v>78.144490835536971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6-E747-9069-5772C7A74AD7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SP'!$E$51:$E$68</c:f>
              <c:numCache>
                <c:formatCode>0.00</c:formatCode>
                <c:ptCount val="18"/>
                <c:pt idx="0">
                  <c:v>25.331601863161648</c:v>
                </c:pt>
                <c:pt idx="1">
                  <c:v>35.129753693782774</c:v>
                </c:pt>
                <c:pt idx="2">
                  <c:v>56.731264406419839</c:v>
                </c:pt>
                <c:pt idx="3">
                  <c:v>76.349160970531585</c:v>
                </c:pt>
                <c:pt idx="4">
                  <c:v>82.901671263374126</c:v>
                </c:pt>
                <c:pt idx="5">
                  <c:v>118.03520402425073</c:v>
                </c:pt>
                <c:pt idx="6">
                  <c:v>133.8372923852194</c:v>
                </c:pt>
                <c:pt idx="7">
                  <c:v>126.26851897167708</c:v>
                </c:pt>
                <c:pt idx="8">
                  <c:v>149.05528480111587</c:v>
                </c:pt>
                <c:pt idx="9">
                  <c:v>168.85346447637835</c:v>
                </c:pt>
                <c:pt idx="10">
                  <c:v>148.54186207901029</c:v>
                </c:pt>
                <c:pt idx="11">
                  <c:v>157.54145426591577</c:v>
                </c:pt>
                <c:pt idx="12">
                  <c:v>167.08437879580455</c:v>
                </c:pt>
                <c:pt idx="13">
                  <c:v>178.96412223889385</c:v>
                </c:pt>
                <c:pt idx="14">
                  <c:v>193.1770712627777</c:v>
                </c:pt>
                <c:pt idx="15">
                  <c:v>189.01540847234855</c:v>
                </c:pt>
                <c:pt idx="16">
                  <c:v>235.70793717086158</c:v>
                </c:pt>
                <c:pt idx="17">
                  <c:v>246.17297819811111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6-E747-9069-5772C7A74AD7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SP'!$G$51:$G$68</c:f>
              <c:numCache>
                <c:formatCode>0.00</c:formatCode>
                <c:ptCount val="18"/>
                <c:pt idx="0">
                  <c:v>24.943678752361251</c:v>
                </c:pt>
                <c:pt idx="1">
                  <c:v>33.704206824010221</c:v>
                </c:pt>
                <c:pt idx="2">
                  <c:v>56.024955254675071</c:v>
                </c:pt>
                <c:pt idx="3">
                  <c:v>70.362017515091097</c:v>
                </c:pt>
                <c:pt idx="4">
                  <c:v>106.26397421484117</c:v>
                </c:pt>
                <c:pt idx="5">
                  <c:v>129.3395290536306</c:v>
                </c:pt>
                <c:pt idx="6">
                  <c:v>133.58618388453792</c:v>
                </c:pt>
                <c:pt idx="7">
                  <c:v>169.34532044487642</c:v>
                </c:pt>
                <c:pt idx="8">
                  <c:v>169.57840367503778</c:v>
                </c:pt>
                <c:pt idx="9">
                  <c:v>198.2521042770355</c:v>
                </c:pt>
                <c:pt idx="10">
                  <c:v>207.60576084985684</c:v>
                </c:pt>
                <c:pt idx="11">
                  <c:v>224.87359167956529</c:v>
                </c:pt>
                <c:pt idx="12">
                  <c:v>237.74876566237299</c:v>
                </c:pt>
                <c:pt idx="13">
                  <c:v>251.87218725272447</c:v>
                </c:pt>
                <c:pt idx="14">
                  <c:v>270.48820485998522</c:v>
                </c:pt>
                <c:pt idx="15">
                  <c:v>289.47201400009686</c:v>
                </c:pt>
                <c:pt idx="16">
                  <c:v>318.52366255427592</c:v>
                </c:pt>
                <c:pt idx="17">
                  <c:v>322.50579055331457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Single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Performance'!$C$7:$C$8</c:f>
              <c:numCache>
                <c:formatCode>0.00</c:formatCode>
                <c:ptCount val="2"/>
                <c:pt idx="0">
                  <c:v>78.144490835536971</c:v>
                </c:pt>
                <c:pt idx="1">
                  <c:v>248.92016077763171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C44-9F14-0888E7F615E8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FPGA-Space Holder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Performance'!$E$7:$E$8</c:f>
              <c:numCache>
                <c:formatCode>General</c:formatCode>
                <c:ptCount val="2"/>
                <c:pt idx="0">
                  <c:v>100</c:v>
                </c:pt>
                <c:pt idx="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BC44-9F14-0888E7F615E8}"/>
            </c:ext>
          </c:extLst>
        </c:ser>
        <c:ser>
          <c:idx val="1"/>
          <c:order val="2"/>
          <c:tx>
            <c:strRef>
              <c:f>'Scaling Performance'!$D$6</c:f>
              <c:strCache>
                <c:ptCount val="1"/>
                <c:pt idx="0">
                  <c:v>GPU - V100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Performance'!$D$7:$D$8</c:f>
              <c:numCache>
                <c:formatCode>0.00</c:formatCode>
                <c:ptCount val="2"/>
                <c:pt idx="0">
                  <c:v>113.94089218170586</c:v>
                </c:pt>
                <c:pt idx="1">
                  <c:v>312.22460734341996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BC44-9F14-0888E7F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39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12700</xdr:rowOff>
    </xdr:from>
    <xdr:to>
      <xdr:col>16</xdr:col>
      <xdr:colOff>419100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1BAEC-AB5E-6043-A625-A88CCF7C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10" dataDxfId="9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0"/>
    <tableColumn id="2" xr3:uid="{783EC989-BAAB-6348-B47B-C6B5F9CAD68D}" name="Flops/evalRHS" dataDxfId="1"/>
    <tableColumn id="3" xr3:uid="{231B25DE-BED0-824C-94F3-009C036761B3}" name="RK_steps" dataDxfId="8"/>
    <tableColumn id="4" xr3:uid="{4C0412C8-8892-3F4B-8996-638F10420574}" name="Attempts" dataDxfId="7"/>
    <tableColumn id="5" xr3:uid="{7CA62103-90BC-D142-81F3-B434A6E7ABC3}" name="Compiler" dataDxfId="6"/>
    <tableColumn id="6" xr3:uid="{49984DD0-7E47-9A4B-BC63-438F0549FAD6}" name="Opt flags" dataDxfId="5"/>
    <tableColumn id="7" xr3:uid="{97E21663-79E4-4040-8598-07A769364B1E}" name="KMP affinity" dataDxfId="4"/>
    <tableColumn id="9" xr3:uid="{8A7CFB42-72FC-4947-B286-481D34F72959}" name="RCM Node Reordering" dataDxfId="3"/>
    <tableColumn id="8" xr3:uid="{23EF3748-9EDC-4247-A946-A2D29096B5AC}" name="Precision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17" dataDxfId="16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15"/>
    <tableColumn id="2" xr3:uid="{ABB51D36-40A0-2843-89CF-F49ADE18F589}" name="Nodes" dataDxfId="14"/>
    <tableColumn id="4" xr3:uid="{F68EF36E-91E7-BE48-ACE4-28B2797C000F}" name="Total cores" dataDxfId="13"/>
    <tableColumn id="5" xr3:uid="{B1E49CEC-3B1B-184B-8C75-34BB9B682096}" name="Column1" dataDxfId="12"/>
    <tableColumn id="6" xr3:uid="{DBABA36A-57FC-134A-8CE7-B063402BCF3A}" name="Processor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91"/>
  <sheetViews>
    <sheetView topLeftCell="A68" workbookViewId="0">
      <selection activeCell="H39" sqref="H39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8"/>
      <c r="I1" s="4" t="s">
        <v>1</v>
      </c>
      <c r="J1" s="4"/>
      <c r="K1" s="4"/>
      <c r="L1" s="4"/>
      <c r="M1" s="4"/>
      <c r="N1" s="4"/>
      <c r="O1" s="4"/>
      <c r="P1" s="4"/>
      <c r="Q1" s="4"/>
      <c r="S1" s="31"/>
      <c r="T1" s="32" t="s">
        <v>2</v>
      </c>
      <c r="U1" s="32"/>
      <c r="V1" s="32"/>
      <c r="W1" s="32"/>
      <c r="X1" s="32"/>
    </row>
    <row r="2" spans="1:24" ht="17" thickBot="1" x14ac:dyDescent="0.25">
      <c r="A2" s="28" t="s">
        <v>28</v>
      </c>
      <c r="C2"/>
      <c r="D2" s="8"/>
      <c r="E2" s="5"/>
      <c r="F2" s="1"/>
      <c r="I2" s="57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17" t="s">
        <v>26</v>
      </c>
      <c r="C3" s="18"/>
      <c r="D3" s="17" t="s">
        <v>30</v>
      </c>
      <c r="E3" s="18"/>
      <c r="F3" s="17" t="s">
        <v>31</v>
      </c>
      <c r="G3" s="18"/>
      <c r="H3" s="30"/>
      <c r="I3" s="57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34" t="s">
        <v>4</v>
      </c>
      <c r="C4" s="35" t="s">
        <v>5</v>
      </c>
      <c r="D4" s="14" t="s">
        <v>4</v>
      </c>
      <c r="E4" s="15" t="s">
        <v>5</v>
      </c>
      <c r="F4" s="34" t="s">
        <v>4</v>
      </c>
      <c r="G4" s="35" t="s">
        <v>5</v>
      </c>
      <c r="H4" s="29"/>
      <c r="T4" s="2"/>
      <c r="U4" s="2"/>
      <c r="V4" s="2"/>
      <c r="W4" s="2"/>
      <c r="X4" s="2"/>
    </row>
    <row r="5" spans="1:24" ht="19" x14ac:dyDescent="0.2">
      <c r="A5" s="16">
        <v>2</v>
      </c>
      <c r="B5" s="39">
        <v>4.8373459999999997E-4</v>
      </c>
      <c r="C5" s="36">
        <f>2562*1058*4/1000000000/B5</f>
        <v>22.413910437665614</v>
      </c>
      <c r="D5" s="39">
        <v>2.2592599999999999E-3</v>
      </c>
      <c r="E5" s="40">
        <f>Table2431[Nodes]*Table2431[Flops/evalRHS]*Table2431[RK_steps]/1000000000/D5</f>
        <v>19.185106627833893</v>
      </c>
      <c r="F5" s="39">
        <v>9.5304940000000005E-3</v>
      </c>
      <c r="G5" s="36">
        <f>40962*Table2431[Flops/evalRHS]*Table2431[RK_steps]/1000000000/F5</f>
        <v>18.189107930816597</v>
      </c>
      <c r="T5" s="2"/>
      <c r="U5" s="2" t="s">
        <v>24</v>
      </c>
      <c r="V5" s="2"/>
      <c r="W5" s="2"/>
      <c r="X5" s="2"/>
    </row>
    <row r="6" spans="1:24" ht="19" x14ac:dyDescent="0.2">
      <c r="A6" s="13">
        <v>4</v>
      </c>
      <c r="B6" s="39">
        <v>2.4848399999999999E-4</v>
      </c>
      <c r="C6" s="36">
        <f t="shared" ref="C6:C22" si="0">2562*1058*4/1000000000/B6</f>
        <v>43.634133384845704</v>
      </c>
      <c r="D6" s="39">
        <v>1.0197559999999999E-3</v>
      </c>
      <c r="E6" s="41">
        <f>Table2431[Nodes]*Table2431[Flops/evalRHS]*Table2431[RK_steps]/1000000000/D6</f>
        <v>42.50442654909606</v>
      </c>
      <c r="F6" s="39">
        <v>4.058257E-3</v>
      </c>
      <c r="G6" s="42">
        <f>40962*Table2431[Flops/evalRHS]*Table2431[RK_steps]/1000000000/F6</f>
        <v>42.715674241429262</v>
      </c>
      <c r="P6" s="3"/>
      <c r="T6" s="2"/>
      <c r="U6" s="2"/>
      <c r="V6" s="2"/>
      <c r="W6" s="2"/>
      <c r="X6" s="2"/>
    </row>
    <row r="7" spans="1:24" ht="19" x14ac:dyDescent="0.2">
      <c r="A7" s="16">
        <v>6</v>
      </c>
      <c r="B7" s="39">
        <v>2.0216519999999999E-4</v>
      </c>
      <c r="C7" s="36">
        <f t="shared" si="0"/>
        <v>53.631307465379805</v>
      </c>
      <c r="D7" s="39">
        <v>7.118262E-4</v>
      </c>
      <c r="E7" s="40">
        <f>Table2431[Nodes]*Table2431[Flops/evalRHS]*Table2431[RK_steps]/1000000000/D7</f>
        <v>60.891470417919429</v>
      </c>
      <c r="F7" s="39">
        <v>3.0031540000000001E-3</v>
      </c>
      <c r="G7" s="36">
        <f>40962*Table2431[Flops/evalRHS]*Table2431[RK_steps]/1000000000/F7</f>
        <v>57.723041842010097</v>
      </c>
    </row>
    <row r="8" spans="1:24" ht="19" x14ac:dyDescent="0.2">
      <c r="A8" s="13">
        <v>8</v>
      </c>
      <c r="B8" s="39">
        <v>1.6427259999999999E-4</v>
      </c>
      <c r="C8" s="36">
        <f t="shared" si="0"/>
        <v>66.002388712420696</v>
      </c>
      <c r="D8" s="39">
        <v>4.9491010000000002E-4</v>
      </c>
      <c r="E8" s="41">
        <f>Table2431[Nodes]*Table2431[Flops/evalRHS]*Table2431[RK_steps]/1000000000/D8</f>
        <v>87.579833185865468</v>
      </c>
      <c r="F8" s="39">
        <v>2.0740160000000001E-3</v>
      </c>
      <c r="G8" s="42">
        <f>40962*Table2431[Flops/evalRHS]*Table2431[RK_steps]/1000000000/F8</f>
        <v>83.582375449369721</v>
      </c>
    </row>
    <row r="9" spans="1:24" ht="19" x14ac:dyDescent="0.2">
      <c r="A9" s="16">
        <v>10</v>
      </c>
      <c r="B9" s="39">
        <v>1.2996270000000001E-4</v>
      </c>
      <c r="C9" s="36">
        <f t="shared" si="0"/>
        <v>83.42689094640231</v>
      </c>
      <c r="D9" s="39">
        <v>4.8724050000000001E-4</v>
      </c>
      <c r="E9" s="40">
        <f>Table2431[Nodes]*Table2431[Flops/evalRHS]*Table2431[RK_steps]/1000000000/D9</f>
        <v>88.958417865509944</v>
      </c>
      <c r="F9" s="39">
        <v>1.991573E-3</v>
      </c>
      <c r="G9" s="36">
        <f>40962*Table2431[Flops/evalRHS]*Table2431[RK_steps]/1000000000/F9</f>
        <v>87.042344920321767</v>
      </c>
    </row>
    <row r="10" spans="1:24" ht="19" x14ac:dyDescent="0.2">
      <c r="A10" s="13">
        <v>12</v>
      </c>
      <c r="B10" s="39">
        <v>1.2559109999999999E-4</v>
      </c>
      <c r="C10" s="36">
        <f t="shared" si="0"/>
        <v>86.330830767466807</v>
      </c>
      <c r="D10" s="39">
        <v>3.1494839999999998E-4</v>
      </c>
      <c r="E10" s="41">
        <f>Table2431[Nodes]*Table2431[Flops/evalRHS]*Table2431[RK_steps]/1000000000/D10</f>
        <v>137.62300110113276</v>
      </c>
      <c r="F10" s="39">
        <v>1.1313079999999999E-3</v>
      </c>
      <c r="G10" s="42">
        <f>40962*Table2431[Flops/evalRHS]*Table2431[RK_steps]/1000000000/F10</f>
        <v>153.23075943951602</v>
      </c>
    </row>
    <row r="11" spans="1:24" ht="19" x14ac:dyDescent="0.2">
      <c r="A11" s="16">
        <v>14</v>
      </c>
      <c r="B11" s="39">
        <v>1.400913E-4</v>
      </c>
      <c r="C11" s="36">
        <f t="shared" si="0"/>
        <v>77.39512732054024</v>
      </c>
      <c r="D11" s="39">
        <v>2.9153209999999998E-4</v>
      </c>
      <c r="E11" s="40">
        <f>Table2431[Nodes]*Table2431[Flops/evalRHS]*Table2431[RK_steps]/1000000000/D11</f>
        <v>148.67708907526821</v>
      </c>
      <c r="F11" s="39">
        <v>1.0349879999999999E-3</v>
      </c>
      <c r="G11" s="36">
        <f>40962*Table2431[Flops/evalRHS]*Table2431[RK_steps]/1000000000/F11</f>
        <v>167.49100859140395</v>
      </c>
    </row>
    <row r="12" spans="1:24" ht="19" x14ac:dyDescent="0.2">
      <c r="A12" s="13">
        <v>16</v>
      </c>
      <c r="B12" s="39">
        <v>1.399184E-4</v>
      </c>
      <c r="C12" s="36">
        <f t="shared" si="0"/>
        <v>77.490766046495679</v>
      </c>
      <c r="D12" s="39">
        <v>2.5859150000000003E-4</v>
      </c>
      <c r="E12" s="41">
        <f>Table2431[Nodes]*Table2431[Flops/evalRHS]*Table2431[RK_steps]/1000000000/D12</f>
        <v>167.61627509024851</v>
      </c>
      <c r="F12" s="39">
        <v>8.9472429999999995E-4</v>
      </c>
      <c r="G12" s="42">
        <f>40962*Table2431[Flops/evalRHS]*Table2431[RK_steps]/1000000000/F12</f>
        <v>193.74815683445726</v>
      </c>
    </row>
    <row r="13" spans="1:24" ht="19" x14ac:dyDescent="0.2">
      <c r="A13" s="16">
        <v>18</v>
      </c>
      <c r="B13" s="39">
        <v>2.0326489999999999E-4</v>
      </c>
      <c r="C13" s="36">
        <f t="shared" si="0"/>
        <v>53.341152358326504</v>
      </c>
      <c r="D13" s="39">
        <v>3.4009749999999999E-4</v>
      </c>
      <c r="E13" s="40">
        <f>Table2431[Nodes]*Table2431[Flops/evalRHS]*Table2431[RK_steps]/1000000000/D13</f>
        <v>127.44622939010138</v>
      </c>
      <c r="F13" s="39">
        <v>8.6604189999999999E-4</v>
      </c>
      <c r="G13" s="36">
        <f>40962*Table2431[Flops/evalRHS]*Table2431[RK_steps]/1000000000/F13</f>
        <v>200.16489271477511</v>
      </c>
    </row>
    <row r="14" spans="1:24" ht="19" x14ac:dyDescent="0.2">
      <c r="A14" s="13">
        <v>20</v>
      </c>
      <c r="B14" s="39">
        <v>1.9835680000000001E-4</v>
      </c>
      <c r="C14" s="36">
        <f t="shared" si="0"/>
        <v>54.661014898405298</v>
      </c>
      <c r="D14" s="39">
        <v>2.7183729999999997E-4</v>
      </c>
      <c r="E14" s="41">
        <f>Table2431[Nodes]*Table2431[Flops/evalRHS]*Table2431[RK_steps]/1000000000/D14</f>
        <v>159.44884679181263</v>
      </c>
      <c r="F14" s="39">
        <v>7.7457510000000004E-4</v>
      </c>
      <c r="G14" s="42">
        <f>40962*Table2431[Flops/evalRHS]*Table2431[RK_steps]/1000000000/F14</f>
        <v>223.80164815522727</v>
      </c>
    </row>
    <row r="15" spans="1:24" ht="19" x14ac:dyDescent="0.2">
      <c r="A15" s="16">
        <v>22</v>
      </c>
      <c r="B15" s="39">
        <v>2.137436E-4</v>
      </c>
      <c r="C15" s="36">
        <f t="shared" si="0"/>
        <v>50.726122326001807</v>
      </c>
      <c r="D15" s="39">
        <v>2.8511319999999999E-4</v>
      </c>
      <c r="E15" s="40">
        <f>Table2431[Nodes]*Table2431[Flops/evalRHS]*Table2431[RK_steps]/1000000000/D15</f>
        <v>152.0243327913264</v>
      </c>
      <c r="F15" s="39">
        <v>7.4652210000000004E-4</v>
      </c>
      <c r="G15" s="36">
        <f>40962*Table2431[Flops/evalRHS]*Table2431[RK_steps]/1000000000/F15</f>
        <v>232.21172420749497</v>
      </c>
    </row>
    <row r="16" spans="1:24" ht="19" x14ac:dyDescent="0.2">
      <c r="A16" s="13">
        <v>24</v>
      </c>
      <c r="B16" s="39">
        <v>2.4956380000000001E-4</v>
      </c>
      <c r="C16" s="36">
        <f t="shared" si="0"/>
        <v>43.445339428234384</v>
      </c>
      <c r="D16" s="39">
        <v>2.6283209999999999E-4</v>
      </c>
      <c r="E16" s="41">
        <f>Table2431[Nodes]*Table2431[Flops/evalRHS]*Table2431[RK_steps]/1000000000/D16</f>
        <v>164.91191144460666</v>
      </c>
      <c r="F16" s="39">
        <v>6.8673339999999995E-4</v>
      </c>
      <c r="G16" s="42">
        <f>40962*Table2431[Flops/evalRHS]*Table2431[RK_steps]/1000000000/F16</f>
        <v>252.42864843911772</v>
      </c>
    </row>
    <row r="17" spans="1:10" ht="19" x14ac:dyDescent="0.2">
      <c r="A17" s="16">
        <v>26</v>
      </c>
      <c r="B17" s="39">
        <v>2.253256E-4</v>
      </c>
      <c r="C17" s="36">
        <f t="shared" si="0"/>
        <v>48.118740169780978</v>
      </c>
      <c r="D17" s="39">
        <v>2.4349030000000001E-4</v>
      </c>
      <c r="E17" s="40">
        <f>Table2431[Nodes]*Table2431[Flops/evalRHS]*Table2431[RK_steps]/1000000000/D17</f>
        <v>178.01178938134291</v>
      </c>
      <c r="F17" s="39">
        <v>6.4256109999999997E-4</v>
      </c>
      <c r="G17" s="36">
        <f>40962*Table2431[Flops/evalRHS]*Table2431[RK_steps]/1000000000/F17</f>
        <v>269.78163477372033</v>
      </c>
    </row>
    <row r="18" spans="1:10" ht="19" x14ac:dyDescent="0.2">
      <c r="A18" s="13">
        <v>28</v>
      </c>
      <c r="B18" s="39">
        <v>1.9333910000000001E-4</v>
      </c>
      <c r="C18" s="36">
        <f t="shared" si="0"/>
        <v>56.079623831909842</v>
      </c>
      <c r="D18" s="39">
        <v>2.416238E-4</v>
      </c>
      <c r="E18" s="41">
        <f>Table2431[Nodes]*Table2431[Flops/evalRHS]*Table2431[RK_steps]/1000000000/D18</f>
        <v>179.38689814496752</v>
      </c>
      <c r="F18" s="39">
        <v>5.7455850000000003E-4</v>
      </c>
      <c r="G18" s="42">
        <f>40962*Table2431[Flops/evalRHS]*Table2431[RK_steps]/1000000000/F18</f>
        <v>301.71198233078093</v>
      </c>
    </row>
    <row r="19" spans="1:10" ht="19" x14ac:dyDescent="0.2">
      <c r="A19" s="16">
        <v>30</v>
      </c>
      <c r="B19" s="39">
        <v>2.310244E-4</v>
      </c>
      <c r="C19" s="36">
        <f t="shared" si="0"/>
        <v>46.931769977543496</v>
      </c>
      <c r="D19" s="39">
        <v>2.3145899999999999E-4</v>
      </c>
      <c r="E19" s="40">
        <f>Table2431[Nodes]*Table2431[Flops/evalRHS]*Table2431[RK_steps]/1000000000/D19</f>
        <v>187.26488924604359</v>
      </c>
      <c r="F19" s="39">
        <v>5.598081E-4</v>
      </c>
      <c r="G19" s="36">
        <f>40962*Table2431[Flops/evalRHS]*Table2431[RK_steps]/1000000000/F19</f>
        <v>309.66180017759655</v>
      </c>
    </row>
    <row r="20" spans="1:10" ht="19" x14ac:dyDescent="0.2">
      <c r="A20" s="13">
        <v>32</v>
      </c>
      <c r="B20" s="39">
        <v>2.071853E-4</v>
      </c>
      <c r="C20" s="36">
        <f t="shared" si="0"/>
        <v>52.331820838640581</v>
      </c>
      <c r="D20" s="39">
        <v>2.383172E-4</v>
      </c>
      <c r="E20" s="41">
        <f>Table2431[Nodes]*Table2431[Flops/evalRHS]*Table2431[RK_steps]/1000000000/D20</f>
        <v>181.87585285493452</v>
      </c>
      <c r="F20" s="39">
        <v>5.0803730000000002E-4</v>
      </c>
      <c r="G20" s="42">
        <f>40962*Table2431[Flops/evalRHS]*Table2431[RK_steps]/1000000000/F20</f>
        <v>341.21743423169909</v>
      </c>
    </row>
    <row r="21" spans="1:10" ht="19" x14ac:dyDescent="0.2">
      <c r="A21" s="16">
        <v>34</v>
      </c>
      <c r="B21" s="39">
        <v>2.0394630000000001E-4</v>
      </c>
      <c r="C21" s="36">
        <f t="shared" si="0"/>
        <v>53.162935537442941</v>
      </c>
      <c r="D21" s="39">
        <v>1.8019680000000001E-4</v>
      </c>
      <c r="E21" s="40">
        <f>Table2431[Nodes]*Table2431[Flops/evalRHS]*Table2431[RK_steps]/1000000000/D21</f>
        <v>240.53781199222183</v>
      </c>
      <c r="F21" s="39">
        <v>4.6224450000000001E-4</v>
      </c>
      <c r="G21" s="36">
        <f>40962*Table2431[Flops/evalRHS]*Table2431[RK_steps]/1000000000/F21</f>
        <v>375.02054432232291</v>
      </c>
    </row>
    <row r="22" spans="1:10" ht="20" thickBot="1" x14ac:dyDescent="0.25">
      <c r="A22" s="13">
        <v>36</v>
      </c>
      <c r="B22" s="39">
        <v>2.1011430000000001E-4</v>
      </c>
      <c r="C22" s="36">
        <f t="shared" si="0"/>
        <v>51.602313597884581</v>
      </c>
      <c r="D22" s="39">
        <v>1.7412870000000001E-4</v>
      </c>
      <c r="E22" s="43">
        <f>Table2431[Nodes]*Table2431[Flops/evalRHS]*Table2431[RK_steps]/1000000000/D22</f>
        <v>248.92016077763171</v>
      </c>
      <c r="F22" s="39">
        <v>4.9273299999999997E-4</v>
      </c>
      <c r="G22" s="44">
        <f>40962*Table2431[Flops/evalRHS]*Table2431[RK_steps]/1000000000/F22</f>
        <v>351.81565675528128</v>
      </c>
    </row>
    <row r="23" spans="1:10" x14ac:dyDescent="0.2">
      <c r="D23" s="45"/>
      <c r="E23" s="45"/>
      <c r="F23" s="45"/>
      <c r="G23" s="45"/>
    </row>
    <row r="24" spans="1:10" x14ac:dyDescent="0.2">
      <c r="D24" s="45"/>
      <c r="E24" s="45"/>
      <c r="F24" s="45"/>
      <c r="G24" s="45"/>
    </row>
    <row r="25" spans="1:10" ht="17" thickBot="1" x14ac:dyDescent="0.25">
      <c r="A25" s="37" t="s">
        <v>29</v>
      </c>
      <c r="B25" s="8"/>
      <c r="C25" s="8"/>
      <c r="D25" s="19"/>
      <c r="E25" s="20"/>
      <c r="F25" s="45"/>
      <c r="G25" s="45"/>
    </row>
    <row r="26" spans="1:10" x14ac:dyDescent="0.2">
      <c r="A26" s="9"/>
      <c r="B26" s="26" t="s">
        <v>27</v>
      </c>
      <c r="C26" s="27"/>
      <c r="D26" s="46" t="s">
        <v>30</v>
      </c>
      <c r="E26" s="47"/>
      <c r="F26" s="46" t="s">
        <v>32</v>
      </c>
      <c r="G26" s="47"/>
    </row>
    <row r="27" spans="1:10" x14ac:dyDescent="0.2">
      <c r="A27" s="6" t="s">
        <v>3</v>
      </c>
      <c r="B27" s="10" t="s">
        <v>4</v>
      </c>
      <c r="C27" s="11" t="s">
        <v>5</v>
      </c>
      <c r="D27" s="48" t="s">
        <v>4</v>
      </c>
      <c r="E27" s="49" t="s">
        <v>5</v>
      </c>
      <c r="F27" s="50" t="s">
        <v>4</v>
      </c>
      <c r="G27" s="51" t="s">
        <v>5</v>
      </c>
    </row>
    <row r="28" spans="1:10" ht="19" x14ac:dyDescent="0.2">
      <c r="A28" s="7">
        <v>2</v>
      </c>
      <c r="B28" s="39">
        <v>4.4872310000000003E-4</v>
      </c>
      <c r="C28" s="33">
        <f>2562*1058*4/1000000000/B28</f>
        <v>24.16274981163216</v>
      </c>
      <c r="D28" s="39">
        <v>2.1102690000000001E-3</v>
      </c>
      <c r="E28" s="40">
        <f>Table2431[Nodes]*Table2431[Flops/evalRHS]*Table2431[RK_steps]/1000000000/D28</f>
        <v>20.53962978179559</v>
      </c>
      <c r="F28" s="39">
        <v>8.1466200000000003E-3</v>
      </c>
      <c r="G28" s="36">
        <f>40962*Table2431[Flops/evalRHS]*Table2431[RK_steps]/1000000000/F28</f>
        <v>21.278908798986571</v>
      </c>
    </row>
    <row r="29" spans="1:10" ht="19" x14ac:dyDescent="0.2">
      <c r="A29" s="6">
        <v>4</v>
      </c>
      <c r="B29" s="39">
        <v>3.2536480000000003E-4</v>
      </c>
      <c r="C29" s="33">
        <f t="shared" ref="C29:C45" si="1">2562*1058*4/1000000000/B29</f>
        <v>33.323776880596789</v>
      </c>
      <c r="D29" s="39">
        <v>1.456309E-3</v>
      </c>
      <c r="E29" s="41">
        <f>Table2431[Nodes]*Table2431[Flops/evalRHS]*Table2431[RK_steps]/1000000000/D29</f>
        <v>29.763013206675232</v>
      </c>
      <c r="F29" s="39">
        <v>5.9224050000000004E-3</v>
      </c>
      <c r="G29" s="42">
        <f>40962*Table2431[Flops/evalRHS]*Table2431[RK_steps]/1000000000/F29</f>
        <v>29.27040349317549</v>
      </c>
    </row>
    <row r="30" spans="1:10" ht="19" x14ac:dyDescent="0.2">
      <c r="A30" s="7">
        <v>6</v>
      </c>
      <c r="B30" s="39">
        <v>2.4214869999999999E-4</v>
      </c>
      <c r="C30" s="33">
        <f t="shared" si="1"/>
        <v>44.775726650607666</v>
      </c>
      <c r="D30" s="39">
        <v>8.3568529999999996E-4</v>
      </c>
      <c r="E30" s="40">
        <f>Table2431[Nodes]*Table2431[Flops/evalRHS]*Table2431[RK_steps]/1000000000/D30</f>
        <v>51.866586620585529</v>
      </c>
      <c r="F30" s="39">
        <v>3.321535E-3</v>
      </c>
      <c r="G30" s="36">
        <f>40962*Table2431[Flops/evalRHS]*Table2431[RK_steps]/1000000000/F30</f>
        <v>52.190081995222087</v>
      </c>
    </row>
    <row r="31" spans="1:10" ht="19" x14ac:dyDescent="0.2">
      <c r="A31" s="6">
        <v>8</v>
      </c>
      <c r="B31" s="39">
        <v>2.101707E-4</v>
      </c>
      <c r="C31" s="33">
        <f t="shared" si="1"/>
        <v>51.588465946965968</v>
      </c>
      <c r="D31" s="39">
        <v>6.8407479999999996E-4</v>
      </c>
      <c r="E31" s="41">
        <f>Table2431[Nodes]*Table2431[Flops/evalRHS]*Table2431[RK_steps]/1000000000/D31</f>
        <v>63.361702550656744</v>
      </c>
      <c r="F31" s="39">
        <v>2.734705E-3</v>
      </c>
      <c r="G31" s="42">
        <f>40962*Table2431[Flops/evalRHS]*Table2431[RK_steps]/1000000000/F31</f>
        <v>63.389354244790567</v>
      </c>
    </row>
    <row r="32" spans="1:10" ht="19" x14ac:dyDescent="0.2">
      <c r="A32" s="7">
        <v>10</v>
      </c>
      <c r="B32" s="39">
        <v>1.717539E-4</v>
      </c>
      <c r="C32" s="33">
        <f t="shared" si="1"/>
        <v>63.12743990092801</v>
      </c>
      <c r="D32" s="39">
        <v>4.770881E-4</v>
      </c>
      <c r="E32" s="40">
        <f>Table2431[Nodes]*Table2431[Flops/evalRHS]*Table2431[RK_steps]/1000000000/D32</f>
        <v>90.851446514805133</v>
      </c>
      <c r="F32" s="39">
        <v>1.7832E-3</v>
      </c>
      <c r="G32" s="36">
        <f>40962*Table2431[Flops/evalRHS]*Table2431[RK_steps]/1000000000/F32</f>
        <v>97.213539703903095</v>
      </c>
      <c r="H32" s="21"/>
      <c r="I32" s="22"/>
      <c r="J32" s="22"/>
    </row>
    <row r="33" spans="1:10" ht="19" x14ac:dyDescent="0.2">
      <c r="A33" s="6">
        <v>12</v>
      </c>
      <c r="B33" s="39">
        <v>1.572345E-4</v>
      </c>
      <c r="C33" s="33">
        <f t="shared" si="1"/>
        <v>68.956774753632317</v>
      </c>
      <c r="D33" s="39">
        <v>3.9610079999999998E-4</v>
      </c>
      <c r="E33" s="41">
        <f>Table2431[Nodes]*Table2431[Flops/evalRHS]*Table2431[RK_steps]/1000000000/D33</f>
        <v>109.427054931472</v>
      </c>
      <c r="F33" s="39">
        <v>1.4487790000000001E-3</v>
      </c>
      <c r="G33" s="42">
        <f>40962*Table2431[Flops/evalRHS]*Table2431[RK_steps]/1000000000/F33</f>
        <v>119.65329701769558</v>
      </c>
      <c r="H33" s="22"/>
      <c r="I33" s="22"/>
      <c r="J33" s="23"/>
    </row>
    <row r="34" spans="1:10" ht="19" x14ac:dyDescent="0.2">
      <c r="A34" s="7">
        <v>14</v>
      </c>
      <c r="B34" s="39">
        <v>2.0442910000000001E-4</v>
      </c>
      <c r="C34" s="33">
        <f t="shared" si="1"/>
        <v>53.037380686017791</v>
      </c>
      <c r="D34" s="39">
        <v>3.7051050000000001E-4</v>
      </c>
      <c r="E34" s="40">
        <f>Table2431[Nodes]*Table2431[Flops/evalRHS]*Table2431[RK_steps]/1000000000/D34</f>
        <v>116.98492755266045</v>
      </c>
      <c r="F34" s="39">
        <v>1.288941E-3</v>
      </c>
      <c r="G34" s="36">
        <f>40962*Table2431[Flops/evalRHS]*Table2431[RK_steps]/1000000000/F34</f>
        <v>134.49117065870354</v>
      </c>
      <c r="H34" s="22"/>
      <c r="I34" s="24"/>
      <c r="J34" s="25"/>
    </row>
    <row r="35" spans="1:10" ht="19" x14ac:dyDescent="0.2">
      <c r="A35" s="6">
        <v>16</v>
      </c>
      <c r="B35" s="39">
        <v>1.9062889999999999E-4</v>
      </c>
      <c r="C35" s="33">
        <f t="shared" si="1"/>
        <v>56.876916354235902</v>
      </c>
      <c r="D35" s="39">
        <v>3.4003750000000002E-4</v>
      </c>
      <c r="E35" s="41">
        <f>Table2431[Nodes]*Table2431[Flops/evalRHS]*Table2431[RK_steps]/1000000000/D35</f>
        <v>127.46871742087269</v>
      </c>
      <c r="F35" s="39">
        <v>1.1249350000000001E-3</v>
      </c>
      <c r="G35" s="42">
        <f>40962*Table2431[Flops/evalRHS]*Table2431[RK_steps]/1000000000/F35</f>
        <v>154.09884482214525</v>
      </c>
      <c r="H35" s="22"/>
      <c r="I35" s="24"/>
      <c r="J35" s="25"/>
    </row>
    <row r="36" spans="1:10" ht="19" x14ac:dyDescent="0.2">
      <c r="A36" s="7">
        <v>18</v>
      </c>
      <c r="B36" s="38">
        <v>2.8911909999999999E-4</v>
      </c>
      <c r="C36" s="33">
        <f t="shared" si="1"/>
        <v>37.501444906268731</v>
      </c>
      <c r="D36" s="39">
        <v>3.8225960000000002E-4</v>
      </c>
      <c r="E36" s="40">
        <f>Table2431[Nodes]*Table2431[Flops/evalRHS]*Table2431[RK_steps]/1000000000/D36</f>
        <v>113.38928832657179</v>
      </c>
      <c r="F36" s="39">
        <v>1.080913E-3</v>
      </c>
      <c r="G36" s="36">
        <f>40962*Table2431[Flops/evalRHS]*Table2431[RK_steps]/1000000000/F36</f>
        <v>160.37477946883791</v>
      </c>
      <c r="H36" s="22"/>
      <c r="I36" s="24"/>
      <c r="J36" s="25"/>
    </row>
    <row r="37" spans="1:10" ht="19" x14ac:dyDescent="0.2">
      <c r="A37" s="6">
        <v>20</v>
      </c>
      <c r="B37" s="39">
        <v>2.9577889999999999E-4</v>
      </c>
      <c r="C37" s="33">
        <f t="shared" si="1"/>
        <v>36.65705701116611</v>
      </c>
      <c r="D37" s="39">
        <v>3.6208539999999997E-4</v>
      </c>
      <c r="E37" s="41">
        <f>Table2431[Nodes]*Table2431[Flops/evalRHS]*Table2431[RK_steps]/1000000000/D37</f>
        <v>119.70696415817928</v>
      </c>
      <c r="F37" s="39">
        <v>9.5962610000000002E-4</v>
      </c>
      <c r="G37" s="42">
        <f>40962*Table2431[Flops/evalRHS]*Table2431[RK_steps]/1000000000/F37</f>
        <v>180.64450727215527</v>
      </c>
    </row>
    <row r="38" spans="1:10" ht="19" x14ac:dyDescent="0.2">
      <c r="A38" s="7">
        <v>22</v>
      </c>
      <c r="B38" s="39">
        <v>2.8652050000000002E-4</v>
      </c>
      <c r="C38" s="33">
        <f t="shared" si="1"/>
        <v>37.841564565188179</v>
      </c>
      <c r="D38" s="39">
        <v>3.7344020000000002E-4</v>
      </c>
      <c r="E38" s="40">
        <f>Table2431[Nodes]*Table2431[Flops/evalRHS]*Table2431[RK_steps]/1000000000/D38</f>
        <v>116.0671614893094</v>
      </c>
      <c r="F38" s="39">
        <v>9.1846829999999997E-4</v>
      </c>
      <c r="G38" s="36">
        <f>40962*Table2431[Flops/evalRHS]*Table2431[RK_steps]/1000000000/F38</f>
        <v>188.73943063685485</v>
      </c>
    </row>
    <row r="39" spans="1:10" ht="19" x14ac:dyDescent="0.2">
      <c r="A39" s="6">
        <v>24</v>
      </c>
      <c r="B39" s="39">
        <v>3.5744580000000002E-4</v>
      </c>
      <c r="C39" s="33">
        <f t="shared" si="1"/>
        <v>30.332945582239319</v>
      </c>
      <c r="D39" s="39">
        <v>3.4698710000000002E-4</v>
      </c>
      <c r="E39" s="41">
        <f>Table2431[Nodes]*Table2431[Flops/evalRHS]*Table2431[RK_steps]/1000000000/D39</f>
        <v>124.91572165074724</v>
      </c>
      <c r="F39" s="39">
        <v>8.4538080000000002E-4</v>
      </c>
      <c r="G39" s="42">
        <f>40962*Table2431[Flops/evalRHS]*Table2431[RK_steps]/1000000000/F39</f>
        <v>205.05692109402057</v>
      </c>
    </row>
    <row r="40" spans="1:10" ht="19" x14ac:dyDescent="0.2">
      <c r="A40" s="7">
        <v>26</v>
      </c>
      <c r="B40" s="39">
        <v>3.1823950000000001E-4</v>
      </c>
      <c r="C40" s="33">
        <f t="shared" si="1"/>
        <v>34.069887616087883</v>
      </c>
      <c r="D40" s="39">
        <v>3.121698E-4</v>
      </c>
      <c r="E40" s="40">
        <f>Table2431[Nodes]*Table2431[Flops/evalRHS]*Table2431[RK_steps]/1000000000/D40</f>
        <v>138.84797312231998</v>
      </c>
      <c r="F40" s="39">
        <v>7.7428359999999995E-4</v>
      </c>
      <c r="G40" s="36">
        <f>40962*Table2431[Flops/evalRHS]*Table2431[RK_steps]/1000000000/F40</f>
        <v>223.88590433789378</v>
      </c>
    </row>
    <row r="41" spans="1:10" ht="19" x14ac:dyDescent="0.2">
      <c r="A41" s="6">
        <v>28</v>
      </c>
      <c r="B41" s="39">
        <v>2.768108E-4</v>
      </c>
      <c r="C41" s="33">
        <f t="shared" si="1"/>
        <v>39.168934160083346</v>
      </c>
      <c r="D41" s="39">
        <v>3.1338729999999998E-4</v>
      </c>
      <c r="E41" s="41">
        <f>Table2431[Nodes]*Table2431[Flops/evalRHS]*Table2431[RK_steps]/1000000000/D41</f>
        <v>138.3085530268776</v>
      </c>
      <c r="F41" s="39">
        <v>7.4269389999999998E-4</v>
      </c>
      <c r="G41" s="42">
        <f>40962*Table2431[Flops/evalRHS]*Table2431[RK_steps]/1000000000/F41</f>
        <v>233.40865462877775</v>
      </c>
    </row>
    <row r="42" spans="1:10" ht="19" x14ac:dyDescent="0.2">
      <c r="A42" s="7">
        <v>30</v>
      </c>
      <c r="B42" s="39">
        <v>3.2781969999999999E-4</v>
      </c>
      <c r="C42" s="33">
        <f t="shared" si="1"/>
        <v>33.074229523118959</v>
      </c>
      <c r="D42" s="39">
        <v>2.9814639999999998E-4</v>
      </c>
      <c r="E42" s="40">
        <f>Table2431[Nodes]*Table2431[Flops/evalRHS]*Table2431[RK_steps]/1000000000/D42</f>
        <v>145.37872669265838</v>
      </c>
      <c r="F42" s="39">
        <v>6.5978979999999998E-4</v>
      </c>
      <c r="G42" s="36">
        <f>40962*Table2431[Flops/evalRHS]*Table2431[RK_steps]/1000000000/F42</f>
        <v>262.73698684035429</v>
      </c>
    </row>
    <row r="43" spans="1:10" ht="19" x14ac:dyDescent="0.2">
      <c r="A43" s="6">
        <v>32</v>
      </c>
      <c r="B43" s="39">
        <v>3.1326800000000001E-4</v>
      </c>
      <c r="C43" s="33">
        <f t="shared" si="1"/>
        <v>34.61056986350345</v>
      </c>
      <c r="D43" s="39">
        <v>3.0226910000000001E-4</v>
      </c>
      <c r="E43" s="41">
        <f>Table2431[Nodes]*Table2431[Flops/evalRHS]*Table2431[RK_steps]/1000000000/D43</f>
        <v>143.39588135207998</v>
      </c>
      <c r="F43" s="39">
        <v>6.6098220000000002E-4</v>
      </c>
      <c r="G43" s="42">
        <f>40962*Table2431[Flops/evalRHS]*Table2431[RK_steps]/1000000000/F43</f>
        <v>262.26301404183044</v>
      </c>
    </row>
    <row r="44" spans="1:10" ht="19" x14ac:dyDescent="0.2">
      <c r="A44" s="7">
        <v>34</v>
      </c>
      <c r="B44" s="39">
        <v>2.74658E-4</v>
      </c>
      <c r="C44" s="33">
        <f t="shared" si="1"/>
        <v>39.475944629320828</v>
      </c>
      <c r="D44" s="39">
        <v>2.3179470000000001E-4</v>
      </c>
      <c r="E44" s="40">
        <f>Table2431[Nodes]*Table2431[Flops/evalRHS]*Table2431[RK_steps]/1000000000/D44</f>
        <v>186.99368018336915</v>
      </c>
      <c r="F44" s="39">
        <v>5.8959059999999996E-4</v>
      </c>
      <c r="G44" s="36">
        <f>40962*Table2431[Flops/evalRHS]*Table2431[RK_steps]/1000000000/F44</f>
        <v>294.01958579393903</v>
      </c>
    </row>
    <row r="45" spans="1:10" ht="20" thickBot="1" x14ac:dyDescent="0.25">
      <c r="A45" s="6">
        <v>36</v>
      </c>
      <c r="B45" s="39">
        <v>3.2627159999999998E-4</v>
      </c>
      <c r="C45" s="33">
        <f t="shared" si="1"/>
        <v>33.231160787515677</v>
      </c>
      <c r="D45" s="39">
        <v>2.1887680000000001E-4</v>
      </c>
      <c r="E45" s="43">
        <f>Table2431[Nodes]*Table2431[Flops/evalRHS]*Table2431[RK_steps]/1000000000/D45</f>
        <v>198.02986885773183</v>
      </c>
      <c r="F45" s="39">
        <v>5.4345070000000003E-4</v>
      </c>
      <c r="G45" s="44">
        <f>40962*Table2431[Flops/evalRHS]*Table2431[RK_steps]/1000000000/F45</f>
        <v>318.98235479317623</v>
      </c>
    </row>
    <row r="46" spans="1:10" x14ac:dyDescent="0.2">
      <c r="D46" s="45"/>
      <c r="E46" s="45"/>
      <c r="F46" s="45"/>
      <c r="G46" s="45"/>
    </row>
    <row r="47" spans="1:10" x14ac:dyDescent="0.2">
      <c r="D47" s="45"/>
      <c r="E47" s="45"/>
      <c r="F47" s="45"/>
      <c r="G47" s="45"/>
    </row>
    <row r="48" spans="1:10" ht="17" thickBot="1" x14ac:dyDescent="0.25">
      <c r="A48" s="28" t="s">
        <v>33</v>
      </c>
      <c r="C48"/>
      <c r="D48" s="19"/>
      <c r="E48" s="20"/>
      <c r="F48" s="52"/>
      <c r="G48" s="45"/>
    </row>
    <row r="49" spans="1:7" x14ac:dyDescent="0.2">
      <c r="A49" s="12"/>
      <c r="B49" s="17" t="s">
        <v>26</v>
      </c>
      <c r="C49" s="18"/>
      <c r="D49" s="46" t="s">
        <v>30</v>
      </c>
      <c r="E49" s="47"/>
      <c r="F49" s="46" t="s">
        <v>31</v>
      </c>
      <c r="G49" s="47"/>
    </row>
    <row r="50" spans="1:7" x14ac:dyDescent="0.2">
      <c r="A50" s="13" t="s">
        <v>3</v>
      </c>
      <c r="B50" s="34" t="s">
        <v>4</v>
      </c>
      <c r="C50" s="35" t="s">
        <v>5</v>
      </c>
      <c r="D50" s="48" t="s">
        <v>4</v>
      </c>
      <c r="E50" s="49" t="s">
        <v>5</v>
      </c>
      <c r="F50" s="50" t="s">
        <v>4</v>
      </c>
      <c r="G50" s="51" t="s">
        <v>5</v>
      </c>
    </row>
    <row r="51" spans="1:7" ht="19" x14ac:dyDescent="0.2">
      <c r="A51" s="16">
        <v>2</v>
      </c>
      <c r="B51" s="38">
        <v>4.3301759999999999E-4</v>
      </c>
      <c r="C51" s="36">
        <f>2562*1058*4/1000000000/B51</f>
        <v>25.039130049217398</v>
      </c>
      <c r="D51" s="39">
        <v>1.7110700000000001E-3</v>
      </c>
      <c r="E51" s="40">
        <f>Table2431[Nodes]*Table2431[Flops/evalRHS]*Table2431[RK_steps]/1000000000/D51</f>
        <v>25.331601863161648</v>
      </c>
      <c r="F51" s="39">
        <v>6.9497040000000001E-3</v>
      </c>
      <c r="G51" s="36">
        <f>40962*Table2431[Flops/evalRHS]*Table2431[RK_steps]/1000000000/F51</f>
        <v>24.943678752361251</v>
      </c>
    </row>
    <row r="52" spans="1:7" ht="19" x14ac:dyDescent="0.2">
      <c r="A52" s="13">
        <v>4</v>
      </c>
      <c r="B52" s="38">
        <v>3.0112880000000001E-4</v>
      </c>
      <c r="C52" s="36">
        <f t="shared" ref="C52:C68" si="2">2562*1058*4/1000000000/B52</f>
        <v>36.005802168374466</v>
      </c>
      <c r="D52" s="39">
        <v>1.23383E-3</v>
      </c>
      <c r="E52" s="41">
        <f>Table2431[Nodes]*Table2431[Flops/evalRHS]*Table2431[RK_steps]/1000000000/D52</f>
        <v>35.129753693782774</v>
      </c>
      <c r="F52" s="39">
        <v>5.1433099999999999E-3</v>
      </c>
      <c r="G52" s="42">
        <f>40962*Table2431[Flops/evalRHS]*Table2431[RK_steps]/1000000000/F52</f>
        <v>33.704206824010221</v>
      </c>
    </row>
    <row r="53" spans="1:7" ht="19" x14ac:dyDescent="0.2">
      <c r="A53" s="16">
        <v>6</v>
      </c>
      <c r="B53" s="38">
        <v>2.1401950000000001E-4</v>
      </c>
      <c r="C53" s="36">
        <f t="shared" si="2"/>
        <v>50.660729512964942</v>
      </c>
      <c r="D53" s="39">
        <v>7.6402570000000001E-4</v>
      </c>
      <c r="E53" s="40">
        <f>Table2431[Nodes]*Table2431[Flops/evalRHS]*Table2431[RK_steps]/1000000000/D53</f>
        <v>56.731264406419839</v>
      </c>
      <c r="F53" s="39">
        <v>3.0941779999999999E-3</v>
      </c>
      <c r="G53" s="36">
        <f>40962*Table2431[Flops/evalRHS]*Table2431[RK_steps]/1000000000/F53</f>
        <v>56.024955254675071</v>
      </c>
    </row>
    <row r="54" spans="1:7" ht="19" x14ac:dyDescent="0.2">
      <c r="A54" s="13">
        <v>8</v>
      </c>
      <c r="B54" s="38">
        <v>1.8795150000000001E-4</v>
      </c>
      <c r="C54" s="36">
        <f t="shared" si="2"/>
        <v>57.687137373205317</v>
      </c>
      <c r="D54" s="39">
        <v>5.6770949999999996E-4</v>
      </c>
      <c r="E54" s="41">
        <f>Table2431[Nodes]*Table2431[Flops/evalRHS]*Table2431[RK_steps]/1000000000/D54</f>
        <v>76.349160970531585</v>
      </c>
      <c r="F54" s="39">
        <v>2.4637040000000002E-3</v>
      </c>
      <c r="G54" s="42">
        <f>40962*Table2431[Flops/evalRHS]*Table2431[RK_steps]/1000000000/F54</f>
        <v>70.362017515091097</v>
      </c>
    </row>
    <row r="55" spans="1:7" ht="19" x14ac:dyDescent="0.2">
      <c r="A55" s="16">
        <v>10</v>
      </c>
      <c r="B55" s="38">
        <v>1.344416E-4</v>
      </c>
      <c r="C55" s="36">
        <f t="shared" si="2"/>
        <v>80.647537666912626</v>
      </c>
      <c r="D55" s="39">
        <v>5.2283799999999997E-4</v>
      </c>
      <c r="E55" s="40">
        <f>Table2431[Nodes]*Table2431[Flops/evalRHS]*Table2431[RK_steps]/1000000000/D55</f>
        <v>82.901671263374126</v>
      </c>
      <c r="F55" s="39">
        <v>1.631326E-3</v>
      </c>
      <c r="G55" s="36">
        <f>40962*Table2431[Flops/evalRHS]*Table2431[RK_steps]/1000000000/F55</f>
        <v>106.26397421484117</v>
      </c>
    </row>
    <row r="56" spans="1:7" ht="19" x14ac:dyDescent="0.2">
      <c r="A56" s="13">
        <v>12</v>
      </c>
      <c r="B56" s="38">
        <v>1.2317869999999999E-4</v>
      </c>
      <c r="C56" s="36">
        <f t="shared" si="2"/>
        <v>88.021581653321562</v>
      </c>
      <c r="D56" s="39">
        <v>3.6721369999999999E-4</v>
      </c>
      <c r="E56" s="41">
        <f>Table2431[Nodes]*Table2431[Flops/evalRHS]*Table2431[RK_steps]/1000000000/D56</f>
        <v>118.03520402425073</v>
      </c>
      <c r="F56" s="39">
        <v>1.3402799999999999E-3</v>
      </c>
      <c r="G56" s="42">
        <f>40962*Table2431[Flops/evalRHS]*Table2431[RK_steps]/1000000000/F56</f>
        <v>129.3395290536306</v>
      </c>
    </row>
    <row r="57" spans="1:7" ht="19" x14ac:dyDescent="0.2">
      <c r="A57" s="16">
        <v>14</v>
      </c>
      <c r="B57" s="38">
        <v>1.2747E-4</v>
      </c>
      <c r="C57" s="36">
        <f t="shared" si="2"/>
        <v>85.058319604612848</v>
      </c>
      <c r="D57" s="39">
        <v>3.2385699999999999E-4</v>
      </c>
      <c r="E57" s="40">
        <f>Table2431[Nodes]*Table2431[Flops/evalRHS]*Table2431[RK_steps]/1000000000/D57</f>
        <v>133.8372923852194</v>
      </c>
      <c r="F57" s="39">
        <v>1.2976730000000001E-3</v>
      </c>
      <c r="G57" s="36">
        <f>40962*Table2431[Flops/evalRHS]*Table2431[RK_steps]/1000000000/F57</f>
        <v>133.58618388453792</v>
      </c>
    </row>
    <row r="58" spans="1:7" ht="19" x14ac:dyDescent="0.2">
      <c r="A58" s="13">
        <v>16</v>
      </c>
      <c r="B58" s="38">
        <v>1.15982E-4</v>
      </c>
      <c r="C58" s="36">
        <f t="shared" si="2"/>
        <v>93.483333620734257</v>
      </c>
      <c r="D58" s="39">
        <v>3.4326959999999998E-4</v>
      </c>
      <c r="E58" s="41">
        <f>Table2431[Nodes]*Table2431[Flops/evalRHS]*Table2431[RK_steps]/1000000000/D58</f>
        <v>126.26851897167708</v>
      </c>
      <c r="F58" s="39">
        <v>1.0236550000000001E-3</v>
      </c>
      <c r="G58" s="42">
        <f>40962*Table2431[Flops/evalRHS]*Table2431[RK_steps]/1000000000/F58</f>
        <v>169.34532044487642</v>
      </c>
    </row>
    <row r="59" spans="1:7" ht="19" x14ac:dyDescent="0.2">
      <c r="A59" s="16">
        <v>18</v>
      </c>
      <c r="B59" s="38">
        <v>1.6002369999999999E-4</v>
      </c>
      <c r="C59" s="36">
        <f t="shared" si="2"/>
        <v>67.754863810798028</v>
      </c>
      <c r="D59" s="39">
        <v>2.9079239999999998E-4</v>
      </c>
      <c r="E59" s="40">
        <f>Table2431[Nodes]*Table2431[Flops/evalRHS]*Table2431[RK_steps]/1000000000/D59</f>
        <v>149.05528480111587</v>
      </c>
      <c r="F59" s="39">
        <v>1.0222479999999999E-3</v>
      </c>
      <c r="G59" s="36">
        <f>40962*Table2431[Flops/evalRHS]*Table2431[RK_steps]/1000000000/F59</f>
        <v>169.57840367503778</v>
      </c>
    </row>
    <row r="60" spans="1:7" ht="19" x14ac:dyDescent="0.2">
      <c r="A60" s="13">
        <v>20</v>
      </c>
      <c r="B60" s="38">
        <v>1.544048E-4</v>
      </c>
      <c r="C60" s="36">
        <f t="shared" si="2"/>
        <v>70.220511279442093</v>
      </c>
      <c r="D60" s="39">
        <v>2.566968E-4</v>
      </c>
      <c r="E60" s="41">
        <f>Table2431[Nodes]*Table2431[Flops/evalRHS]*Table2431[RK_steps]/1000000000/D60</f>
        <v>168.85346447637835</v>
      </c>
      <c r="F60" s="39">
        <v>8.7439769999999998E-4</v>
      </c>
      <c r="G60" s="42">
        <f>40962*Table2431[Flops/evalRHS]*Table2431[RK_steps]/1000000000/F60</f>
        <v>198.2521042770355</v>
      </c>
    </row>
    <row r="61" spans="1:7" ht="19" x14ac:dyDescent="0.2">
      <c r="A61" s="16">
        <v>22</v>
      </c>
      <c r="B61" s="38">
        <v>1.600261E-4</v>
      </c>
      <c r="C61" s="36">
        <f t="shared" si="2"/>
        <v>67.753847653601511</v>
      </c>
      <c r="D61" s="39">
        <v>2.9179750000000001E-4</v>
      </c>
      <c r="E61" s="40">
        <f>Table2431[Nodes]*Table2431[Flops/evalRHS]*Table2431[RK_steps]/1000000000/D61</f>
        <v>148.54186207901029</v>
      </c>
      <c r="F61" s="39">
        <v>8.3500179999999999E-4</v>
      </c>
      <c r="G61" s="36">
        <f>40962*Table2431[Flops/evalRHS]*Table2431[RK_steps]/1000000000/F61</f>
        <v>207.60576084985684</v>
      </c>
    </row>
    <row r="62" spans="1:7" ht="19" x14ac:dyDescent="0.2">
      <c r="A62" s="13">
        <v>24</v>
      </c>
      <c r="B62" s="38">
        <v>1.725396E-4</v>
      </c>
      <c r="C62" s="36">
        <f t="shared" si="2"/>
        <v>62.839974127678516</v>
      </c>
      <c r="D62" s="39">
        <v>2.7512849999999998E-4</v>
      </c>
      <c r="E62" s="41">
        <f>Table2431[Nodes]*Table2431[Flops/evalRHS]*Table2431[RK_steps]/1000000000/D62</f>
        <v>157.54145426591577</v>
      </c>
      <c r="F62" s="39">
        <v>7.7088280000000003E-4</v>
      </c>
      <c r="G62" s="42">
        <f>40962*Table2431[Flops/evalRHS]*Table2431[RK_steps]/1000000000/F62</f>
        <v>224.87359167956529</v>
      </c>
    </row>
    <row r="63" spans="1:7" ht="19" x14ac:dyDescent="0.2">
      <c r="A63" s="16">
        <v>26</v>
      </c>
      <c r="B63" s="38">
        <v>1.6345899999999999E-4</v>
      </c>
      <c r="C63" s="36">
        <f t="shared" si="2"/>
        <v>66.33090866822873</v>
      </c>
      <c r="D63" s="39">
        <v>2.5941469999999999E-4</v>
      </c>
      <c r="E63" s="41">
        <f>Table2431[Nodes]*Table2431[Flops/evalRHS]*Table2431[RK_steps]/1000000000/D63</f>
        <v>167.08437879580455</v>
      </c>
      <c r="F63" s="39">
        <v>7.2913600000000002E-4</v>
      </c>
      <c r="G63" s="36">
        <f>40962*Table2431[Flops/evalRHS]*Table2431[RK_steps]/1000000000/F63</f>
        <v>237.74876566237299</v>
      </c>
    </row>
    <row r="64" spans="1:7" ht="19" x14ac:dyDescent="0.2">
      <c r="A64" s="13">
        <v>28</v>
      </c>
      <c r="B64" s="38">
        <v>1.56436E-4</v>
      </c>
      <c r="C64" s="36">
        <f t="shared" si="2"/>
        <v>69.308752461070341</v>
      </c>
      <c r="D64" s="39">
        <v>2.4219460000000001E-4</v>
      </c>
      <c r="E64" s="41">
        <f>Table2431[Nodes]*Table2431[Flops/evalRHS]*Table2431[RK_steps]/1000000000/D64</f>
        <v>178.96412223889385</v>
      </c>
      <c r="F64" s="39">
        <v>6.8825060000000005E-4</v>
      </c>
      <c r="G64" s="42">
        <f>40962*Table2431[Flops/evalRHS]*Table2431[RK_steps]/1000000000/F64</f>
        <v>251.87218725272447</v>
      </c>
    </row>
    <row r="65" spans="1:7" ht="19" x14ac:dyDescent="0.2">
      <c r="A65" s="16">
        <v>30</v>
      </c>
      <c r="B65" s="38">
        <v>1.5006390000000001E-4</v>
      </c>
      <c r="C65" s="36">
        <f t="shared" si="2"/>
        <v>72.251780741404161</v>
      </c>
      <c r="D65" s="39">
        <v>2.2437520000000001E-4</v>
      </c>
      <c r="E65" s="40">
        <f>Table2431[Nodes]*Table2431[Flops/evalRHS]*Table2431[RK_steps]/1000000000/D65</f>
        <v>193.1770712627777</v>
      </c>
      <c r="F65" s="39">
        <v>6.4088260000000005E-4</v>
      </c>
      <c r="G65" s="36">
        <f>40962*Table2431[Flops/evalRHS]*Table2431[RK_steps]/1000000000/F65</f>
        <v>270.48820485998522</v>
      </c>
    </row>
    <row r="66" spans="1:7" ht="19" x14ac:dyDescent="0.2">
      <c r="A66" s="13">
        <v>32</v>
      </c>
      <c r="B66" s="38">
        <v>1.434722E-4</v>
      </c>
      <c r="C66" s="36">
        <f t="shared" si="2"/>
        <v>75.57132322498714</v>
      </c>
      <c r="D66" s="39">
        <v>2.2931540000000001E-4</v>
      </c>
      <c r="E66" s="41">
        <f>Table2431[Nodes]*Table2431[Flops/evalRHS]*Table2431[RK_steps]/1000000000/D66</f>
        <v>189.01540847234855</v>
      </c>
      <c r="F66" s="39">
        <v>5.9885299999999999E-4</v>
      </c>
      <c r="G66" s="42">
        <f>40962*Table2431[Flops/evalRHS]*Table2431[RK_steps]/1000000000/F66</f>
        <v>289.47201400009686</v>
      </c>
    </row>
    <row r="67" spans="1:7" ht="19" x14ac:dyDescent="0.2">
      <c r="A67" s="16">
        <v>34</v>
      </c>
      <c r="B67" s="38">
        <v>1.2402459999999999E-4</v>
      </c>
      <c r="C67" s="36">
        <f t="shared" si="2"/>
        <v>87.421237399677167</v>
      </c>
      <c r="D67" s="39">
        <v>1.838892E-4</v>
      </c>
      <c r="E67" s="40">
        <f>Table2431[Nodes]*Table2431[Flops/evalRHS]*Table2431[RK_steps]/1000000000/D67</f>
        <v>235.70793717086158</v>
      </c>
      <c r="F67" s="39">
        <v>5.4423329999999997E-4</v>
      </c>
      <c r="G67" s="36">
        <f>40962*Table2431[Flops/evalRHS]*Table2431[RK_steps]/1000000000/F67</f>
        <v>318.52366255427592</v>
      </c>
    </row>
    <row r="68" spans="1:7" ht="20" thickBot="1" x14ac:dyDescent="0.25">
      <c r="A68" s="13">
        <v>36</v>
      </c>
      <c r="B68" s="38">
        <v>1.387479E-4</v>
      </c>
      <c r="C68" s="36">
        <f t="shared" si="2"/>
        <v>78.144490835536971</v>
      </c>
      <c r="D68" s="39">
        <v>1.7607190000000001E-4</v>
      </c>
      <c r="E68" s="43">
        <f>Table2431[Nodes]*Table2431[Flops/evalRHS]*Table2431[RK_steps]/1000000000/D68</f>
        <v>246.17297819811111</v>
      </c>
      <c r="F68" s="39">
        <v>5.3751340000000002E-4</v>
      </c>
      <c r="G68" s="44">
        <f>40962*Table2431[Flops/evalRHS]*Table2431[RK_steps]/1000000000/F68</f>
        <v>322.50579055331457</v>
      </c>
    </row>
    <row r="69" spans="1:7" x14ac:dyDescent="0.2">
      <c r="D69" s="45"/>
      <c r="E69" s="45"/>
      <c r="F69" s="45"/>
      <c r="G69" s="45"/>
    </row>
    <row r="70" spans="1:7" x14ac:dyDescent="0.2">
      <c r="D70" s="45"/>
      <c r="E70" s="45"/>
      <c r="F70" s="45"/>
      <c r="G70" s="45"/>
    </row>
    <row r="71" spans="1:7" ht="17" thickBot="1" x14ac:dyDescent="0.25">
      <c r="A71" s="37" t="s">
        <v>34</v>
      </c>
      <c r="B71" s="8"/>
      <c r="C71" s="8"/>
      <c r="D71" s="19"/>
      <c r="E71" s="20"/>
      <c r="F71" s="45"/>
      <c r="G71" s="45"/>
    </row>
    <row r="72" spans="1:7" x14ac:dyDescent="0.2">
      <c r="A72" s="9"/>
      <c r="B72" s="26" t="s">
        <v>27</v>
      </c>
      <c r="C72" s="27"/>
      <c r="D72" s="46" t="s">
        <v>30</v>
      </c>
      <c r="E72" s="47"/>
      <c r="F72" s="46" t="s">
        <v>32</v>
      </c>
      <c r="G72" s="47"/>
    </row>
    <row r="73" spans="1:7" x14ac:dyDescent="0.2">
      <c r="A73" s="6" t="s">
        <v>3</v>
      </c>
      <c r="B73" s="10" t="s">
        <v>4</v>
      </c>
      <c r="C73" s="11" t="s">
        <v>5</v>
      </c>
      <c r="D73" s="48" t="s">
        <v>4</v>
      </c>
      <c r="E73" s="49" t="s">
        <v>5</v>
      </c>
      <c r="F73" s="50" t="s">
        <v>4</v>
      </c>
      <c r="G73" s="51" t="s">
        <v>5</v>
      </c>
    </row>
    <row r="74" spans="1:7" ht="19" x14ac:dyDescent="0.2">
      <c r="A74" s="7">
        <v>2</v>
      </c>
      <c r="B74" s="38">
        <v>7.2842269999999997E-4</v>
      </c>
      <c r="C74" s="33">
        <f>2562*1058*4/1000000000/B74</f>
        <v>14.884742059795776</v>
      </c>
      <c r="D74" s="39">
        <v>2.9041729999999999E-3</v>
      </c>
      <c r="E74" s="40">
        <f>Table2431[Nodes]*Table2431[Flops/evalRHS]*Table2431[RK_steps]/1000000000/D74</f>
        <v>14.924780307509231</v>
      </c>
      <c r="F74" s="39">
        <v>1.1222640000000001E-2</v>
      </c>
      <c r="G74" s="36">
        <f>40962*Table2431[Flops/evalRHS]*Table2431[RK_steps]/1000000000/F74</f>
        <v>15.446560167661083</v>
      </c>
    </row>
    <row r="75" spans="1:7" ht="19" x14ac:dyDescent="0.2">
      <c r="A75" s="6">
        <v>4</v>
      </c>
      <c r="B75" s="38">
        <v>3.640761E-4</v>
      </c>
      <c r="C75" s="33">
        <f t="shared" ref="C75:C91" si="3">2562*1058*4/1000000000/B75</f>
        <v>29.780543133701993</v>
      </c>
      <c r="D75" s="39">
        <v>1.4079419999999999E-3</v>
      </c>
      <c r="E75" s="41">
        <f>Table2431[Nodes]*Table2431[Flops/evalRHS]*Table2431[RK_steps]/1000000000/D75</f>
        <v>30.785461332924228</v>
      </c>
      <c r="F75" s="39">
        <v>5.6661200000000002E-3</v>
      </c>
      <c r="G75" s="42">
        <f>40962*Table2431[Flops/evalRHS]*Table2431[RK_steps]/1000000000/F75</f>
        <v>30.59433686543878</v>
      </c>
    </row>
    <row r="76" spans="1:7" ht="19" x14ac:dyDescent="0.2">
      <c r="A76" s="7">
        <v>6</v>
      </c>
      <c r="B76" s="38">
        <v>2.6468850000000002E-4</v>
      </c>
      <c r="C76" s="33">
        <f t="shared" si="3"/>
        <v>40.962807224341063</v>
      </c>
      <c r="D76" s="39">
        <v>1.0049150000000001E-3</v>
      </c>
      <c r="E76" s="40">
        <f>Table2431[Nodes]*Table2431[Flops/evalRHS]*Table2431[RK_steps]/1000000000/D76</f>
        <v>43.132149485279847</v>
      </c>
      <c r="F76" s="39">
        <v>3.8858489999999998E-3</v>
      </c>
      <c r="G76" s="36">
        <f>40962*Table2431[Flops/evalRHS]*Table2431[RK_steps]/1000000000/F76</f>
        <v>44.610890438614575</v>
      </c>
    </row>
    <row r="77" spans="1:7" ht="19" x14ac:dyDescent="0.2">
      <c r="A77" s="6">
        <v>8</v>
      </c>
      <c r="B77" s="38">
        <v>2.0288249999999999E-4</v>
      </c>
      <c r="C77" s="33">
        <f t="shared" si="3"/>
        <v>53.441691619533472</v>
      </c>
      <c r="D77" s="39">
        <v>6.4292229999999998E-4</v>
      </c>
      <c r="E77" s="41">
        <f>Table2431[Nodes]*Table2431[Flops/evalRHS]*Table2431[RK_steps]/1000000000/D77</f>
        <v>67.417390872893975</v>
      </c>
      <c r="F77" s="39">
        <v>2.5715719999999998E-3</v>
      </c>
      <c r="G77" s="42">
        <f>40962*Table2431[Flops/evalRHS]*Table2431[RK_steps]/1000000000/F77</f>
        <v>67.41058932046235</v>
      </c>
    </row>
    <row r="78" spans="1:7" ht="19" x14ac:dyDescent="0.2">
      <c r="A78" s="7">
        <v>10</v>
      </c>
      <c r="B78" s="38">
        <v>2.282881E-4</v>
      </c>
      <c r="C78" s="33">
        <f t="shared" si="3"/>
        <v>47.494302155916145</v>
      </c>
      <c r="D78" s="39">
        <v>6.7591039999999997E-4</v>
      </c>
      <c r="E78" s="40">
        <f>Table2431[Nodes]*Table2431[Flops/evalRHS]*Table2431[RK_steps]/1000000000/D78</f>
        <v>64.127055893798939</v>
      </c>
      <c r="F78" s="39">
        <v>2.3923740000000001E-3</v>
      </c>
      <c r="G78" s="36">
        <f>40962*Table2431[Flops/evalRHS]*Table2431[RK_steps]/1000000000/F78</f>
        <v>72.459901336496713</v>
      </c>
    </row>
    <row r="79" spans="1:7" ht="19" x14ac:dyDescent="0.2">
      <c r="A79" s="6">
        <v>12</v>
      </c>
      <c r="B79" s="38">
        <v>1.710285E-4</v>
      </c>
      <c r="C79" s="33">
        <f t="shared" si="3"/>
        <v>63.395188521211381</v>
      </c>
      <c r="D79" s="39">
        <v>4.5591940000000002E-4</v>
      </c>
      <c r="E79" s="41">
        <f>Table2431[Nodes]*Table2431[Flops/evalRHS]*Table2431[RK_steps]/1000000000/D79</f>
        <v>95.069751363947219</v>
      </c>
      <c r="F79" s="39">
        <v>1.754116E-3</v>
      </c>
      <c r="G79" s="42">
        <f>40962*Table2431[Flops/evalRHS]*Table2431[RK_steps]/1000000000/F79</f>
        <v>98.825382129802122</v>
      </c>
    </row>
    <row r="80" spans="1:7" ht="19" x14ac:dyDescent="0.2">
      <c r="A80" s="7">
        <v>14</v>
      </c>
      <c r="B80" s="38">
        <v>1.7610259999999999E-4</v>
      </c>
      <c r="C80" s="33">
        <f t="shared" si="3"/>
        <v>61.568562871871286</v>
      </c>
      <c r="D80" s="39">
        <v>4.0330429999999999E-4</v>
      </c>
      <c r="E80" s="40">
        <f>Table2431[Nodes]*Table2431[Flops/evalRHS]*Table2431[RK_steps]/1000000000/D80</f>
        <v>107.47255608234279</v>
      </c>
      <c r="F80" s="39">
        <v>1.448317E-3</v>
      </c>
      <c r="G80" s="36">
        <f>40962*Table2431[Flops/evalRHS]*Table2431[RK_steps]/1000000000/F80</f>
        <v>119.69146533528226</v>
      </c>
    </row>
    <row r="81" spans="1:7" ht="19" x14ac:dyDescent="0.2">
      <c r="A81" s="6">
        <v>16</v>
      </c>
      <c r="B81" s="38">
        <v>2.6453449999999998E-4</v>
      </c>
      <c r="C81" s="33">
        <f t="shared" si="3"/>
        <v>40.986653914706778</v>
      </c>
      <c r="D81" s="39">
        <v>4.5937000000000001E-4</v>
      </c>
      <c r="E81" s="41">
        <f>Table2431[Nodes]*Table2431[Flops/evalRHS]*Table2431[RK_steps]/1000000000/D81</f>
        <v>94.355626183686354</v>
      </c>
      <c r="F81" s="39">
        <v>1.3764770000000001E-3</v>
      </c>
      <c r="G81" s="42">
        <f>40962*Table2431[Flops/evalRHS]*Table2431[RK_steps]/1000000000/F81</f>
        <v>125.93830772326743</v>
      </c>
    </row>
    <row r="82" spans="1:7" ht="19" x14ac:dyDescent="0.2">
      <c r="A82" s="7">
        <v>18</v>
      </c>
      <c r="B82" s="38">
        <v>1.9671010000000001E-4</v>
      </c>
      <c r="C82" s="33">
        <f t="shared" si="3"/>
        <v>55.118593300496514</v>
      </c>
      <c r="D82" s="39">
        <v>3.4832119999999997E-4</v>
      </c>
      <c r="E82" s="40">
        <f>Table2431[Nodes]*Table2431[Flops/evalRHS]*Table2431[RK_steps]/1000000000/D82</f>
        <v>124.43728374844828</v>
      </c>
      <c r="F82" s="39">
        <v>1.194657E-3</v>
      </c>
      <c r="G82" s="36">
        <f>40962*Table2431[Flops/evalRHS]*Table2431[RK_steps]/1000000000/F82</f>
        <v>145.10540180152125</v>
      </c>
    </row>
    <row r="83" spans="1:7" ht="19" x14ac:dyDescent="0.2">
      <c r="A83" s="6">
        <v>20</v>
      </c>
      <c r="B83" s="38">
        <v>2.1158139999999999E-4</v>
      </c>
      <c r="C83" s="33">
        <f t="shared" si="3"/>
        <v>51.244504479127187</v>
      </c>
      <c r="D83" s="39">
        <v>3.4667859999999999E-4</v>
      </c>
      <c r="E83" s="41">
        <f>Table2431[Nodes]*Table2431[Flops/evalRHS]*Table2431[RK_steps]/1000000000/D83</f>
        <v>125.02688080544921</v>
      </c>
      <c r="F83" s="39">
        <v>1.141146E-3</v>
      </c>
      <c r="G83" s="42">
        <f>40962*Table2431[Flops/evalRHS]*Table2431[RK_steps]/1000000000/F83</f>
        <v>151.90973284750592</v>
      </c>
    </row>
    <row r="84" spans="1:7" ht="19" x14ac:dyDescent="0.2">
      <c r="A84" s="7">
        <v>22</v>
      </c>
      <c r="B84" s="38">
        <v>3.2553630000000002E-4</v>
      </c>
      <c r="C84" s="33">
        <f t="shared" si="3"/>
        <v>33.306221149530785</v>
      </c>
      <c r="D84" s="39">
        <v>3.9480020000000002E-4</v>
      </c>
      <c r="E84" s="40">
        <f>Table2431[Nodes]*Table2431[Flops/evalRHS]*Table2431[RK_steps]/1000000000/D84</f>
        <v>109.78754316740468</v>
      </c>
      <c r="F84" s="39">
        <v>1.040334E-3</v>
      </c>
      <c r="G84" s="36">
        <f>40962*Table2431[Flops/evalRHS]*Table2431[RK_steps]/1000000000/F84</f>
        <v>166.63031680210395</v>
      </c>
    </row>
    <row r="85" spans="1:7" ht="19" x14ac:dyDescent="0.2">
      <c r="A85" s="6">
        <v>24</v>
      </c>
      <c r="B85" s="38">
        <v>3.2657429999999999E-4</v>
      </c>
      <c r="C85" s="33">
        <f t="shared" si="3"/>
        <v>33.200358999468115</v>
      </c>
      <c r="D85" s="39">
        <v>3.6124619999999998E-4</v>
      </c>
      <c r="E85" s="41">
        <f>Table2431[Nodes]*Table2431[Flops/evalRHS]*Table2431[RK_steps]/1000000000/D85</f>
        <v>119.98505174587305</v>
      </c>
      <c r="F85" s="39">
        <v>9.652342E-4</v>
      </c>
      <c r="G85" s="42">
        <f>40962*Table2431[Flops/evalRHS]*Table2431[RK_steps]/1000000000/F85</f>
        <v>179.59494597269762</v>
      </c>
    </row>
    <row r="86" spans="1:7" ht="19" x14ac:dyDescent="0.2">
      <c r="A86" s="7">
        <v>26</v>
      </c>
      <c r="B86" s="38">
        <v>3.6820290000000002E-4</v>
      </c>
      <c r="C86" s="33">
        <f t="shared" si="3"/>
        <v>29.446764270460662</v>
      </c>
      <c r="D86" s="39">
        <v>3.3064249999999998E-4</v>
      </c>
      <c r="E86" s="40">
        <f>Table2431[Nodes]*Table2431[Flops/evalRHS]*Table2431[RK_steps]/1000000000/D86</f>
        <v>131.09066136385977</v>
      </c>
      <c r="F86" s="39">
        <v>9.0396529999999995E-4</v>
      </c>
      <c r="G86" s="36">
        <f>40962*Table2431[Flops/evalRHS]*Table2431[RK_steps]/1000000000/F86</f>
        <v>191.76752027981604</v>
      </c>
    </row>
    <row r="87" spans="1:7" ht="19" x14ac:dyDescent="0.2">
      <c r="A87" s="6">
        <v>28</v>
      </c>
      <c r="B87" s="38">
        <v>3.4461689999999999E-4</v>
      </c>
      <c r="C87" s="33">
        <f t="shared" si="3"/>
        <v>31.462136650872317</v>
      </c>
      <c r="D87" s="39">
        <v>3.2482520000000001E-4</v>
      </c>
      <c r="E87" s="41">
        <f>Table2431[Nodes]*Table2431[Flops/evalRHS]*Table2431[RK_steps]/1000000000/D87</f>
        <v>133.43836623513201</v>
      </c>
      <c r="F87" s="39">
        <v>8.4939970000000005E-4</v>
      </c>
      <c r="G87" s="42">
        <f>40962*Table2431[Flops/evalRHS]*Table2431[RK_steps]/1000000000/F87</f>
        <v>204.08670264423213</v>
      </c>
    </row>
    <row r="88" spans="1:7" ht="19" x14ac:dyDescent="0.2">
      <c r="A88" s="7">
        <v>30</v>
      </c>
      <c r="B88" s="38">
        <v>3.1795720000000002E-4</v>
      </c>
      <c r="C88" s="33">
        <f t="shared" si="3"/>
        <v>34.100136747964818</v>
      </c>
      <c r="D88" s="39">
        <v>3.105157E-4</v>
      </c>
      <c r="E88" s="40">
        <f>Table2431[Nodes]*Table2431[Flops/evalRHS]*Table2431[RK_steps]/1000000000/D88</f>
        <v>139.58760861367074</v>
      </c>
      <c r="F88" s="39">
        <v>7.9215999999999998E-4</v>
      </c>
      <c r="G88" s="36">
        <f>40962*Table2431[Flops/evalRHS]*Table2431[RK_steps]/1000000000/F88</f>
        <v>218.83354877802464</v>
      </c>
    </row>
    <row r="89" spans="1:7" ht="19" x14ac:dyDescent="0.2">
      <c r="A89" s="6">
        <v>32</v>
      </c>
      <c r="B89" s="38">
        <v>3.1814199999999999E-4</v>
      </c>
      <c r="C89" s="33">
        <f t="shared" si="3"/>
        <v>34.080328909732131</v>
      </c>
      <c r="D89" s="39">
        <v>3.1338200000000002E-4</v>
      </c>
      <c r="E89" s="41">
        <f>Table2431[Nodes]*Table2431[Flops/evalRHS]*Table2431[RK_steps]/1000000000/D89</f>
        <v>138.31089213802963</v>
      </c>
      <c r="F89" s="39">
        <v>7.5051459999999996E-4</v>
      </c>
      <c r="G89" s="42">
        <f>40962*Table2431[Flops/evalRHS]*Table2431[RK_steps]/1000000000/F89</f>
        <v>230.97643137122182</v>
      </c>
    </row>
    <row r="90" spans="1:7" ht="19" x14ac:dyDescent="0.2">
      <c r="A90" s="7">
        <v>34</v>
      </c>
      <c r="B90" s="38">
        <v>2.9422159999999999E-4</v>
      </c>
      <c r="C90" s="33">
        <f t="shared" si="3"/>
        <v>36.851080953947637</v>
      </c>
      <c r="D90" s="39">
        <v>2.4259490000000001E-4</v>
      </c>
      <c r="E90" s="40">
        <f>Table2431[Nodes]*Table2431[Flops/evalRHS]*Table2431[RK_steps]/1000000000/D90</f>
        <v>178.66881785231263</v>
      </c>
      <c r="F90" s="39">
        <v>6.8739980000000005E-4</v>
      </c>
      <c r="G90" s="36">
        <f>40962*Table2431[Flops/evalRHS]*Table2431[RK_steps]/1000000000/F90</f>
        <v>252.18393138898205</v>
      </c>
    </row>
    <row r="91" spans="1:7" ht="20" thickBot="1" x14ac:dyDescent="0.25">
      <c r="A91" s="6">
        <v>36</v>
      </c>
      <c r="B91" s="38">
        <v>3.0793159999999999E-4</v>
      </c>
      <c r="C91" s="33">
        <f t="shared" si="3"/>
        <v>35.210364899217879</v>
      </c>
      <c r="D91" s="39">
        <v>2.2987610000000001E-4</v>
      </c>
      <c r="E91" s="43">
        <f>Table2431[Nodes]*Table2431[Flops/evalRHS]*Table2431[RK_steps]/1000000000/D91</f>
        <v>188.55437342116036</v>
      </c>
      <c r="F91" s="39">
        <v>6.6548170000000002E-4</v>
      </c>
      <c r="G91" s="44">
        <f>40962*Table2431[Flops/evalRHS]*Table2431[RK_steps]/1000000000/F91</f>
        <v>260.48978356579903</v>
      </c>
    </row>
  </sheetData>
  <mergeCells count="13">
    <mergeCell ref="B49:C49"/>
    <mergeCell ref="D49:E49"/>
    <mergeCell ref="F49:G49"/>
    <mergeCell ref="B72:C72"/>
    <mergeCell ref="D72:E72"/>
    <mergeCell ref="F72:G72"/>
    <mergeCell ref="B3:C3"/>
    <mergeCell ref="B26:C26"/>
    <mergeCell ref="D3:E3"/>
    <mergeCell ref="F3:G3"/>
    <mergeCell ref="D26:E26"/>
    <mergeCell ref="F26:G26"/>
    <mergeCell ref="T1:X1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1ED-03A9-0C42-A760-7B6F65A0164C}">
  <dimension ref="A2:T24"/>
  <sheetViews>
    <sheetView workbookViewId="0">
      <selection activeCell="K16" sqref="K16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</cols>
  <sheetData>
    <row r="2" spans="1:20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17" thickBot="1" x14ac:dyDescent="0.25">
      <c r="A3" s="28" t="s">
        <v>28</v>
      </c>
      <c r="B3" s="45"/>
      <c r="C3" s="45"/>
      <c r="D3" s="19"/>
      <c r="E3" s="20"/>
      <c r="F3" s="52"/>
      <c r="G3" s="45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x14ac:dyDescent="0.2">
      <c r="A4" s="54"/>
      <c r="B4" s="46" t="s">
        <v>26</v>
      </c>
      <c r="C4" s="47"/>
      <c r="D4" s="46" t="s">
        <v>30</v>
      </c>
      <c r="E4" s="47"/>
      <c r="F4" s="46" t="s">
        <v>31</v>
      </c>
      <c r="G4" s="47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x14ac:dyDescent="0.2">
      <c r="A5" s="55" t="s">
        <v>3</v>
      </c>
      <c r="B5" s="50" t="s">
        <v>4</v>
      </c>
      <c r="C5" s="51" t="s">
        <v>5</v>
      </c>
      <c r="D5" s="48" t="s">
        <v>4</v>
      </c>
      <c r="E5" s="49" t="s">
        <v>5</v>
      </c>
      <c r="F5" s="50" t="s">
        <v>4</v>
      </c>
      <c r="G5" s="51" t="s">
        <v>5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9" x14ac:dyDescent="0.2">
      <c r="A6" s="56">
        <v>1</v>
      </c>
      <c r="B6" s="39">
        <v>1.1594680000000001E-4</v>
      </c>
      <c r="C6" s="36">
        <f>2562*1058*4/1000000000/B6</f>
        <v>93.511713992969192</v>
      </c>
      <c r="D6" s="39">
        <v>1.980199E-4</v>
      </c>
      <c r="E6" s="40">
        <f>Table2431[Nodes]*Table2431[Flops/evalRHS]*Table2431[RK_steps]/1000000000/D6</f>
        <v>218.88781885052967</v>
      </c>
      <c r="F6" s="39">
        <v>9.9586729999999999E-4</v>
      </c>
      <c r="G6" s="36">
        <f>40962*Table2431[Flops/evalRHS]*Table2431[RK_steps]/1000000000/F6</f>
        <v>174.07056542573494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x14ac:dyDescent="0.2">
      <c r="A7" s="45"/>
      <c r="B7" s="45"/>
      <c r="C7" s="52"/>
      <c r="D7" s="45"/>
      <c r="E7" s="45"/>
      <c r="F7" s="45"/>
      <c r="G7" s="45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x14ac:dyDescent="0.2">
      <c r="A8" s="45"/>
      <c r="B8" s="45"/>
      <c r="C8" s="52"/>
      <c r="D8" s="45"/>
      <c r="E8" s="45"/>
      <c r="F8" s="45"/>
      <c r="G8" s="45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</row>
    <row r="9" spans="1:20" ht="17" thickBot="1" x14ac:dyDescent="0.25">
      <c r="A9" s="37" t="s">
        <v>29</v>
      </c>
      <c r="B9" s="19"/>
      <c r="C9" s="19"/>
      <c r="D9" s="19"/>
      <c r="E9" s="20"/>
      <c r="F9" s="45"/>
      <c r="G9" s="45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</row>
    <row r="10" spans="1:20" x14ac:dyDescent="0.2">
      <c r="A10" s="9"/>
      <c r="B10" s="26" t="s">
        <v>27</v>
      </c>
      <c r="C10" s="27"/>
      <c r="D10" s="46" t="s">
        <v>30</v>
      </c>
      <c r="E10" s="47"/>
      <c r="F10" s="46" t="s">
        <v>32</v>
      </c>
      <c r="G10" s="47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1:20" x14ac:dyDescent="0.2">
      <c r="A11" s="6" t="s">
        <v>3</v>
      </c>
      <c r="B11" s="10" t="s">
        <v>4</v>
      </c>
      <c r="C11" s="11" t="s">
        <v>5</v>
      </c>
      <c r="D11" s="48" t="s">
        <v>4</v>
      </c>
      <c r="E11" s="49" t="s">
        <v>5</v>
      </c>
      <c r="F11" s="50" t="s">
        <v>4</v>
      </c>
      <c r="G11" s="51" t="s">
        <v>5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0" ht="19" x14ac:dyDescent="0.2">
      <c r="A12" s="7">
        <v>1</v>
      </c>
      <c r="B12" s="39">
        <v>1.093791E-4</v>
      </c>
      <c r="C12" s="33">
        <f>2562*1058*4/1000000000/B12</f>
        <v>99.126652166638777</v>
      </c>
      <c r="D12" s="39">
        <v>1.7418760000000001E-4</v>
      </c>
      <c r="E12" s="40">
        <f>Table2431[Nodes]*Table2431[Flops/evalRHS]*Table2431[RK_steps]/1000000000/D12</f>
        <v>248.83599062160567</v>
      </c>
      <c r="F12" s="39">
        <v>9.3220249999999998E-4</v>
      </c>
      <c r="G12" s="36">
        <f>40962*Table2431[Flops/evalRHS]*Table2431[RK_steps]/1000000000/F12</f>
        <v>185.95872034241486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0" x14ac:dyDescent="0.2">
      <c r="A13" s="45"/>
      <c r="B13" s="45"/>
      <c r="C13" s="52"/>
      <c r="D13" s="45"/>
      <c r="E13" s="45"/>
      <c r="F13" s="45"/>
      <c r="G13" s="45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0" x14ac:dyDescent="0.2">
      <c r="A14" s="45"/>
      <c r="B14" s="45"/>
      <c r="C14" s="52"/>
      <c r="D14" s="45"/>
      <c r="E14" s="45"/>
      <c r="F14" s="45"/>
      <c r="G14" s="45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0" ht="17" thickBot="1" x14ac:dyDescent="0.25">
      <c r="A15" s="28" t="s">
        <v>33</v>
      </c>
      <c r="B15" s="45"/>
      <c r="C15" s="45"/>
      <c r="D15" s="19"/>
      <c r="E15" s="20"/>
      <c r="F15" s="52"/>
      <c r="G15" s="45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0" x14ac:dyDescent="0.2">
      <c r="A16" s="54"/>
      <c r="B16" s="46" t="s">
        <v>26</v>
      </c>
      <c r="C16" s="47"/>
      <c r="D16" s="46" t="s">
        <v>30</v>
      </c>
      <c r="E16" s="47"/>
      <c r="F16" s="46" t="s">
        <v>31</v>
      </c>
      <c r="G16" s="47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 x14ac:dyDescent="0.2">
      <c r="A17" s="55" t="s">
        <v>3</v>
      </c>
      <c r="B17" s="50" t="s">
        <v>4</v>
      </c>
      <c r="C17" s="51" t="s">
        <v>5</v>
      </c>
      <c r="D17" s="48" t="s">
        <v>4</v>
      </c>
      <c r="E17" s="49" t="s">
        <v>5</v>
      </c>
      <c r="F17" s="50" t="s">
        <v>4</v>
      </c>
      <c r="G17" s="51" t="s">
        <v>5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 ht="19" x14ac:dyDescent="0.2">
      <c r="A18" s="56">
        <v>1</v>
      </c>
      <c r="B18" s="39">
        <v>9.7390230000000004E-5</v>
      </c>
      <c r="C18" s="36">
        <f>2562*1058*4/1000000000/B18</f>
        <v>111.32927810109905</v>
      </c>
      <c r="D18" s="39">
        <v>1.407855E-4</v>
      </c>
      <c r="E18" s="40">
        <f>Table2431[Nodes]*Table2431[Flops/evalRHS]*Table2431[RK_steps]/1000000000/D18</f>
        <v>307.87363755500388</v>
      </c>
      <c r="F18" s="39">
        <v>2.449854E-4</v>
      </c>
      <c r="G18" s="36">
        <f>40962*Table2431[Flops/evalRHS]*Table2431[RK_steps]/1000000000/F18</f>
        <v>707.59802012691364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spans="1:20" x14ac:dyDescent="0.2">
      <c r="A19" s="45"/>
      <c r="B19" s="45"/>
      <c r="C19" s="52"/>
      <c r="D19" s="45"/>
      <c r="E19" s="45"/>
      <c r="F19" s="45"/>
      <c r="G19" s="45"/>
    </row>
    <row r="20" spans="1:20" x14ac:dyDescent="0.2">
      <c r="A20" s="45"/>
      <c r="B20" s="45"/>
      <c r="C20" s="52"/>
      <c r="D20" s="45"/>
      <c r="E20" s="45"/>
      <c r="F20" s="45"/>
      <c r="G20" s="45"/>
    </row>
    <row r="21" spans="1:20" ht="17" thickBot="1" x14ac:dyDescent="0.25">
      <c r="A21" s="37" t="s">
        <v>34</v>
      </c>
      <c r="B21" s="19"/>
      <c r="C21" s="19"/>
      <c r="D21" s="19"/>
      <c r="E21" s="20"/>
      <c r="F21" s="45"/>
      <c r="G21" s="45"/>
    </row>
    <row r="22" spans="1:20" x14ac:dyDescent="0.2">
      <c r="A22" s="9"/>
      <c r="B22" s="26" t="s">
        <v>27</v>
      </c>
      <c r="C22" s="27"/>
      <c r="D22" s="46" t="s">
        <v>30</v>
      </c>
      <c r="E22" s="47"/>
      <c r="F22" s="46" t="s">
        <v>32</v>
      </c>
      <c r="G22" s="47"/>
    </row>
    <row r="23" spans="1:20" x14ac:dyDescent="0.2">
      <c r="A23" s="6" t="s">
        <v>3</v>
      </c>
      <c r="B23" s="10" t="s">
        <v>4</v>
      </c>
      <c r="C23" s="11" t="s">
        <v>5</v>
      </c>
      <c r="D23" s="48" t="s">
        <v>4</v>
      </c>
      <c r="E23" s="49" t="s">
        <v>5</v>
      </c>
      <c r="F23" s="50" t="s">
        <v>4</v>
      </c>
      <c r="G23" s="51" t="s">
        <v>5</v>
      </c>
    </row>
    <row r="24" spans="1:20" ht="19" x14ac:dyDescent="0.2">
      <c r="A24" s="7">
        <v>1</v>
      </c>
      <c r="B24" s="39">
        <v>9.5157969999999997E-5</v>
      </c>
      <c r="C24" s="33">
        <f>2562*1058*4/1000000000/B24</f>
        <v>113.94089218170586</v>
      </c>
      <c r="D24" s="39">
        <v>1.3882360000000001E-4</v>
      </c>
      <c r="E24" s="40">
        <f>Table2431[Nodes]*Table2431[Flops/evalRHS]*Table2431[RK_steps]/1000000000/D24</f>
        <v>312.22460734341996</v>
      </c>
      <c r="F24" s="39">
        <v>2.3783729999999999E-4</v>
      </c>
      <c r="G24" s="36">
        <f>40962*Table2431[Flops/evalRHS]*Table2431[RK_steps]/1000000000/F24</f>
        <v>728.86458095513194</v>
      </c>
    </row>
  </sheetData>
  <mergeCells count="12"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031-755D-8E43-8DB6-C55B793C5354}">
  <dimension ref="B4:E21"/>
  <sheetViews>
    <sheetView tabSelected="1" workbookViewId="0">
      <selection activeCell="E17" sqref="E17"/>
    </sheetView>
  </sheetViews>
  <sheetFormatPr baseColWidth="10" defaultRowHeight="16" x14ac:dyDescent="0.2"/>
  <cols>
    <col min="2" max="2" width="17" customWidth="1"/>
    <col min="3" max="3" width="20.33203125" customWidth="1"/>
    <col min="4" max="4" width="20.5" customWidth="1"/>
    <col min="5" max="5" width="14.6640625" customWidth="1"/>
  </cols>
  <sheetData>
    <row r="4" spans="2:5" x14ac:dyDescent="0.2">
      <c r="B4" t="s">
        <v>38</v>
      </c>
    </row>
    <row r="6" spans="2:5" x14ac:dyDescent="0.2">
      <c r="C6" t="s">
        <v>41</v>
      </c>
      <c r="D6" t="s">
        <v>40</v>
      </c>
      <c r="E6" t="s">
        <v>39</v>
      </c>
    </row>
    <row r="7" spans="2:5" x14ac:dyDescent="0.2">
      <c r="B7" t="s">
        <v>35</v>
      </c>
      <c r="C7" s="61">
        <f>'OpenMP icc SP'!C68</f>
        <v>78.144490835536971</v>
      </c>
      <c r="D7" s="62">
        <f>'OpenACC pgi SP'!C24</f>
        <v>113.94089218170586</v>
      </c>
      <c r="E7" s="63">
        <v>100</v>
      </c>
    </row>
    <row r="8" spans="2:5" x14ac:dyDescent="0.2">
      <c r="B8" t="s">
        <v>36</v>
      </c>
      <c r="C8" s="64">
        <f>'OpenMP icc SP'!E22</f>
        <v>248.92016077763171</v>
      </c>
      <c r="D8" s="62">
        <f>'OpenACC pgi SP'!E24</f>
        <v>312.22460734341996</v>
      </c>
      <c r="E8" s="63">
        <v>275</v>
      </c>
    </row>
    <row r="9" spans="2:5" x14ac:dyDescent="0.2">
      <c r="B9" t="s">
        <v>37</v>
      </c>
      <c r="C9" s="64">
        <f>'OpenMP icc SP'!G22</f>
        <v>351.81565675528128</v>
      </c>
      <c r="D9" s="62">
        <f>'OpenACC pgi SP'!G24</f>
        <v>728.86458095513194</v>
      </c>
      <c r="E9" s="63">
        <v>500</v>
      </c>
    </row>
    <row r="12" spans="2:5" x14ac:dyDescent="0.2">
      <c r="B12" t="s">
        <v>46</v>
      </c>
    </row>
    <row r="13" spans="2:5" x14ac:dyDescent="0.2">
      <c r="C13" t="s">
        <v>40</v>
      </c>
      <c r="D13" t="s">
        <v>39</v>
      </c>
    </row>
    <row r="14" spans="2:5" x14ac:dyDescent="0.2">
      <c r="B14" t="s">
        <v>35</v>
      </c>
      <c r="C14">
        <f>D7/C7</f>
        <v>1.4580796542843444</v>
      </c>
      <c r="D14">
        <f>E7/C7</f>
        <v>1.2796807417999583</v>
      </c>
    </row>
    <row r="15" spans="2:5" x14ac:dyDescent="0.2">
      <c r="B15" t="s">
        <v>36</v>
      </c>
      <c r="C15">
        <f>D8/C8</f>
        <v>1.2543162689917275</v>
      </c>
      <c r="D15">
        <f>E8/C8</f>
        <v>1.1047719041354238</v>
      </c>
    </row>
    <row r="19" spans="2:3" x14ac:dyDescent="0.2">
      <c r="B19" t="s">
        <v>45</v>
      </c>
      <c r="C19" s="58" t="s">
        <v>42</v>
      </c>
    </row>
    <row r="20" spans="2:3" x14ac:dyDescent="0.2">
      <c r="C20" s="59" t="s">
        <v>43</v>
      </c>
    </row>
    <row r="21" spans="2:3" x14ac:dyDescent="0.2">
      <c r="C21" s="60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OpenMP icc SP</vt:lpstr>
      <vt:lpstr>OpenACC pgi SP</vt:lpstr>
      <vt:lpstr>Scaling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2019-12-20T19:39:12Z</dcterms:modified>
</cp:coreProperties>
</file>