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mille73/Desktop/FPGA/SWE-FPGA-Paper/"/>
    </mc:Choice>
  </mc:AlternateContent>
  <xr:revisionPtr revIDLastSave="0" documentId="13_ncr:1_{36CE12B1-7376-D445-A665-6536E34A7599}" xr6:coauthVersionLast="45" xr6:coauthVersionMax="45" xr10:uidLastSave="{00000000-0000-0000-0000-000000000000}"/>
  <bookViews>
    <workbookView xWindow="-6720" yWindow="-19940" windowWidth="28260" windowHeight="18600" firstSheet="2" activeTab="7" xr2:uid="{39728F6F-A99D-4148-9A5F-232344BF752D}"/>
  </bookViews>
  <sheets>
    <sheet name="Scaling Performance" sheetId="4" r:id="rId1"/>
    <sheet name="OpenMP icc SP" sheetId="1" r:id="rId2"/>
    <sheet name="OpenMP icc DP" sheetId="5" r:id="rId3"/>
    <sheet name="OpenACC pgi SP" sheetId="3" r:id="rId4"/>
    <sheet name="OpenACC pgi DP" sheetId="7" r:id="rId5"/>
    <sheet name="FPGA SP" sheetId="8" r:id="rId6"/>
    <sheet name="NCAR FPGA SP" sheetId="9" r:id="rId7"/>
    <sheet name="Power Consumption" sheetId="10" r:id="rId8"/>
    <sheet name="GPU_P_default_40k_SP" sheetId="12" r:id="rId9"/>
    <sheet name="GPU_P_default_10k_SP" sheetId="13" r:id="rId10"/>
    <sheet name="GPU_P_default_2k_SP" sheetId="14" r:id="rId11"/>
    <sheet name="GPU_P_default_40k_DP" sheetId="15" r:id="rId12"/>
    <sheet name="GPU_P_default_10k_DP" sheetId="16" r:id="rId13"/>
    <sheet name="GPU_P_default_2k_DP" sheetId="17" r:id="rId14"/>
    <sheet name="CPU_P_default_40k_SP" sheetId="18" r:id="rId15"/>
  </sheets>
  <externalReferences>
    <externalReference r:id="rId16"/>
  </externalReferences>
  <definedNames>
    <definedName name="nflops">'[1]655362'!$F$2</definedName>
    <definedName name="nNodes">'[1]655362'!$E$2</definedName>
    <definedName name="nrk">'[1]655362'!$G$2</definedName>
    <definedName name="val">'[1]10242'!#REF!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6" i="10" l="1"/>
  <c r="F25" i="10"/>
  <c r="F24" i="10"/>
  <c r="E26" i="10"/>
  <c r="E25" i="10"/>
  <c r="E24" i="10"/>
  <c r="D26" i="10"/>
  <c r="D25" i="10"/>
  <c r="D24" i="10"/>
  <c r="C26" i="10"/>
  <c r="C25" i="10"/>
  <c r="C24" i="10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59" i="18"/>
  <c r="I160" i="18"/>
  <c r="I161" i="18"/>
  <c r="I162" i="18"/>
  <c r="I163" i="18"/>
  <c r="I164" i="18"/>
  <c r="I165" i="18"/>
  <c r="I166" i="18"/>
  <c r="I167" i="18"/>
  <c r="I168" i="18"/>
  <c r="I169" i="18"/>
  <c r="I170" i="18"/>
  <c r="I171" i="18"/>
  <c r="I172" i="18"/>
  <c r="I173" i="18"/>
  <c r="I174" i="18"/>
  <c r="I175" i="18"/>
  <c r="I176" i="18"/>
  <c r="I177" i="18"/>
  <c r="I178" i="18"/>
  <c r="I179" i="18"/>
  <c r="I180" i="18"/>
  <c r="I181" i="18"/>
  <c r="I182" i="18"/>
  <c r="I183" i="18"/>
  <c r="I184" i="18"/>
  <c r="I185" i="18"/>
  <c r="I186" i="18"/>
  <c r="I187" i="18"/>
  <c r="I188" i="18"/>
  <c r="I189" i="18"/>
  <c r="I190" i="18"/>
  <c r="I191" i="18"/>
  <c r="I192" i="18"/>
  <c r="I193" i="18"/>
  <c r="I194" i="18"/>
  <c r="I195" i="18"/>
  <c r="I196" i="18"/>
  <c r="I197" i="18"/>
  <c r="I198" i="18"/>
  <c r="I199" i="18"/>
  <c r="I200" i="18"/>
  <c r="I201" i="18"/>
  <c r="I202" i="18"/>
  <c r="I203" i="18"/>
  <c r="I204" i="18"/>
  <c r="I205" i="18"/>
  <c r="I206" i="18"/>
  <c r="I207" i="18"/>
  <c r="I208" i="18"/>
  <c r="I209" i="18"/>
  <c r="I210" i="18"/>
  <c r="I211" i="18"/>
  <c r="I212" i="18"/>
  <c r="I213" i="18"/>
  <c r="I214" i="18"/>
  <c r="I215" i="18"/>
  <c r="I216" i="18"/>
  <c r="I217" i="18"/>
  <c r="I218" i="18"/>
  <c r="I219" i="18"/>
  <c r="I220" i="18"/>
  <c r="I221" i="18"/>
  <c r="I222" i="18"/>
  <c r="I223" i="18"/>
  <c r="I224" i="18"/>
  <c r="I225" i="18"/>
  <c r="I226" i="18"/>
  <c r="I227" i="18"/>
  <c r="I228" i="18"/>
  <c r="I229" i="18"/>
  <c r="I230" i="18"/>
  <c r="I231" i="18"/>
  <c r="I232" i="18"/>
  <c r="I233" i="18"/>
  <c r="I234" i="18"/>
  <c r="I235" i="18"/>
  <c r="I2" i="18"/>
  <c r="D2" i="18"/>
  <c r="D3" i="18" s="1"/>
  <c r="D4" i="18" s="1"/>
  <c r="D5" i="18" s="1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D63" i="18" s="1"/>
  <c r="D64" i="18" s="1"/>
  <c r="D65" i="18" s="1"/>
  <c r="D66" i="18" s="1"/>
  <c r="D67" i="18" s="1"/>
  <c r="D68" i="18" s="1"/>
  <c r="D69" i="18" s="1"/>
  <c r="D70" i="18" s="1"/>
  <c r="D71" i="18" s="1"/>
  <c r="D72" i="18" s="1"/>
  <c r="D73" i="18" s="1"/>
  <c r="D74" i="18" s="1"/>
  <c r="D75" i="18" s="1"/>
  <c r="D76" i="18" s="1"/>
  <c r="D77" i="18" s="1"/>
  <c r="D78" i="18" s="1"/>
  <c r="D79" i="18" s="1"/>
  <c r="D80" i="18" s="1"/>
  <c r="D81" i="18" s="1"/>
  <c r="D82" i="18" s="1"/>
  <c r="D83" i="18" s="1"/>
  <c r="D84" i="18" s="1"/>
  <c r="D85" i="18" s="1"/>
  <c r="D86" i="18" s="1"/>
  <c r="D87" i="18" s="1"/>
  <c r="D88" i="18" s="1"/>
  <c r="D89" i="18" s="1"/>
  <c r="D90" i="18" s="1"/>
  <c r="D91" i="18" s="1"/>
  <c r="D92" i="18" s="1"/>
  <c r="D93" i="18" s="1"/>
  <c r="D94" i="18" s="1"/>
  <c r="D95" i="18" s="1"/>
  <c r="D96" i="18" s="1"/>
  <c r="D97" i="18" s="1"/>
  <c r="D98" i="18" s="1"/>
  <c r="D99" i="18" s="1"/>
  <c r="D100" i="18" s="1"/>
  <c r="D101" i="18" s="1"/>
  <c r="D102" i="18" s="1"/>
  <c r="D103" i="18" s="1"/>
  <c r="D104" i="18" s="1"/>
  <c r="D105" i="18" s="1"/>
  <c r="D106" i="18" s="1"/>
  <c r="D107" i="18" s="1"/>
  <c r="D108" i="18" s="1"/>
  <c r="D109" i="18" s="1"/>
  <c r="D110" i="18" s="1"/>
  <c r="D111" i="18" s="1"/>
  <c r="D112" i="18" s="1"/>
  <c r="D113" i="18" s="1"/>
  <c r="D114" i="18" s="1"/>
  <c r="D115" i="18" s="1"/>
  <c r="D116" i="18" s="1"/>
  <c r="D117" i="18" s="1"/>
  <c r="D118" i="18" s="1"/>
  <c r="D119" i="18" s="1"/>
  <c r="D120" i="18" s="1"/>
  <c r="D121" i="18" s="1"/>
  <c r="D122" i="18" s="1"/>
  <c r="D123" i="18" s="1"/>
  <c r="D124" i="18" s="1"/>
  <c r="D125" i="18" s="1"/>
  <c r="D126" i="18" s="1"/>
  <c r="D127" i="18" s="1"/>
  <c r="D128" i="18" s="1"/>
  <c r="D129" i="18" s="1"/>
  <c r="D130" i="18" s="1"/>
  <c r="D131" i="18" s="1"/>
  <c r="D132" i="18" s="1"/>
  <c r="D133" i="18" s="1"/>
  <c r="D134" i="18" s="1"/>
  <c r="D135" i="18" s="1"/>
  <c r="D136" i="18" s="1"/>
  <c r="D137" i="18" s="1"/>
  <c r="D138" i="18" s="1"/>
  <c r="D139" i="18" s="1"/>
  <c r="D140" i="18" s="1"/>
  <c r="D141" i="18" s="1"/>
  <c r="D142" i="18" s="1"/>
  <c r="D143" i="18" s="1"/>
  <c r="D144" i="18" s="1"/>
  <c r="D145" i="18" s="1"/>
  <c r="D146" i="18" s="1"/>
  <c r="D147" i="18" s="1"/>
  <c r="D148" i="18" s="1"/>
  <c r="D149" i="18" s="1"/>
  <c r="D150" i="18" s="1"/>
  <c r="D151" i="18" s="1"/>
  <c r="D152" i="18" s="1"/>
  <c r="D153" i="18" s="1"/>
  <c r="D154" i="18" s="1"/>
  <c r="D155" i="18" s="1"/>
  <c r="D156" i="18" s="1"/>
  <c r="D157" i="18" s="1"/>
  <c r="D158" i="18" s="1"/>
  <c r="D159" i="18" s="1"/>
  <c r="D160" i="18" s="1"/>
  <c r="D161" i="18" s="1"/>
  <c r="D162" i="18" s="1"/>
  <c r="D163" i="18" s="1"/>
  <c r="D164" i="18" s="1"/>
  <c r="D165" i="18" s="1"/>
  <c r="D166" i="18" s="1"/>
  <c r="D167" i="18" s="1"/>
  <c r="D168" i="18" s="1"/>
  <c r="D169" i="18" s="1"/>
  <c r="D170" i="18" s="1"/>
  <c r="D171" i="18" s="1"/>
  <c r="D172" i="18" s="1"/>
  <c r="D173" i="18" s="1"/>
  <c r="D174" i="18" s="1"/>
  <c r="D175" i="18" s="1"/>
  <c r="D176" i="18" s="1"/>
  <c r="D177" i="18" s="1"/>
  <c r="D178" i="18" s="1"/>
  <c r="D179" i="18" s="1"/>
  <c r="D180" i="18" s="1"/>
  <c r="D181" i="18" s="1"/>
  <c r="D182" i="18" s="1"/>
  <c r="D183" i="18" s="1"/>
  <c r="D184" i="18" s="1"/>
  <c r="D185" i="18" s="1"/>
  <c r="D186" i="18" s="1"/>
  <c r="D187" i="18" s="1"/>
  <c r="D188" i="18" s="1"/>
  <c r="D189" i="18" s="1"/>
  <c r="D190" i="18" s="1"/>
  <c r="D191" i="18" s="1"/>
  <c r="D192" i="18" s="1"/>
  <c r="D193" i="18" s="1"/>
  <c r="D194" i="18" s="1"/>
  <c r="D195" i="18" s="1"/>
  <c r="D196" i="18" s="1"/>
  <c r="D197" i="18" s="1"/>
  <c r="D198" i="18" s="1"/>
  <c r="D199" i="18" s="1"/>
  <c r="D200" i="18" s="1"/>
  <c r="D201" i="18" s="1"/>
  <c r="D202" i="18" s="1"/>
  <c r="D203" i="18" s="1"/>
  <c r="D204" i="18" s="1"/>
  <c r="D205" i="18" s="1"/>
  <c r="D206" i="18" s="1"/>
  <c r="D207" i="18" s="1"/>
  <c r="D208" i="18" s="1"/>
  <c r="D209" i="18" s="1"/>
  <c r="D210" i="18" s="1"/>
  <c r="D211" i="18" s="1"/>
  <c r="D212" i="18" s="1"/>
  <c r="D213" i="18" s="1"/>
  <c r="D214" i="18" s="1"/>
  <c r="D215" i="18" s="1"/>
  <c r="D216" i="18" s="1"/>
  <c r="D217" i="18" s="1"/>
  <c r="D218" i="18" s="1"/>
  <c r="D219" i="18" s="1"/>
  <c r="D220" i="18" s="1"/>
  <c r="D221" i="18" s="1"/>
  <c r="D222" i="18" s="1"/>
  <c r="D223" i="18" s="1"/>
  <c r="D224" i="18" s="1"/>
  <c r="D225" i="18" s="1"/>
  <c r="D226" i="18" s="1"/>
  <c r="D227" i="18" s="1"/>
  <c r="D228" i="18" s="1"/>
  <c r="D229" i="18" s="1"/>
  <c r="D230" i="18" s="1"/>
  <c r="D231" i="18" s="1"/>
  <c r="D232" i="18" s="1"/>
  <c r="D233" i="18" s="1"/>
  <c r="D234" i="18" s="1"/>
  <c r="D235" i="18" s="1"/>
  <c r="C17" i="10"/>
  <c r="E17" i="10"/>
  <c r="G17" i="10"/>
  <c r="G18" i="10"/>
  <c r="E18" i="10"/>
  <c r="C18" i="10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62" i="12" s="1"/>
  <c r="D63" i="12" s="1"/>
  <c r="D64" i="12" s="1"/>
  <c r="D65" i="12" s="1"/>
  <c r="D66" i="12" s="1"/>
  <c r="D67" i="12" s="1"/>
  <c r="D68" i="12" s="1"/>
  <c r="D69" i="12" s="1"/>
  <c r="D70" i="12" s="1"/>
  <c r="D71" i="12" s="1"/>
  <c r="D72" i="12" s="1"/>
  <c r="D73" i="12" s="1"/>
  <c r="D74" i="12" s="1"/>
  <c r="D75" i="12" s="1"/>
  <c r="D76" i="12" s="1"/>
  <c r="D77" i="12" s="1"/>
  <c r="D78" i="12" s="1"/>
  <c r="D79" i="12" s="1"/>
  <c r="D80" i="12" s="1"/>
  <c r="D81" i="12" s="1"/>
  <c r="D82" i="12" s="1"/>
  <c r="D83" i="12" s="1"/>
  <c r="D84" i="12" s="1"/>
  <c r="D85" i="12" s="1"/>
  <c r="D86" i="12" s="1"/>
  <c r="D87" i="12" s="1"/>
  <c r="D88" i="12" s="1"/>
  <c r="D89" i="12" s="1"/>
  <c r="D90" i="12" s="1"/>
  <c r="D91" i="12" s="1"/>
  <c r="D92" i="12" s="1"/>
  <c r="D93" i="12" s="1"/>
  <c r="D94" i="12" s="1"/>
  <c r="D95" i="12" s="1"/>
  <c r="D96" i="12" s="1"/>
  <c r="D97" i="12" s="1"/>
  <c r="D98" i="12" s="1"/>
  <c r="D99" i="12" s="1"/>
  <c r="D100" i="12" s="1"/>
  <c r="D101" i="12" s="1"/>
  <c r="D102" i="12" s="1"/>
  <c r="D103" i="12" s="1"/>
  <c r="D104" i="12" s="1"/>
  <c r="D105" i="12" s="1"/>
  <c r="D106" i="12" s="1"/>
  <c r="D107" i="12" s="1"/>
  <c r="D108" i="12" s="1"/>
  <c r="D109" i="12" s="1"/>
  <c r="D110" i="12" s="1"/>
  <c r="D111" i="12" s="1"/>
  <c r="D112" i="12" s="1"/>
  <c r="D113" i="12" s="1"/>
  <c r="D114" i="12" s="1"/>
  <c r="D115" i="12" s="1"/>
  <c r="D116" i="12" s="1"/>
  <c r="D117" i="12" s="1"/>
  <c r="D118" i="12" s="1"/>
  <c r="D3" i="12"/>
  <c r="D2" i="12"/>
  <c r="F10" i="9" l="1"/>
  <c r="I7" i="9"/>
  <c r="H7" i="9"/>
  <c r="G7" i="9"/>
  <c r="F7" i="9"/>
  <c r="E7" i="9"/>
  <c r="I4" i="9"/>
  <c r="H4" i="9"/>
  <c r="G4" i="9"/>
  <c r="F4" i="9"/>
  <c r="E4" i="9"/>
  <c r="D4" i="9"/>
  <c r="F7" i="4" l="1"/>
  <c r="E7" i="4"/>
  <c r="D14" i="4" s="1"/>
  <c r="F10" i="8"/>
  <c r="I7" i="8"/>
  <c r="H7" i="8"/>
  <c r="G7" i="8"/>
  <c r="F7" i="8"/>
  <c r="E7" i="8"/>
  <c r="I4" i="8"/>
  <c r="H4" i="8"/>
  <c r="G4" i="8"/>
  <c r="F4" i="8"/>
  <c r="E4" i="8"/>
  <c r="D4" i="8"/>
  <c r="E14" i="4"/>
  <c r="E8" i="4" l="1"/>
  <c r="D15" i="4" s="1"/>
  <c r="C14" i="4" l="1"/>
  <c r="C24" i="3"/>
  <c r="D37" i="4" l="1"/>
  <c r="C36" i="4"/>
  <c r="C35" i="4"/>
  <c r="D29" i="4"/>
  <c r="D28" i="4"/>
  <c r="C16" i="4"/>
  <c r="C15" i="4"/>
  <c r="G24" i="7"/>
  <c r="D30" i="4" s="1"/>
  <c r="C37" i="4" s="1"/>
  <c r="E24" i="7"/>
  <c r="C24" i="7"/>
  <c r="G18" i="7"/>
  <c r="E18" i="7"/>
  <c r="C18" i="7"/>
  <c r="G12" i="7"/>
  <c r="E12" i="7"/>
  <c r="C12" i="7"/>
  <c r="G6" i="7"/>
  <c r="E6" i="7"/>
  <c r="C6" i="7"/>
  <c r="C30" i="4" l="1"/>
  <c r="C29" i="4"/>
  <c r="C28" i="4"/>
  <c r="D35" i="4"/>
  <c r="D36" i="4"/>
  <c r="G54" i="5"/>
  <c r="C40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G42" i="5"/>
  <c r="G91" i="5"/>
  <c r="E91" i="5"/>
  <c r="C91" i="5"/>
  <c r="G90" i="5"/>
  <c r="E90" i="5"/>
  <c r="C90" i="5"/>
  <c r="G89" i="5"/>
  <c r="E89" i="5"/>
  <c r="C89" i="5"/>
  <c r="G88" i="5"/>
  <c r="E88" i="5"/>
  <c r="C88" i="5"/>
  <c r="G87" i="5"/>
  <c r="E87" i="5"/>
  <c r="C87" i="5"/>
  <c r="G86" i="5"/>
  <c r="E86" i="5"/>
  <c r="C86" i="5"/>
  <c r="G85" i="5"/>
  <c r="E85" i="5"/>
  <c r="C85" i="5"/>
  <c r="G84" i="5"/>
  <c r="E84" i="5"/>
  <c r="C84" i="5"/>
  <c r="G83" i="5"/>
  <c r="E83" i="5"/>
  <c r="C83" i="5"/>
  <c r="G82" i="5"/>
  <c r="E82" i="5"/>
  <c r="C82" i="5"/>
  <c r="G81" i="5"/>
  <c r="E81" i="5"/>
  <c r="C81" i="5"/>
  <c r="G80" i="5"/>
  <c r="E80" i="5"/>
  <c r="C80" i="5"/>
  <c r="G79" i="5"/>
  <c r="E79" i="5"/>
  <c r="C79" i="5"/>
  <c r="G78" i="5"/>
  <c r="E78" i="5"/>
  <c r="C78" i="5"/>
  <c r="G77" i="5"/>
  <c r="E77" i="5"/>
  <c r="C77" i="5"/>
  <c r="G76" i="5"/>
  <c r="E76" i="5"/>
  <c r="C76" i="5"/>
  <c r="G75" i="5"/>
  <c r="E75" i="5"/>
  <c r="C75" i="5"/>
  <c r="G74" i="5"/>
  <c r="E74" i="5"/>
  <c r="C74" i="5"/>
  <c r="G68" i="5"/>
  <c r="E68" i="5"/>
  <c r="C68" i="5"/>
  <c r="G67" i="5"/>
  <c r="E67" i="5"/>
  <c r="C67" i="5"/>
  <c r="G66" i="5"/>
  <c r="E66" i="5"/>
  <c r="C66" i="5"/>
  <c r="G65" i="5"/>
  <c r="E65" i="5"/>
  <c r="C65" i="5"/>
  <c r="G64" i="5"/>
  <c r="E64" i="5"/>
  <c r="C64" i="5"/>
  <c r="G63" i="5"/>
  <c r="E63" i="5"/>
  <c r="C63" i="5"/>
  <c r="G62" i="5"/>
  <c r="E62" i="5"/>
  <c r="C62" i="5"/>
  <c r="G61" i="5"/>
  <c r="E61" i="5"/>
  <c r="C61" i="5"/>
  <c r="G60" i="5"/>
  <c r="E60" i="5"/>
  <c r="C60" i="5"/>
  <c r="G59" i="5"/>
  <c r="E59" i="5"/>
  <c r="C59" i="5"/>
  <c r="G58" i="5"/>
  <c r="E58" i="5"/>
  <c r="C58" i="5"/>
  <c r="G57" i="5"/>
  <c r="E57" i="5"/>
  <c r="C57" i="5"/>
  <c r="G56" i="5"/>
  <c r="E56" i="5"/>
  <c r="C56" i="5"/>
  <c r="G55" i="5"/>
  <c r="E55" i="5"/>
  <c r="C55" i="5"/>
  <c r="E54" i="5"/>
  <c r="C54" i="5"/>
  <c r="G53" i="5"/>
  <c r="E53" i="5"/>
  <c r="C53" i="5"/>
  <c r="G52" i="5"/>
  <c r="E52" i="5"/>
  <c r="C52" i="5"/>
  <c r="G51" i="5"/>
  <c r="E51" i="5"/>
  <c r="C51" i="5"/>
  <c r="G45" i="5"/>
  <c r="E45" i="5"/>
  <c r="C45" i="5"/>
  <c r="G44" i="5"/>
  <c r="E44" i="5"/>
  <c r="C44" i="5"/>
  <c r="G43" i="5"/>
  <c r="E43" i="5"/>
  <c r="C43" i="5"/>
  <c r="E42" i="5"/>
  <c r="C42" i="5"/>
  <c r="G41" i="5"/>
  <c r="E41" i="5"/>
  <c r="C41" i="5"/>
  <c r="G40" i="5"/>
  <c r="E40" i="5"/>
  <c r="G39" i="5"/>
  <c r="E39" i="5"/>
  <c r="C39" i="5"/>
  <c r="G38" i="5"/>
  <c r="E38" i="5"/>
  <c r="C38" i="5"/>
  <c r="G37" i="5"/>
  <c r="E37" i="5"/>
  <c r="C37" i="5"/>
  <c r="G36" i="5"/>
  <c r="E36" i="5"/>
  <c r="C36" i="5"/>
  <c r="G35" i="5"/>
  <c r="E35" i="5"/>
  <c r="C35" i="5"/>
  <c r="G34" i="5"/>
  <c r="E34" i="5"/>
  <c r="C34" i="5"/>
  <c r="G33" i="5"/>
  <c r="E33" i="5"/>
  <c r="C33" i="5"/>
  <c r="G32" i="5"/>
  <c r="E32" i="5"/>
  <c r="C32" i="5"/>
  <c r="G31" i="5"/>
  <c r="E31" i="5"/>
  <c r="C31" i="5"/>
  <c r="G30" i="5"/>
  <c r="E30" i="5"/>
  <c r="C30" i="5"/>
  <c r="G29" i="5"/>
  <c r="E29" i="5"/>
  <c r="C29" i="5"/>
  <c r="G28" i="5"/>
  <c r="E28" i="5"/>
  <c r="C28" i="5"/>
  <c r="G22" i="5"/>
  <c r="E22" i="5"/>
  <c r="G21" i="5"/>
  <c r="E21" i="5"/>
  <c r="G20" i="5"/>
  <c r="E20" i="5"/>
  <c r="G19" i="5"/>
  <c r="E19" i="5"/>
  <c r="G18" i="5"/>
  <c r="E18" i="5"/>
  <c r="G17" i="5"/>
  <c r="E17" i="5"/>
  <c r="G16" i="5"/>
  <c r="E16" i="5"/>
  <c r="G15" i="5"/>
  <c r="E15" i="5"/>
  <c r="G14" i="5"/>
  <c r="E14" i="5"/>
  <c r="G13" i="5"/>
  <c r="E13" i="5"/>
  <c r="G12" i="5"/>
  <c r="E12" i="5"/>
  <c r="G11" i="5"/>
  <c r="E11" i="5"/>
  <c r="G10" i="5"/>
  <c r="E10" i="5"/>
  <c r="G9" i="5"/>
  <c r="E9" i="5"/>
  <c r="G8" i="5"/>
  <c r="E8" i="5"/>
  <c r="G7" i="5"/>
  <c r="E7" i="5"/>
  <c r="G6" i="5"/>
  <c r="E6" i="5"/>
  <c r="G5" i="5"/>
  <c r="E5" i="5"/>
  <c r="C5" i="5"/>
  <c r="D9" i="4" l="1"/>
  <c r="D8" i="4"/>
  <c r="D7" i="4"/>
  <c r="C9" i="4"/>
  <c r="C7" i="4"/>
  <c r="G24" i="3" l="1"/>
  <c r="E24" i="3"/>
  <c r="G18" i="3"/>
  <c r="E18" i="3"/>
  <c r="C18" i="3"/>
  <c r="G12" i="3"/>
  <c r="E12" i="3"/>
  <c r="C12" i="3"/>
  <c r="G6" i="3"/>
  <c r="E6" i="3"/>
  <c r="C6" i="3"/>
  <c r="C5" i="1"/>
  <c r="E63" i="1"/>
  <c r="G91" i="1"/>
  <c r="E91" i="1"/>
  <c r="C91" i="1"/>
  <c r="G90" i="1"/>
  <c r="E90" i="1"/>
  <c r="C90" i="1"/>
  <c r="G89" i="1"/>
  <c r="E89" i="1"/>
  <c r="C89" i="1"/>
  <c r="G88" i="1"/>
  <c r="E88" i="1"/>
  <c r="C88" i="1"/>
  <c r="G87" i="1"/>
  <c r="E87" i="1"/>
  <c r="C87" i="1"/>
  <c r="G86" i="1"/>
  <c r="E86" i="1"/>
  <c r="C86" i="1"/>
  <c r="G85" i="1"/>
  <c r="E85" i="1"/>
  <c r="C85" i="1"/>
  <c r="G84" i="1"/>
  <c r="E84" i="1"/>
  <c r="C84" i="1"/>
  <c r="G83" i="1"/>
  <c r="E83" i="1"/>
  <c r="C83" i="1"/>
  <c r="G82" i="1"/>
  <c r="E82" i="1"/>
  <c r="C82" i="1"/>
  <c r="G81" i="1"/>
  <c r="E81" i="1"/>
  <c r="C81" i="1"/>
  <c r="G80" i="1"/>
  <c r="E80" i="1"/>
  <c r="C80" i="1"/>
  <c r="G79" i="1"/>
  <c r="E79" i="1"/>
  <c r="C79" i="1"/>
  <c r="G78" i="1"/>
  <c r="E78" i="1"/>
  <c r="C78" i="1"/>
  <c r="G77" i="1"/>
  <c r="E77" i="1"/>
  <c r="C77" i="1"/>
  <c r="G76" i="1"/>
  <c r="E76" i="1"/>
  <c r="C76" i="1"/>
  <c r="G75" i="1"/>
  <c r="E75" i="1"/>
  <c r="C75" i="1"/>
  <c r="G74" i="1"/>
  <c r="E74" i="1"/>
  <c r="C74" i="1"/>
  <c r="G68" i="1"/>
  <c r="E68" i="1"/>
  <c r="C68" i="1"/>
  <c r="G67" i="1"/>
  <c r="E67" i="1"/>
  <c r="C67" i="1"/>
  <c r="G66" i="1"/>
  <c r="E66" i="1"/>
  <c r="C66" i="1"/>
  <c r="G65" i="1"/>
  <c r="E65" i="1"/>
  <c r="C65" i="1"/>
  <c r="G64" i="1"/>
  <c r="E64" i="1"/>
  <c r="C64" i="1"/>
  <c r="G63" i="1"/>
  <c r="C63" i="1"/>
  <c r="G62" i="1"/>
  <c r="E62" i="1"/>
  <c r="C62" i="1"/>
  <c r="G61" i="1"/>
  <c r="E61" i="1"/>
  <c r="C61" i="1"/>
  <c r="G60" i="1"/>
  <c r="E60" i="1"/>
  <c r="C60" i="1"/>
  <c r="G59" i="1"/>
  <c r="E59" i="1"/>
  <c r="C59" i="1"/>
  <c r="G58" i="1"/>
  <c r="E58" i="1"/>
  <c r="C58" i="1"/>
  <c r="G57" i="1"/>
  <c r="E57" i="1"/>
  <c r="C57" i="1"/>
  <c r="G56" i="1"/>
  <c r="E56" i="1"/>
  <c r="C56" i="1"/>
  <c r="G55" i="1"/>
  <c r="E55" i="1"/>
  <c r="C55" i="1"/>
  <c r="G54" i="1"/>
  <c r="E54" i="1"/>
  <c r="C54" i="1"/>
  <c r="G53" i="1"/>
  <c r="E53" i="1"/>
  <c r="C53" i="1"/>
  <c r="G52" i="1"/>
  <c r="E52" i="1"/>
  <c r="C52" i="1"/>
  <c r="G51" i="1"/>
  <c r="E51" i="1"/>
  <c r="C51" i="1"/>
  <c r="C29" i="1" l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2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E5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8" i="1"/>
  <c r="G22" i="1"/>
  <c r="G15" i="1"/>
  <c r="G16" i="1"/>
  <c r="G17" i="1"/>
  <c r="G18" i="1"/>
  <c r="G19" i="1"/>
  <c r="G20" i="1"/>
  <c r="G21" i="1"/>
  <c r="G6" i="1"/>
  <c r="G7" i="1"/>
  <c r="G8" i="1"/>
  <c r="G9" i="1"/>
  <c r="G10" i="1"/>
  <c r="G11" i="1"/>
  <c r="G12" i="1"/>
  <c r="G13" i="1"/>
  <c r="G14" i="1"/>
  <c r="G5" i="1"/>
  <c r="E37" i="1"/>
  <c r="E14" i="1"/>
  <c r="E18" i="1"/>
  <c r="E6" i="1"/>
  <c r="E7" i="1"/>
  <c r="E8" i="1"/>
  <c r="E9" i="1"/>
  <c r="E10" i="1"/>
  <c r="E11" i="1"/>
  <c r="E12" i="1"/>
  <c r="E13" i="1"/>
  <c r="E15" i="1"/>
  <c r="E16" i="1"/>
  <c r="E17" i="1"/>
  <c r="E19" i="1"/>
  <c r="E20" i="1"/>
  <c r="E21" i="1"/>
  <c r="E22" i="1"/>
  <c r="C8" i="4" s="1"/>
  <c r="E28" i="1"/>
  <c r="E29" i="1" l="1"/>
  <c r="E30" i="1"/>
  <c r="E31" i="1"/>
  <c r="E32" i="1"/>
  <c r="E33" i="1"/>
  <c r="E34" i="1"/>
  <c r="E35" i="1"/>
  <c r="E36" i="1"/>
  <c r="E38" i="1"/>
  <c r="E39" i="1"/>
  <c r="E40" i="1"/>
  <c r="E41" i="1"/>
  <c r="E42" i="1"/>
  <c r="E43" i="1"/>
  <c r="E44" i="1"/>
  <c r="E45" i="1"/>
</calcChain>
</file>

<file path=xl/sharedStrings.xml><?xml version="1.0" encoding="utf-8"?>
<sst xmlns="http://schemas.openxmlformats.org/spreadsheetml/2006/main" count="904" uniqueCount="593">
  <si>
    <t>Column1</t>
  </si>
  <si>
    <t>Setup options</t>
  </si>
  <si>
    <t>Device information</t>
  </si>
  <si>
    <t>Threads</t>
  </si>
  <si>
    <t>Time (ms)</t>
  </si>
  <si>
    <t>GFLOPS</t>
  </si>
  <si>
    <t>Nodes</t>
  </si>
  <si>
    <t>Flops/evalRHS</t>
  </si>
  <si>
    <t>RK_steps</t>
  </si>
  <si>
    <t>Attempts</t>
  </si>
  <si>
    <t>Compiler</t>
  </si>
  <si>
    <t>Opt flags</t>
  </si>
  <si>
    <t>KMP affinity</t>
  </si>
  <si>
    <t>Arch</t>
  </si>
  <si>
    <t>Total cores</t>
  </si>
  <si>
    <t>icc/mpiicc</t>
  </si>
  <si>
    <t>-O3 -xHost</t>
  </si>
  <si>
    <t>balanced, granularity=core</t>
  </si>
  <si>
    <t>skylake</t>
  </si>
  <si>
    <t>2.3 Ghz</t>
  </si>
  <si>
    <t>Intel Xeon Gold 6140</t>
  </si>
  <si>
    <t>Precision</t>
  </si>
  <si>
    <t>Single</t>
  </si>
  <si>
    <t>Processor</t>
  </si>
  <si>
    <t>intel/19.0.5</t>
  </si>
  <si>
    <t>RCM Node Reordering</t>
  </si>
  <si>
    <t>Nodes 2562</t>
  </si>
  <si>
    <t>Nodes = 2562</t>
  </si>
  <si>
    <t>Layout - CFDL</t>
  </si>
  <si>
    <t>Layout - Default</t>
  </si>
  <si>
    <t>Nodes 10242</t>
  </si>
  <si>
    <t>Nodes 40692</t>
  </si>
  <si>
    <t>Nodes 40962</t>
  </si>
  <si>
    <t>Layout - CFDL_SFDL</t>
  </si>
  <si>
    <t>Layout - SFDL</t>
  </si>
  <si>
    <t>2K nodes</t>
  </si>
  <si>
    <t>10k nodes</t>
  </si>
  <si>
    <t>40k nodes</t>
  </si>
  <si>
    <t>Single Precision Workload Scaling Performance</t>
  </si>
  <si>
    <t>FPGA-Space Holder</t>
  </si>
  <si>
    <t>GPU - V100</t>
  </si>
  <si>
    <t>CPU - 36 Skylake Cores</t>
  </si>
  <si>
    <t>CFDL_SFDL layout</t>
  </si>
  <si>
    <t>CFDL layout</t>
  </si>
  <si>
    <t>SFDL layout</t>
  </si>
  <si>
    <t>Key:</t>
  </si>
  <si>
    <t>Single Precision Speedup vs CPU Skylake Node</t>
  </si>
  <si>
    <t>Double Precision Workload Scaling Performance</t>
  </si>
  <si>
    <t>Double Precision Speedup vs CPU Skylake Node</t>
  </si>
  <si>
    <t>Time (s)</t>
  </si>
  <si>
    <t>Time(s)</t>
  </si>
  <si>
    <t>FPGA - Projected</t>
  </si>
  <si>
    <t>FPGA - Observed</t>
  </si>
  <si>
    <t>FPGA-Projected</t>
  </si>
  <si>
    <t>FPGA-Observed</t>
  </si>
  <si>
    <t>FPGA. - Projected</t>
  </si>
  <si>
    <t>NCAR Benchmark Results</t>
  </si>
  <si>
    <t>Dataset</t>
  </si>
  <si>
    <t>Wall Clock</t>
  </si>
  <si>
    <t>Main RK4 Loop</t>
  </si>
  <si>
    <t>Eval_Rhs</t>
  </si>
  <si>
    <t>Eval_K</t>
  </si>
  <si>
    <t>Update_D</t>
  </si>
  <si>
    <t>Update_H</t>
  </si>
  <si>
    <t>CacheQ in FPGA</t>
  </si>
  <si>
    <t>2k</t>
  </si>
  <si>
    <t>GCC on 3.4GHz CPU</t>
  </si>
  <si>
    <t>Speedup (slowdown &lt; 1)</t>
  </si>
  <si>
    <t>CacheQ Timing Emulation</t>
  </si>
  <si>
    <t>CacheQ Scaled Emulation</t>
  </si>
  <si>
    <t>predicted by qcc, 2k</t>
  </si>
  <si>
    <t>Scaled prediction</t>
  </si>
  <si>
    <t>Clock Frequencey</t>
  </si>
  <si>
    <t>Default</t>
  </si>
  <si>
    <t>Actual</t>
  </si>
  <si>
    <t>Scaling</t>
  </si>
  <si>
    <t>Double</t>
  </si>
  <si>
    <t>Step</t>
  </si>
  <si>
    <t>Time Stamp</t>
  </si>
  <si>
    <t xml:space="preserve"> Elap Time (sec)</t>
  </si>
  <si>
    <t>Total Time (sec)</t>
  </si>
  <si>
    <t>GPU 0 (W)</t>
  </si>
  <si>
    <t>GPU 1 (W)</t>
  </si>
  <si>
    <t>GPU 2 (W)</t>
  </si>
  <si>
    <t>GPU 3 (W)</t>
  </si>
  <si>
    <t>GPU 4 (W)</t>
  </si>
  <si>
    <t>GPU 5 (W)</t>
  </si>
  <si>
    <t>GPU 6 (W)</t>
  </si>
  <si>
    <t>GPU 7 (W)</t>
  </si>
  <si>
    <t>2020.03.25.08.00.32.516</t>
  </si>
  <si>
    <t>2020.03.25.08.00.33.845</t>
  </si>
  <si>
    <t>2020.03.25.08.00.35.170</t>
  </si>
  <si>
    <t>2020.03.25.08.00.36.494</t>
  </si>
  <si>
    <t>2020.03.25.08.00.37.822</t>
  </si>
  <si>
    <t>2020.03.25.08.00.39.160</t>
  </si>
  <si>
    <t>2020.03.25.08.00.40.486</t>
  </si>
  <si>
    <t>2020.03.25.08.00.41.817</t>
  </si>
  <si>
    <t>2020.03.25.08.00.43.147</t>
  </si>
  <si>
    <t>2020.03.25.08.00.44.475</t>
  </si>
  <si>
    <t>2020.03.25.08.00.45.806</t>
  </si>
  <si>
    <t>2020.03.25.08.00.47.137</t>
  </si>
  <si>
    <t>2020.03.25.08.00.48.464</t>
  </si>
  <si>
    <t>2020.03.25.08.00.49.791</t>
  </si>
  <si>
    <t>2020.03.25.08.00.51.119</t>
  </si>
  <si>
    <t>2020.03.25.08.00.52.448</t>
  </si>
  <si>
    <t>2020.03.25.08.00.53.776</t>
  </si>
  <si>
    <t>2020.03.25.08.00.55.103</t>
  </si>
  <si>
    <t>2020.03.25.08.00.56.428</t>
  </si>
  <si>
    <t>2020.03.25.08.00.57.753</t>
  </si>
  <si>
    <t>2020.03.25.08.00.59.080</t>
  </si>
  <si>
    <t>2020.03.25.08.01.00.406</t>
  </si>
  <si>
    <t>2020.03.25.08.01.01.730</t>
  </si>
  <si>
    <t>2020.03.25.08.01.03.059</t>
  </si>
  <si>
    <t>2020.03.25.08.01.04.386</t>
  </si>
  <si>
    <t>2020.03.25.08.01.05.713</t>
  </si>
  <si>
    <t>2020.03.25.08.01.07.039</t>
  </si>
  <si>
    <t>2020.03.25.08.01.08.366</t>
  </si>
  <si>
    <t>2020.03.25.08.01.09.691</t>
  </si>
  <si>
    <t>2020.03.25.08.01.11.022</t>
  </si>
  <si>
    <t>2020.03.25.08.01.12.354</t>
  </si>
  <si>
    <t>2020.03.25.08.01.13.685</t>
  </si>
  <si>
    <t>2020.03.25.08.01.15.014</t>
  </si>
  <si>
    <t>2020.03.25.08.01.16.342</t>
  </si>
  <si>
    <t>2020.03.25.08.01.17.672</t>
  </si>
  <si>
    <t>2020.03.25.08.01.19.000</t>
  </si>
  <si>
    <t>2020.03.25.08.01.20.323</t>
  </si>
  <si>
    <t>2020.03.25.08.01.21.650</t>
  </si>
  <si>
    <t>2020.03.25.08.01.22.973</t>
  </si>
  <si>
    <t>2020.03.25.08.01.24.312</t>
  </si>
  <si>
    <t>2020.03.25.08.01.25.639</t>
  </si>
  <si>
    <t>2020.03.25.08.01.26.964</t>
  </si>
  <si>
    <t>2020.03.25.08.01.28.297</t>
  </si>
  <si>
    <t>2020.03.25.08.01.29.625</t>
  </si>
  <si>
    <t>2020.03.25.08.01.30.949</t>
  </si>
  <si>
    <t>2020.03.25.08.01.32.323</t>
  </si>
  <si>
    <t>2020.03.25.08.01.33.647</t>
  </si>
  <si>
    <t>2020.03.25.08.01.34.976</t>
  </si>
  <si>
    <t>2020.03.25.08.01.36.301</t>
  </si>
  <si>
    <t>2020.03.25.08.01.37.624</t>
  </si>
  <si>
    <t>2020.03.25.08.01.38.948</t>
  </si>
  <si>
    <t>2020.03.25.08.01.40.273</t>
  </si>
  <si>
    <t>2020.03.25.08.01.41.600</t>
  </si>
  <si>
    <t>2020.03.25.08.01.42.923</t>
  </si>
  <si>
    <t>2020.03.25.08.01.44.252</t>
  </si>
  <si>
    <t>2020.03.25.08.01.45.576</t>
  </si>
  <si>
    <t>2020.03.25.08.01.46.899</t>
  </si>
  <si>
    <t>2020.03.25.08.01.48.223</t>
  </si>
  <si>
    <t>2020.03.25.08.01.49.547</t>
  </si>
  <si>
    <t>2020.03.25.08.01.50.871</t>
  </si>
  <si>
    <t>2020.03.25.08.01.52.197</t>
  </si>
  <si>
    <t>2020.03.25.08.01.53.521</t>
  </si>
  <si>
    <t>2020.03.25.08.01.54.849</t>
  </si>
  <si>
    <t>2020.03.25.08.01.56.172</t>
  </si>
  <si>
    <t>2020.03.25.08.01.57.494</t>
  </si>
  <si>
    <t>2020.03.25.08.01.58.817</t>
  </si>
  <si>
    <t>2020.03.25.08.02.00.143</t>
  </si>
  <si>
    <t>2020.03.25.08.02.01.498</t>
  </si>
  <si>
    <t>2020.03.25.08.02.02.830</t>
  </si>
  <si>
    <t>2020.03.25.08.02.04.161</t>
  </si>
  <si>
    <t>2020.03.25.08.02.05.487</t>
  </si>
  <si>
    <t>2020.03.25.08.02.06.810</t>
  </si>
  <si>
    <t>2020.03.25.08.02.08.134</t>
  </si>
  <si>
    <t>2020.03.25.08.02.09.457</t>
  </si>
  <si>
    <t>2020.03.25.08.02.10.781</t>
  </si>
  <si>
    <t>2020.03.25.08.02.12.112</t>
  </si>
  <si>
    <t>2020.03.25.08.02.13.439</t>
  </si>
  <si>
    <t>2020.03.25.08.02.14.793</t>
  </si>
  <si>
    <t>2020.03.25.08.02.16.121</t>
  </si>
  <si>
    <t>2020.03.25.08.02.17.446</t>
  </si>
  <si>
    <t>2020.03.25.08.02.18.787</t>
  </si>
  <si>
    <t>2020.03.25.08.02.20.117</t>
  </si>
  <si>
    <t>2020.03.25.08.02.21.447</t>
  </si>
  <si>
    <t>2020.03.25.08.02.22.776</t>
  </si>
  <si>
    <t>2020.03.25.08.02.24.110</t>
  </si>
  <si>
    <t>2020.03.25.08.02.25.439</t>
  </si>
  <si>
    <t>2020.03.25.08.02.26.765</t>
  </si>
  <si>
    <t>2020.03.25.08.02.28.091</t>
  </si>
  <si>
    <t>2020.03.25.08.02.29.420</t>
  </si>
  <si>
    <t>2020.03.25.08.02.30.750</t>
  </si>
  <si>
    <t>2020.03.25.08.02.32.075</t>
  </si>
  <si>
    <t>2020.03.25.08.02.33.396</t>
  </si>
  <si>
    <t>2020.03.25.08.02.34.722</t>
  </si>
  <si>
    <t>2020.03.25.08.02.36.045</t>
  </si>
  <si>
    <t>2020.03.25.08.02.37.369</t>
  </si>
  <si>
    <t>2020.03.25.08.02.38.693</t>
  </si>
  <si>
    <t>2020.03.25.08.02.40.021</t>
  </si>
  <si>
    <t>2020.03.25.08.02.41.348</t>
  </si>
  <si>
    <t>2020.03.25.08.02.42.679</t>
  </si>
  <si>
    <t>2020.03.25.08.02.44.006</t>
  </si>
  <si>
    <t>2020.03.25.08.02.45.335</t>
  </si>
  <si>
    <t>2020.03.25.08.02.46.664</t>
  </si>
  <si>
    <t>2020.03.25.08.02.47.990</t>
  </si>
  <si>
    <t>2020.03.25.08.02.49.312</t>
  </si>
  <si>
    <t>2020.03.25.08.02.50.635</t>
  </si>
  <si>
    <t>2020.03.25.08.02.51.967</t>
  </si>
  <si>
    <t>2020.03.25.08.02.53.291</t>
  </si>
  <si>
    <t>2020.03.25.08.02.54.615</t>
  </si>
  <si>
    <t>2020.03.25.08.02.55.939</t>
  </si>
  <si>
    <t>2020.03.25.08.02.57.262</t>
  </si>
  <si>
    <t>2020.03.25.08.02.58.586</t>
  </si>
  <si>
    <t>2020.03.25.08.02.59.911</t>
  </si>
  <si>
    <t>2020.03.25.08.03.01.239</t>
  </si>
  <si>
    <t>2020.03.25.08.03.02.565</t>
  </si>
  <si>
    <t>2020.03.25.08.03.03.890</t>
  </si>
  <si>
    <t>2020.03.25.08.03.05.217</t>
  </si>
  <si>
    <t>2020.03.25.08.03.06.547</t>
  </si>
  <si>
    <t>2020.03.25.08.04.59.340</t>
  </si>
  <si>
    <t>2020.03.25.08.05.00.658</t>
  </si>
  <si>
    <t>2020.03.25.08.05.02.048</t>
  </si>
  <si>
    <t>2020.03.25.08.05.03.361</t>
  </si>
  <si>
    <t>2020.03.25.08.05.04.674</t>
  </si>
  <si>
    <t>2020.03.25.08.05.05.989</t>
  </si>
  <si>
    <t>2020.03.25.08.05.07.303</t>
  </si>
  <si>
    <t>2020.03.25.08.05.08.613</t>
  </si>
  <si>
    <t>2020.03.25.08.05.09.926</t>
  </si>
  <si>
    <t>2020.03.25.08.05.11.239</t>
  </si>
  <si>
    <t>2020.03.25.08.05.12.552</t>
  </si>
  <si>
    <t>2020.03.25.08.05.13.868</t>
  </si>
  <si>
    <t>2020.03.25.08.05.15.186</t>
  </si>
  <si>
    <t>2020.03.25.08.05.16.498</t>
  </si>
  <si>
    <t>2020.03.25.08.05.17.807</t>
  </si>
  <si>
    <t>2020.03.25.08.05.19.122</t>
  </si>
  <si>
    <t>2020.03.25.08.05.20.434</t>
  </si>
  <si>
    <t>2020.03.25.08.05.21.745</t>
  </si>
  <si>
    <t>2020.03.25.08.05.23.057</t>
  </si>
  <si>
    <t>2020.03.25.08.05.24.370</t>
  </si>
  <si>
    <t>2020.03.25.08.05.25.681</t>
  </si>
  <si>
    <t>2020.03.25.08.05.26.994</t>
  </si>
  <si>
    <t>2020.03.25.08.07.49.293</t>
  </si>
  <si>
    <t>2020.03.25.08.07.50.604</t>
  </si>
  <si>
    <t>2020.03.25.08.07.51.919</t>
  </si>
  <si>
    <t>2020.03.25.08.07.53.227</t>
  </si>
  <si>
    <t>2020.03.25.08.07.54.539</t>
  </si>
  <si>
    <t>2020.03.25.08.07.55.850</t>
  </si>
  <si>
    <t>2020.03.25.08.07.57.159</t>
  </si>
  <si>
    <t>2020.03.25.08.07.58.471</t>
  </si>
  <si>
    <t>2020.03.25.08.07.59.777</t>
  </si>
  <si>
    <t>2020.03.25.08.08.01.086</t>
  </si>
  <si>
    <t>2020.03.25.08.08.02.396</t>
  </si>
  <si>
    <t>2020.03.25.08.08.03.704</t>
  </si>
  <si>
    <t>2020.03.25.08.08.05.011</t>
  </si>
  <si>
    <t>2020.03.25.08.08.06.316</t>
  </si>
  <si>
    <t>2020.03.25.08.15.32.462</t>
  </si>
  <si>
    <t>2020.03.25.08.15.31.141</t>
  </si>
  <si>
    <t>2020.03.25.08.15.29.812</t>
  </si>
  <si>
    <t>2020.03.25.08.15.28.488</t>
  </si>
  <si>
    <t>2020.03.25.08.15.27.164</t>
  </si>
  <si>
    <t>2020.03.25.08.15.25.839</t>
  </si>
  <si>
    <t>2020.03.25.08.15.24.514</t>
  </si>
  <si>
    <t>2020.03.25.08.15.23.190</t>
  </si>
  <si>
    <t>2020.03.25.08.15.21.860</t>
  </si>
  <si>
    <t>2020.03.25.08.15.20.533</t>
  </si>
  <si>
    <t>2020.03.25.08.15.19.212</t>
  </si>
  <si>
    <t>2020.03.25.08.15.17.889</t>
  </si>
  <si>
    <t>2020.03.25.08.15.16.565</t>
  </si>
  <si>
    <t>2020.03.25.08.15.15.215</t>
  </si>
  <si>
    <t>2020.03.25.08.15.13.889</t>
  </si>
  <si>
    <t>2020.03.25.08.15.12.559</t>
  </si>
  <si>
    <t>2020.03.25.08.15.11.235</t>
  </si>
  <si>
    <t>2020.03.25.08.15.09.910</t>
  </si>
  <si>
    <t>2020.03.25.08.15.08.583</t>
  </si>
  <si>
    <t>2020.03.25.08.15.07.258</t>
  </si>
  <si>
    <t>2020.03.25.08.15.05.933</t>
  </si>
  <si>
    <t>2020.03.25.08.15.04.606</t>
  </si>
  <si>
    <t>2020.03.25.08.15.03.282</t>
  </si>
  <si>
    <t>2020.03.25.08.15.01.953</t>
  </si>
  <si>
    <t>2020.03.25.08.15.00.609</t>
  </si>
  <si>
    <t>2020.03.25.08.14.59.279</t>
  </si>
  <si>
    <t>2020.03.25.08.14.57.956</t>
  </si>
  <si>
    <t>2020.03.25.08.14.56.631</t>
  </si>
  <si>
    <t>2020.03.25.08.14.55.299</t>
  </si>
  <si>
    <t>2020.03.25.08.14.53.977</t>
  </si>
  <si>
    <t>2020.03.25.08.14.52.651</t>
  </si>
  <si>
    <t>2020.03.25.08.14.51.330</t>
  </si>
  <si>
    <t>2020.03.25.08.14.50.004</t>
  </si>
  <si>
    <t>2020.03.25.08.14.48.681</t>
  </si>
  <si>
    <t>2020.03.25.08.14.47.359</t>
  </si>
  <si>
    <t>2020.03.25.08.14.46.034</t>
  </si>
  <si>
    <t>2020.03.25.08.14.44.711</t>
  </si>
  <si>
    <t>2020.03.25.08.14.43.387</t>
  </si>
  <si>
    <t>2020.03.25.08.14.42.059</t>
  </si>
  <si>
    <t>2020.03.25.08.14.40.729</t>
  </si>
  <si>
    <t>2020.03.25.08.14.39.399</t>
  </si>
  <si>
    <t>2020.03.25.08.14.38.070</t>
  </si>
  <si>
    <t>2020.03.25.08.14.36.739</t>
  </si>
  <si>
    <t>2020.03.25.08.14.35.407</t>
  </si>
  <si>
    <t>2020.03.25.08.14.34.076</t>
  </si>
  <si>
    <t>2020.03.25.08.14.32.749</t>
  </si>
  <si>
    <t>2020.03.25.08.14.31.422</t>
  </si>
  <si>
    <t>2020.03.25.08.14.30.070</t>
  </si>
  <si>
    <t>2020.03.25.08.14.28.741</t>
  </si>
  <si>
    <t>2020.03.25.08.14.27.412</t>
  </si>
  <si>
    <t>2020.03.25.08.14.26.083</t>
  </si>
  <si>
    <t>2020.03.25.08.14.24.753</t>
  </si>
  <si>
    <t>2020.03.25.08.14.23.425</t>
  </si>
  <si>
    <t>2020.03.25.08.14.22.096</t>
  </si>
  <si>
    <t>2020.03.25.08.14.20.754</t>
  </si>
  <si>
    <t>2020.03.25.08.14.19.427</t>
  </si>
  <si>
    <t>2020.03.25.08.14.18.099</t>
  </si>
  <si>
    <t>2020.03.25.08.14.16.776</t>
  </si>
  <si>
    <t>2020.03.25.08.14.15.450</t>
  </si>
  <si>
    <t>2020.03.25.08.14.14.119</t>
  </si>
  <si>
    <t>2020.03.25.08.14.12.791</t>
  </si>
  <si>
    <t>2020.03.25.08.14.11.463</t>
  </si>
  <si>
    <t>2020.03.25.08.14.10.116</t>
  </si>
  <si>
    <t>2020.03.25.08.14.08.791</t>
  </si>
  <si>
    <t>2020.03.25.08.14.07.463</t>
  </si>
  <si>
    <t>2020.03.25.08.14.06.137</t>
  </si>
  <si>
    <t>2020.03.25.08.14.04.808</t>
  </si>
  <si>
    <t>2020.03.25.08.14.03.483</t>
  </si>
  <si>
    <t>2020.03.25.08.14.02.158</t>
  </si>
  <si>
    <t>2020.03.25.08.12.36.102</t>
  </si>
  <si>
    <t>2020.03.25.08.12.37.414</t>
  </si>
  <si>
    <t>2020.03.25.08.12.38.727</t>
  </si>
  <si>
    <t>2020.03.25.08.12.40.038</t>
  </si>
  <si>
    <t>2020.03.25.08.12.41.355</t>
  </si>
  <si>
    <t>2020.03.25.08.12.42.667</t>
  </si>
  <si>
    <t>2020.03.25.08.12.43.982</t>
  </si>
  <si>
    <t>2020.03.25.08.12.45.299</t>
  </si>
  <si>
    <t>2020.03.25.08.12.46.612</t>
  </si>
  <si>
    <t>2020.03.25.08.12.47.923</t>
  </si>
  <si>
    <t>2020.03.25.08.12.49.240</t>
  </si>
  <si>
    <t>2020.03.25.08.12.50.557</t>
  </si>
  <si>
    <t>2020.03.25.08.12.51.872</t>
  </si>
  <si>
    <t>2020.03.25.08.12.53.189</t>
  </si>
  <si>
    <t>2020.03.25.08.12.54.502</t>
  </si>
  <si>
    <t>2020.03.25.08.12.55.815</t>
  </si>
  <si>
    <t>2020.03.25.08.12.57.128</t>
  </si>
  <si>
    <t>2020.03.25.08.12.58.439</t>
  </si>
  <si>
    <t>2020.03.25.08.12.59.750</t>
  </si>
  <si>
    <t>2020.03.25.08.13.01.065</t>
  </si>
  <si>
    <t>2020.03.25.08.13.02.380</t>
  </si>
  <si>
    <t>2020.03.25.08.13.03.689</t>
  </si>
  <si>
    <t>2020.03.25.08.13.05.003</t>
  </si>
  <si>
    <t>2020.03.25.08.13.06.328</t>
  </si>
  <si>
    <t>2020.03.25.08.13.07.645</t>
  </si>
  <si>
    <t>2020.03.25.08.13.08.959</t>
  </si>
  <si>
    <t>2020.03.25.08.11.19.549</t>
  </si>
  <si>
    <t>2020.03.25.08.11.20.859</t>
  </si>
  <si>
    <t>2020.03.25.08.11.22.170</t>
  </si>
  <si>
    <t>2020.03.25.08.11.23.480</t>
  </si>
  <si>
    <t>2020.03.25.08.11.24.786</t>
  </si>
  <si>
    <t>2020.03.25.08.11.26.093</t>
  </si>
  <si>
    <t>2020.03.25.08.11.27.400</t>
  </si>
  <si>
    <t>2020.03.25.08.11.28.705</t>
  </si>
  <si>
    <t>2020.03.25.08.11.30.014</t>
  </si>
  <si>
    <t>Average Watts</t>
  </si>
  <si>
    <t>std dev</t>
  </si>
  <si>
    <t>GPU - 1 V100</t>
  </si>
  <si>
    <t>CPU - 36 Cores Skylake</t>
  </si>
  <si>
    <t>2020.03.25.08.24.15.387</t>
  </si>
  <si>
    <t>2020.03.25.08.24.14.371</t>
  </si>
  <si>
    <t>2020.03.25.08.24.13.356</t>
  </si>
  <si>
    <t>2020.03.25.08.24.12.340</t>
  </si>
  <si>
    <t>2020.03.25.08.24.11.324</t>
  </si>
  <si>
    <t>2020.03.25.08.24.10.309</t>
  </si>
  <si>
    <t>2020.03.25.08.24.09.295</t>
  </si>
  <si>
    <t>2020.03.25.08.24.08.281</t>
  </si>
  <si>
    <t>2020.03.25.08.24.07.271</t>
  </si>
  <si>
    <t>2020.03.25.08.24.06.256</t>
  </si>
  <si>
    <t>2020.03.25.08.24.05.242</t>
  </si>
  <si>
    <t>2020.03.25.08.24.04.225</t>
  </si>
  <si>
    <t>2020.03.25.08.24.03.208</t>
  </si>
  <si>
    <t>2020.03.25.08.24.02.193</t>
  </si>
  <si>
    <t>2020.03.25.08.24.01.178</t>
  </si>
  <si>
    <t>2020.03.25.08.24.00.165</t>
  </si>
  <si>
    <t>2020.03.25.08.23.59.156</t>
  </si>
  <si>
    <t>2020.03.25.08.23.58.141</t>
  </si>
  <si>
    <t>2020.03.25.08.23.57.125</t>
  </si>
  <si>
    <t>2020.03.25.08.23.56.112</t>
  </si>
  <si>
    <t>2020.03.25.08.23.55.098</t>
  </si>
  <si>
    <t>2020.03.25.08.23.54.081</t>
  </si>
  <si>
    <t>2020.03.25.08.23.53.064</t>
  </si>
  <si>
    <t>2020.03.25.08.23.52.047</t>
  </si>
  <si>
    <t>2020.03.25.08.23.51.036</t>
  </si>
  <si>
    <t>2020.03.25.08.23.50.022</t>
  </si>
  <si>
    <t>2020.03.25.08.23.49.008</t>
  </si>
  <si>
    <t>2020.03.25.08.23.47.993</t>
  </si>
  <si>
    <t>2020.03.25.08.23.46.979</t>
  </si>
  <si>
    <t>2020.03.25.08.23.45.965</t>
  </si>
  <si>
    <t>2020.03.25.08.23.44.951</t>
  </si>
  <si>
    <t>2020.03.25.08.23.43.937</t>
  </si>
  <si>
    <t>2020.03.25.08.23.42.927</t>
  </si>
  <si>
    <t>2020.03.25.08.23.41.913</t>
  </si>
  <si>
    <t>2020.03.25.08.23.40.897</t>
  </si>
  <si>
    <t>2020.03.25.08.23.39.881</t>
  </si>
  <si>
    <t>2020.03.25.08.23.38.867</t>
  </si>
  <si>
    <t>2020.03.25.08.23.37.853</t>
  </si>
  <si>
    <t>2020.03.25.08.23.36.836</t>
  </si>
  <si>
    <t>2020.03.25.08.23.35.820</t>
  </si>
  <si>
    <t>2020.03.25.08.23.34.809</t>
  </si>
  <si>
    <t>2020.03.25.08.23.33.794</t>
  </si>
  <si>
    <t>2020.03.25.08.23.32.779</t>
  </si>
  <si>
    <t>2020.03.25.08.23.31.760</t>
  </si>
  <si>
    <t>2020.03.25.08.23.30.746</t>
  </si>
  <si>
    <t>2020.03.25.08.23.29.732</t>
  </si>
  <si>
    <t>2020.03.25.08.23.28.717</t>
  </si>
  <si>
    <t>2020.03.25.08.23.27.703</t>
  </si>
  <si>
    <t>2020.03.25.08.23.26.693</t>
  </si>
  <si>
    <t>2020.03.25.08.23.25.680</t>
  </si>
  <si>
    <t>2020.03.25.08.23.24.664</t>
  </si>
  <si>
    <t>2020.03.25.08.23.23.651</t>
  </si>
  <si>
    <t>2020.03.25.08.23.22.636</t>
  </si>
  <si>
    <t>2020.03.25.08.23.21.620</t>
  </si>
  <si>
    <t>2020.03.25.08.23.20.608</t>
  </si>
  <si>
    <t>2020.03.25.08.23.19.593</t>
  </si>
  <si>
    <t>2020.03.25.08.23.18.584</t>
  </si>
  <si>
    <t>2020.03.25.08.23.17.571</t>
  </si>
  <si>
    <t>2020.03.25.08.23.16.557</t>
  </si>
  <si>
    <t>2020.03.25.08.23.15.543</t>
  </si>
  <si>
    <t>2020.03.25.08.23.14.529</t>
  </si>
  <si>
    <t>2020.03.25.08.23.13.515</t>
  </si>
  <si>
    <t>2020.03.25.08.23.12.499</t>
  </si>
  <si>
    <t>2020.03.25.08.23.11.482</t>
  </si>
  <si>
    <t>2020.03.25.08.23.10.471</t>
  </si>
  <si>
    <t>2020.03.25.08.23.09.456</t>
  </si>
  <si>
    <t>2020.03.25.08.23.08.442</t>
  </si>
  <si>
    <t>2020.03.25.08.23.07.427</t>
  </si>
  <si>
    <t>2020.03.25.08.23.06.411</t>
  </si>
  <si>
    <t>2020.03.25.08.23.05.397</t>
  </si>
  <si>
    <t>2020.03.25.08.23.04.381</t>
  </si>
  <si>
    <t>2020.03.25.08.23.03.368</t>
  </si>
  <si>
    <t>2020.03.25.08.23.02.354</t>
  </si>
  <si>
    <t>2020.03.25.08.23.01.342</t>
  </si>
  <si>
    <t>2020.03.25.08.23.00.328</t>
  </si>
  <si>
    <t>2020.03.25.08.22.59.315</t>
  </si>
  <si>
    <t>2020.03.25.08.22.58.302</t>
  </si>
  <si>
    <t>2020.03.25.08.22.57.289</t>
  </si>
  <si>
    <t>2020.03.25.08.22.56.277</t>
  </si>
  <si>
    <t>2020.03.25.08.22.55.262</t>
  </si>
  <si>
    <t>2020.03.25.08.22.54.251</t>
  </si>
  <si>
    <t>2020.03.25.08.22.52.851</t>
  </si>
  <si>
    <t>2020.03.25.08.22.51.838</t>
  </si>
  <si>
    <t>2020.03.25.08.22.50.823</t>
  </si>
  <si>
    <t>2020.03.25.08.22.49.790</t>
  </si>
  <si>
    <t>2020.03.25.08.22.48.714</t>
  </si>
  <si>
    <t>2020.03.25.08.22.47.700</t>
  </si>
  <si>
    <t>2020.03.25.08.22.46.690</t>
  </si>
  <si>
    <t>2020.03.25.08.22.45.678</t>
  </si>
  <si>
    <t>2020.03.25.08.22.44.666</t>
  </si>
  <si>
    <t>2020.03.25.08.22.43.651</t>
  </si>
  <si>
    <t>2020.03.25.08.22.42.637</t>
  </si>
  <si>
    <t>2020.03.25.08.22.41.625</t>
  </si>
  <si>
    <t>2020.03.25.08.22.40.609</t>
  </si>
  <si>
    <t>2020.03.25.08.22.39.597</t>
  </si>
  <si>
    <t>2020.03.25.08.22.38.330</t>
  </si>
  <si>
    <t>2020.03.25.08.22.37.318</t>
  </si>
  <si>
    <t>2020.03.25.08.22.36.304</t>
  </si>
  <si>
    <t>2020.03.25.08.22.35.289</t>
  </si>
  <si>
    <t>2020.03.25.08.22.34.276</t>
  </si>
  <si>
    <t>2020.03.25.08.22.33.263</t>
  </si>
  <si>
    <t>2020.03.25.08.22.32.249</t>
  </si>
  <si>
    <t>2020.03.25.08.22.31.236</t>
  </si>
  <si>
    <t>2020.03.25.08.22.30.225</t>
  </si>
  <si>
    <t>2020.03.25.08.22.29.213</t>
  </si>
  <si>
    <t>2020.03.25.08.22.28.200</t>
  </si>
  <si>
    <t>2020.03.25.08.22.27.186</t>
  </si>
  <si>
    <t>2020.03.25.08.22.26.173</t>
  </si>
  <si>
    <t>2020.03.25.08.22.25.160</t>
  </si>
  <si>
    <t>2020.03.25.08.22.24.147</t>
  </si>
  <si>
    <t>2020.03.25.08.22.23.134</t>
  </si>
  <si>
    <t>2020.03.25.08.22.22.120</t>
  </si>
  <si>
    <t>2020.03.25.08.22.21.107</t>
  </si>
  <si>
    <t>2020.03.25.08.22.20.093</t>
  </si>
  <si>
    <t>2020.03.25.08.22.19.080</t>
  </si>
  <si>
    <t>2020.03.25.08.22.18.067</t>
  </si>
  <si>
    <t>2020.03.25.08.22.17.054</t>
  </si>
  <si>
    <t>2020.03.25.08.22.16.040</t>
  </si>
  <si>
    <t>2020.03.25.08.22.15.027</t>
  </si>
  <si>
    <t>2020.03.25.08.22.14.012</t>
  </si>
  <si>
    <t>2020.03.25.08.22.12.875</t>
  </si>
  <si>
    <t>2020.03.25.08.22.11.859</t>
  </si>
  <si>
    <t>2020.03.25.08.22.10.844</t>
  </si>
  <si>
    <t>2020.03.25.08.22.09.829</t>
  </si>
  <si>
    <t>2020.03.25.08.22.08.812</t>
  </si>
  <si>
    <t>2020.03.25.08.22.07.798</t>
  </si>
  <si>
    <t>2020.03.25.08.22.06.785</t>
  </si>
  <si>
    <t>2020.03.25.08.22.05.771</t>
  </si>
  <si>
    <t>2020.03.25.08.22.04.730</t>
  </si>
  <si>
    <t>2020.03.25.08.22.03.715</t>
  </si>
  <si>
    <t>2020.03.25.08.22.02.697</t>
  </si>
  <si>
    <t>2020.03.25.08.22.01.370</t>
  </si>
  <si>
    <t>2020.03.25.08.22.00.358</t>
  </si>
  <si>
    <t>2020.03.25.08.21.59.345</t>
  </si>
  <si>
    <t>2020.03.25.08.21.58.331</t>
  </si>
  <si>
    <t>2020.03.25.08.21.57.317</t>
  </si>
  <si>
    <t>2020.03.25.08.21.56.304</t>
  </si>
  <si>
    <t>2020.03.25.08.21.55.291</t>
  </si>
  <si>
    <t>2020.03.25.08.21.54.278</t>
  </si>
  <si>
    <t>2020.03.25.08.21.53.264</t>
  </si>
  <si>
    <t>2020.03.25.08.21.52.251</t>
  </si>
  <si>
    <t>2020.03.25.08.21.51.236</t>
  </si>
  <si>
    <t>2020.03.25.08.21.50.224</t>
  </si>
  <si>
    <t>2020.03.25.08.21.49.209</t>
  </si>
  <si>
    <t>2020.03.25.08.21.48.196</t>
  </si>
  <si>
    <t>2020.03.25.08.21.47.182</t>
  </si>
  <si>
    <t>2020.03.25.08.21.46.169</t>
  </si>
  <si>
    <t>2020.03.25.08.21.45.155</t>
  </si>
  <si>
    <t>2020.03.25.08.21.44.142</t>
  </si>
  <si>
    <t>2020.03.25.08.21.43.128</t>
  </si>
  <si>
    <t>2020.03.25.08.21.42.115</t>
  </si>
  <si>
    <t>2020.03.25.08.21.41.105</t>
  </si>
  <si>
    <t>2020.03.25.08.21.40.092</t>
  </si>
  <si>
    <t>2020.03.25.08.21.39.077</t>
  </si>
  <si>
    <t>2020.03.25.08.21.38.060</t>
  </si>
  <si>
    <t>2020.03.25.08.21.37.046</t>
  </si>
  <si>
    <t>2020.03.25.08.21.36.032</t>
  </si>
  <si>
    <t>2020.03.25.08.21.35.018</t>
  </si>
  <si>
    <t>2020.03.25.08.21.34.004</t>
  </si>
  <si>
    <t>2020.03.25.08.21.32.994</t>
  </si>
  <si>
    <t>2020.03.25.08.21.31.980</t>
  </si>
  <si>
    <t>2020.03.25.08.21.30.965</t>
  </si>
  <si>
    <t>2020.03.25.08.21.29.948</t>
  </si>
  <si>
    <t>2020.03.25.08.21.28.932</t>
  </si>
  <si>
    <t>2020.03.25.08.21.27.919</t>
  </si>
  <si>
    <t>2020.03.25.08.21.26.903</t>
  </si>
  <si>
    <t>2020.03.25.08.21.25.889</t>
  </si>
  <si>
    <t>2020.03.25.08.21.24.880</t>
  </si>
  <si>
    <t>2020.03.25.08.21.23.867</t>
  </si>
  <si>
    <t>2020.03.25.08.21.22.607</t>
  </si>
  <si>
    <t>2020.03.25.08.21.21.592</t>
  </si>
  <si>
    <t>2020.03.25.08.21.20.577</t>
  </si>
  <si>
    <t>2020.03.25.08.21.19.562</t>
  </si>
  <si>
    <t>2020.03.25.08.21.18.549</t>
  </si>
  <si>
    <t>2020.03.25.08.21.17.534</t>
  </si>
  <si>
    <t>2020.03.25.08.21.16.525</t>
  </si>
  <si>
    <t>2020.03.25.08.21.15.511</t>
  </si>
  <si>
    <t>2020.03.25.08.21.14.277</t>
  </si>
  <si>
    <t>2020.03.25.08.21.13.263</t>
  </si>
  <si>
    <t>2020.03.25.08.21.12.250</t>
  </si>
  <si>
    <t>2020.03.25.08.21.11.235</t>
  </si>
  <si>
    <t>2020.03.25.08.21.10.221</t>
  </si>
  <si>
    <t>2020.03.25.08.21.09.204</t>
  </si>
  <si>
    <t>2020.03.25.08.21.08.194</t>
  </si>
  <si>
    <t>2020.03.25.08.21.07.183</t>
  </si>
  <si>
    <t>2020.03.25.08.21.06.169</t>
  </si>
  <si>
    <t>2020.03.25.08.21.05.142</t>
  </si>
  <si>
    <t>2020.03.25.08.21.04.128</t>
  </si>
  <si>
    <t>2020.03.25.08.21.03.114</t>
  </si>
  <si>
    <t>2020.03.25.08.21.02.101</t>
  </si>
  <si>
    <t>2020.03.25.08.21.01.088</t>
  </si>
  <si>
    <t>2020.03.25.08.21.00.077</t>
  </si>
  <si>
    <t>2020.03.25.08.20.59.065</t>
  </si>
  <si>
    <t>2020.03.25.08.20.58.052</t>
  </si>
  <si>
    <t>2020.03.25.08.20.57.039</t>
  </si>
  <si>
    <t>2020.03.25.08.20.55.873</t>
  </si>
  <si>
    <t>2020.03.25.08.20.54.859</t>
  </si>
  <si>
    <t>2020.03.25.08.20.53.846</t>
  </si>
  <si>
    <t>2020.03.25.08.20.52.833</t>
  </si>
  <si>
    <t>2020.03.25.08.20.51.673</t>
  </si>
  <si>
    <t>2020.03.25.08.20.50.659</t>
  </si>
  <si>
    <t>2020.03.25.08.20.49.646</t>
  </si>
  <si>
    <t>2020.03.25.08.20.48.634</t>
  </si>
  <si>
    <t>2020.03.25.08.20.47.620</t>
  </si>
  <si>
    <t>2020.03.25.08.20.46.606</t>
  </si>
  <si>
    <t>2020.03.25.08.20.45.593</t>
  </si>
  <si>
    <t>2020.03.25.08.20.44.583</t>
  </si>
  <si>
    <t>2020.03.25.08.20.43.571</t>
  </si>
  <si>
    <t>2020.03.25.08.20.42.556</t>
  </si>
  <si>
    <t>2020.03.25.08.20.41.542</t>
  </si>
  <si>
    <t>2020.03.25.08.20.40.527</t>
  </si>
  <si>
    <t>2020.03.25.08.20.39.513</t>
  </si>
  <si>
    <t>2020.03.25.08.20.38.500</t>
  </si>
  <si>
    <t>2020.03.25.08.20.37.487</t>
  </si>
  <si>
    <t>2020.03.25.08.20.36.476</t>
  </si>
  <si>
    <t>2020.03.25.08.20.35.464</t>
  </si>
  <si>
    <t>2020.03.25.08.20.34.451</t>
  </si>
  <si>
    <t>2020.03.25.08.20.33.358</t>
  </si>
  <si>
    <t>2020.03.25.08.20.32.345</t>
  </si>
  <si>
    <t>2020.03.25.08.20.31.332</t>
  </si>
  <si>
    <t>2020.03.25.08.20.30.320</t>
  </si>
  <si>
    <t>2020.03.25.08.20.29.307</t>
  </si>
  <si>
    <t>2020.03.25.08.20.28.294</t>
  </si>
  <si>
    <t>2020.03.25.08.20.27.281</t>
  </si>
  <si>
    <t>2020.03.25.08.20.26.266</t>
  </si>
  <si>
    <t>2020.03.25.08.20.25.253</t>
  </si>
  <si>
    <t>2020.03.25.08.20.24.237</t>
  </si>
  <si>
    <t>2020.03.25.08.20.23.223</t>
  </si>
  <si>
    <t>2020.03.25.08.20.22.207</t>
  </si>
  <si>
    <t>2020.03.25.08.20.21.191</t>
  </si>
  <si>
    <t>2020.03.25.08.20.20.168</t>
  </si>
  <si>
    <t>2020.03.25.08.20.19.155</t>
  </si>
  <si>
    <t>2020.03.25.08.20.18.142</t>
  </si>
  <si>
    <t>2020.03.25.08.20.17.129</t>
  </si>
  <si>
    <t xml:space="preserve"> Socket1 (W)</t>
  </si>
  <si>
    <t xml:space="preserve"> Socket0 (W)</t>
  </si>
  <si>
    <t xml:space="preserve"> Socket1 (uj)</t>
  </si>
  <si>
    <t xml:space="preserve"> Socket0 (uj)</t>
  </si>
  <si>
    <t>Total W)</t>
  </si>
  <si>
    <t>GPU SP</t>
  </si>
  <si>
    <t>GPU DP</t>
  </si>
  <si>
    <t>CPU SP</t>
  </si>
  <si>
    <t>CPU 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</si>
</sst>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FF0000"/>
      <name val="Andale Mono"/>
      <family val="2"/>
    </font>
    <font>
      <sz val="15"/>
      <color theme="1"/>
      <name val="Andale Mono"/>
      <family val="2"/>
    </font>
    <font>
      <sz val="11"/>
      <color theme="1"/>
      <name val="Andale Mono"/>
      <family val="2"/>
    </font>
    <font>
      <sz val="12"/>
      <color theme="1"/>
      <name val="Andale Mono"/>
      <family val="2"/>
    </font>
    <font>
      <sz val="14"/>
      <color theme="1"/>
      <name val="Andale Mono"/>
      <family val="2"/>
    </font>
    <font>
      <sz val="12"/>
      <color rgb="FF57FFA8"/>
      <name val="Andale Mono"/>
      <family val="2"/>
    </font>
    <font>
      <sz val="12"/>
      <color rgb="FF1D1C1D"/>
      <name val="Monaco"/>
      <family val="2"/>
    </font>
    <font>
      <b/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F49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41C"/>
        <bgColor indexed="64"/>
      </patternFill>
    </fill>
    <fill>
      <patternFill patternType="solid">
        <fgColor theme="4"/>
        <bgColor rgb="FFD9D9D9"/>
      </patternFill>
    </fill>
    <fill>
      <patternFill patternType="solid">
        <fgColor theme="4"/>
        <bgColor theme="0" tint="-0.14999847407452621"/>
      </patternFill>
    </fill>
    <fill>
      <patternFill patternType="solid">
        <fgColor rgb="FFD94D41"/>
        <bgColor rgb="FFD9D9D9"/>
      </patternFill>
    </fill>
    <fill>
      <patternFill patternType="solid">
        <fgColor theme="9" tint="-0.249977111117893"/>
        <bgColor rgb="FFD9D9D9"/>
      </patternFill>
    </fill>
  </fills>
  <borders count="20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/>
    <xf numFmtId="0" fontId="1" fillId="2" borderId="0" xfId="0" applyFont="1" applyFill="1" applyAlignment="1">
      <alignment horizontal="center"/>
    </xf>
    <xf numFmtId="2" fontId="0" fillId="0" borderId="0" xfId="0" applyNumberFormat="1" applyBorder="1"/>
    <xf numFmtId="0" fontId="0" fillId="0" borderId="3" xfId="0" applyFont="1" applyBorder="1"/>
    <xf numFmtId="0" fontId="0" fillId="4" borderId="3" xfId="0" applyFont="1" applyFill="1" applyBorder="1"/>
    <xf numFmtId="0" fontId="0" fillId="0" borderId="0" xfId="0" applyBorder="1"/>
    <xf numFmtId="0" fontId="0" fillId="4" borderId="3" xfId="0" applyFont="1" applyFill="1" applyBorder="1" applyAlignment="1"/>
    <xf numFmtId="0" fontId="0" fillId="0" borderId="9" xfId="0" applyFont="1" applyBorder="1"/>
    <xf numFmtId="2" fontId="0" fillId="0" borderId="10" xfId="0" applyNumberFormat="1" applyFont="1" applyBorder="1"/>
    <xf numFmtId="0" fontId="5" fillId="5" borderId="11" xfId="0" applyFont="1" applyFill="1" applyBorder="1"/>
    <xf numFmtId="0" fontId="5" fillId="0" borderId="14" xfId="0" applyFont="1" applyBorder="1"/>
    <xf numFmtId="0" fontId="5" fillId="0" borderId="15" xfId="0" applyFont="1" applyBorder="1"/>
    <xf numFmtId="2" fontId="5" fillId="0" borderId="16" xfId="0" applyNumberFormat="1" applyFont="1" applyBorder="1"/>
    <xf numFmtId="0" fontId="5" fillId="5" borderId="14" xfId="0" applyFont="1" applyFill="1" applyBorder="1"/>
    <xf numFmtId="0" fontId="0" fillId="0" borderId="0" xfId="0" applyFont="1" applyBorder="1"/>
    <xf numFmtId="2" fontId="0" fillId="0" borderId="0" xfId="0" applyNumberFormat="1" applyFont="1" applyBorder="1"/>
    <xf numFmtId="0" fontId="0" fillId="0" borderId="0" xfId="0" applyFont="1" applyFill="1" applyBorder="1" applyAlignment="1"/>
    <xf numFmtId="0" fontId="0" fillId="0" borderId="0" xfId="0" applyFont="1" applyFill="1" applyBorder="1"/>
    <xf numFmtId="2" fontId="0" fillId="0" borderId="0" xfId="0" applyNumberFormat="1" applyFont="1" applyFill="1" applyBorder="1"/>
    <xf numFmtId="11" fontId="0" fillId="0" borderId="0" xfId="0" applyNumberFormat="1" applyFont="1" applyFill="1" applyBorder="1"/>
    <xf numFmtId="2" fontId="0" fillId="0" borderId="0" xfId="0" applyNumberFormat="1" applyFont="1" applyFill="1" applyBorder="1" applyAlignment="1">
      <alignment horizontal="center"/>
    </xf>
    <xf numFmtId="0" fontId="3" fillId="0" borderId="0" xfId="0" applyFont="1"/>
    <xf numFmtId="2" fontId="5" fillId="0" borderId="0" xfId="0" applyNumberFormat="1" applyFont="1" applyBorder="1"/>
    <xf numFmtId="0" fontId="5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0" fillId="6" borderId="10" xfId="0" applyNumberFormat="1" applyFont="1" applyFill="1" applyBorder="1" applyAlignment="1">
      <alignment horizontal="center"/>
    </xf>
    <xf numFmtId="0" fontId="5" fillId="0" borderId="4" xfId="0" applyFont="1" applyBorder="1"/>
    <xf numFmtId="2" fontId="5" fillId="0" borderId="5" xfId="0" applyNumberFormat="1" applyFont="1" applyBorder="1"/>
    <xf numFmtId="2" fontId="0" fillId="6" borderId="18" xfId="0" applyNumberFormat="1" applyFont="1" applyFill="1" applyBorder="1" applyAlignment="1">
      <alignment horizontal="center"/>
    </xf>
    <xf numFmtId="0" fontId="3" fillId="0" borderId="0" xfId="0" applyFont="1" applyBorder="1"/>
    <xf numFmtId="11" fontId="6" fillId="0" borderId="0" xfId="0" applyNumberFormat="1" applyFont="1"/>
    <xf numFmtId="11" fontId="7" fillId="0" borderId="0" xfId="0" applyNumberFormat="1" applyFont="1"/>
    <xf numFmtId="2" fontId="0" fillId="6" borderId="16" xfId="0" applyNumberFormat="1" applyFont="1" applyFill="1" applyBorder="1" applyAlignment="1">
      <alignment horizontal="center"/>
    </xf>
    <xf numFmtId="2" fontId="0" fillId="0" borderId="16" xfId="0" applyNumberFormat="1" applyFont="1" applyFill="1" applyBorder="1" applyAlignment="1">
      <alignment horizontal="center"/>
    </xf>
    <xf numFmtId="2" fontId="0" fillId="0" borderId="18" xfId="0" applyNumberFormat="1" applyFont="1" applyBorder="1" applyAlignment="1">
      <alignment horizontal="center"/>
    </xf>
    <xf numFmtId="2" fontId="0" fillId="0" borderId="6" xfId="0" applyNumberFormat="1" applyFont="1" applyFill="1" applyBorder="1" applyAlignment="1">
      <alignment horizontal="center"/>
    </xf>
    <xf numFmtId="2" fontId="0" fillId="0" borderId="19" xfId="0" applyNumberFormat="1" applyFont="1" applyBorder="1" applyAlignment="1">
      <alignment horizontal="center"/>
    </xf>
    <xf numFmtId="0" fontId="0" fillId="0" borderId="0" xfId="0" applyFont="1"/>
    <xf numFmtId="0" fontId="0" fillId="0" borderId="15" xfId="0" applyFont="1" applyBorder="1"/>
    <xf numFmtId="2" fontId="0" fillId="0" borderId="16" xfId="0" applyNumberFormat="1" applyFont="1" applyBorder="1"/>
    <xf numFmtId="0" fontId="0" fillId="0" borderId="4" xfId="0" applyFont="1" applyBorder="1"/>
    <xf numFmtId="2" fontId="0" fillId="0" borderId="5" xfId="0" applyNumberFormat="1" applyFont="1" applyBorder="1"/>
    <xf numFmtId="2" fontId="0" fillId="0" borderId="0" xfId="0" applyNumberFormat="1" applyFont="1"/>
    <xf numFmtId="0" fontId="0" fillId="0" borderId="0" xfId="0" applyFill="1" applyBorder="1"/>
    <xf numFmtId="0" fontId="0" fillId="5" borderId="11" xfId="0" applyFont="1" applyFill="1" applyBorder="1"/>
    <xf numFmtId="0" fontId="0" fillId="0" borderId="14" xfId="0" applyFont="1" applyBorder="1"/>
    <xf numFmtId="0" fontId="0" fillId="5" borderId="14" xfId="0" applyFont="1" applyFill="1" applyBorder="1"/>
    <xf numFmtId="0" fontId="4" fillId="7" borderId="0" xfId="0" applyFont="1" applyFill="1" applyAlignment="1">
      <alignment horizontal="center"/>
    </xf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2" fontId="0" fillId="8" borderId="17" xfId="0" applyNumberFormat="1" applyFill="1" applyBorder="1"/>
    <xf numFmtId="2" fontId="0" fillId="10" borderId="17" xfId="0" applyNumberFormat="1" applyFill="1" applyBorder="1"/>
    <xf numFmtId="0" fontId="0" fillId="0" borderId="17" xfId="0" applyBorder="1"/>
    <xf numFmtId="2" fontId="0" fillId="9" borderId="17" xfId="0" applyNumberFormat="1" applyFill="1" applyBorder="1"/>
    <xf numFmtId="11" fontId="8" fillId="0" borderId="0" xfId="0" applyNumberFormat="1" applyFont="1"/>
    <xf numFmtId="11" fontId="9" fillId="0" borderId="0" xfId="0" applyNumberFormat="1" applyFont="1"/>
    <xf numFmtId="11" fontId="10" fillId="0" borderId="0" xfId="0" applyNumberFormat="1" applyFont="1"/>
    <xf numFmtId="11" fontId="11" fillId="0" borderId="0" xfId="0" applyNumberFormat="1" applyFont="1"/>
    <xf numFmtId="164" fontId="0" fillId="0" borderId="0" xfId="0" applyNumberFormat="1"/>
    <xf numFmtId="2" fontId="0" fillId="0" borderId="17" xfId="0" applyNumberFormat="1" applyBorder="1"/>
    <xf numFmtId="11" fontId="12" fillId="0" borderId="0" xfId="0" applyNumberFormat="1" applyFont="1"/>
    <xf numFmtId="11" fontId="0" fillId="0" borderId="0" xfId="0" applyNumberFormat="1"/>
    <xf numFmtId="0" fontId="13" fillId="4" borderId="3" xfId="0" applyFont="1" applyFill="1" applyBorder="1" applyAlignment="1"/>
    <xf numFmtId="0" fontId="13" fillId="0" borderId="3" xfId="0" applyFont="1" applyBorder="1" applyAlignment="1">
      <alignment horizontal="center" wrapText="1"/>
    </xf>
    <xf numFmtId="0" fontId="13" fillId="0" borderId="9" xfId="0" applyFont="1" applyBorder="1" applyAlignment="1">
      <alignment horizontal="center" wrapText="1"/>
    </xf>
    <xf numFmtId="2" fontId="13" fillId="0" borderId="10" xfId="0" applyNumberFormat="1" applyFont="1" applyBorder="1" applyAlignment="1">
      <alignment horizontal="center" wrapText="1"/>
    </xf>
    <xf numFmtId="2" fontId="0" fillId="4" borderId="3" xfId="0" applyNumberFormat="1" applyFont="1" applyFill="1" applyBorder="1"/>
    <xf numFmtId="0" fontId="5" fillId="0" borderId="0" xfId="0" applyFont="1"/>
    <xf numFmtId="0" fontId="5" fillId="5" borderId="12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/>
    </xf>
    <xf numFmtId="0" fontId="0" fillId="5" borderId="12" xfId="0" applyFont="1" applyFill="1" applyBorder="1" applyAlignment="1">
      <alignment horizontal="center"/>
    </xf>
    <xf numFmtId="0" fontId="0" fillId="5" borderId="13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5" fillId="11" borderId="12" xfId="0" applyFont="1" applyFill="1" applyBorder="1" applyAlignment="1">
      <alignment horizontal="center"/>
    </xf>
    <xf numFmtId="0" fontId="5" fillId="11" borderId="13" xfId="0" applyFont="1" applyFill="1" applyBorder="1" applyAlignment="1">
      <alignment horizontal="center"/>
    </xf>
    <xf numFmtId="0" fontId="5" fillId="13" borderId="12" xfId="0" applyFont="1" applyFill="1" applyBorder="1" applyAlignment="1">
      <alignment horizontal="center"/>
    </xf>
    <xf numFmtId="0" fontId="5" fillId="13" borderId="13" xfId="0" applyFont="1" applyFill="1" applyBorder="1" applyAlignment="1">
      <alignment horizontal="center"/>
    </xf>
    <xf numFmtId="0" fontId="5" fillId="14" borderId="12" xfId="0" applyFont="1" applyFill="1" applyBorder="1" applyAlignment="1">
      <alignment horizontal="center"/>
    </xf>
    <xf numFmtId="0" fontId="5" fillId="14" borderId="13" xfId="0" applyFont="1" applyFill="1" applyBorder="1" applyAlignment="1">
      <alignment horizontal="center"/>
    </xf>
    <xf numFmtId="0" fontId="0" fillId="12" borderId="7" xfId="0" applyFont="1" applyFill="1" applyBorder="1" applyAlignment="1">
      <alignment horizontal="center"/>
    </xf>
    <xf numFmtId="0" fontId="0" fillId="12" borderId="8" xfId="0" applyFont="1" applyFill="1" applyBorder="1" applyAlignment="1">
      <alignment horizontal="center"/>
    </xf>
    <xf numFmtId="0" fontId="0" fillId="13" borderId="12" xfId="0" applyFont="1" applyFill="1" applyBorder="1" applyAlignment="1">
      <alignment horizontal="center"/>
    </xf>
    <xf numFmtId="0" fontId="0" fillId="13" borderId="13" xfId="0" applyFont="1" applyFill="1" applyBorder="1" applyAlignment="1">
      <alignment horizontal="center"/>
    </xf>
    <xf numFmtId="0" fontId="0" fillId="14" borderId="12" xfId="0" applyFont="1" applyFill="1" applyBorder="1" applyAlignment="1">
      <alignment horizontal="center"/>
    </xf>
    <xf numFmtId="0" fontId="0" fillId="14" borderId="13" xfId="0" applyFont="1" applyFill="1" applyBorder="1" applyAlignment="1">
      <alignment horizontal="center"/>
    </xf>
    <xf numFmtId="0" fontId="13" fillId="5" borderId="12" xfId="0" applyFont="1" applyFill="1" applyBorder="1" applyAlignment="1">
      <alignment horizontal="center"/>
    </xf>
    <xf numFmtId="0" fontId="13" fillId="5" borderId="13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AF49FE"/>
      <color rgb="FF9E2311"/>
      <color rgb="FFD94D41"/>
      <color rgb="FFFF341C"/>
      <color rgb="FFA245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1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i="1" u="sng"/>
              <a:t>Single Precision Workload Scaling Performance</a:t>
            </a:r>
          </a:p>
          <a:p>
            <a:pPr>
              <a:defRPr i="1" u="sng"/>
            </a:pPr>
            <a:endParaRPr lang="en-US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1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640610752058359"/>
          <c:y val="0.13992757308454484"/>
          <c:w val="0.79499710465185924"/>
          <c:h val="0.633946127001385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'Scaling Performance'!$C$6</c:f>
              <c:strCache>
                <c:ptCount val="1"/>
                <c:pt idx="0">
                  <c:v>CPU - 36 Skylake 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'Scaling Performance'!$B$7:$B$8</c:f>
              <c:strCache>
                <c:ptCount val="2"/>
                <c:pt idx="0">
                  <c:v>2K nodes</c:v>
                </c:pt>
                <c:pt idx="1">
                  <c:v>10k nodes</c:v>
                </c:pt>
              </c:strCache>
            </c:strRef>
          </c:cat>
          <c:val>
            <c:numRef>
              <c:f>'Scaling Performance'!$C$7:$C$8</c:f>
              <c:numCache>
                <c:formatCode>0.00</c:formatCode>
                <c:ptCount val="2"/>
                <c:pt idx="0">
                  <c:v>78.144490835536971</c:v>
                </c:pt>
                <c:pt idx="1">
                  <c:v>248.92016077763171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9-BC44-9F14-0888E7F615E8}"/>
            </c:ext>
          </c:extLst>
        </c:ser>
        <c:ser>
          <c:idx val="2"/>
          <c:order val="1"/>
          <c:tx>
            <c:strRef>
              <c:f>'Scaling Performance'!$E$6</c:f>
              <c:strCache>
                <c:ptCount val="1"/>
                <c:pt idx="0">
                  <c:v>FPGA - Projected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'Scaling Performance'!$B$7:$B$8</c:f>
              <c:strCache>
                <c:ptCount val="2"/>
                <c:pt idx="0">
                  <c:v>2K nodes</c:v>
                </c:pt>
                <c:pt idx="1">
                  <c:v>10k nodes</c:v>
                </c:pt>
              </c:strCache>
            </c:strRef>
          </c:cat>
          <c:val>
            <c:numRef>
              <c:f>'Scaling Performance'!$E$7:$E$8</c:f>
              <c:numCache>
                <c:formatCode>General</c:formatCode>
                <c:ptCount val="2"/>
                <c:pt idx="0" formatCode="0.00">
                  <c:v>673.94231725509701</c:v>
                </c:pt>
                <c:pt idx="1">
                  <c:v>1010.9134758826456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89-BC44-9F14-0888E7F615E8}"/>
            </c:ext>
          </c:extLst>
        </c:ser>
        <c:ser>
          <c:idx val="3"/>
          <c:order val="2"/>
          <c:tx>
            <c:v>FPGA - Observed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'Scaling Performance'!$F$7:$F$8</c:f>
              <c:numCache>
                <c:formatCode>General</c:formatCode>
                <c:ptCount val="2"/>
                <c:pt idx="0" formatCode="0.00">
                  <c:v>120.83612696148359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F-6E4C-B1B9-65000C5106B2}"/>
            </c:ext>
          </c:extLst>
        </c:ser>
        <c:ser>
          <c:idx val="1"/>
          <c:order val="3"/>
          <c:tx>
            <c:strRef>
              <c:f>'Scaling Performance'!$D$6</c:f>
              <c:strCache>
                <c:ptCount val="1"/>
                <c:pt idx="0">
                  <c:v>GPU - V100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'Scaling Performance'!$B$7:$B$8</c:f>
              <c:strCache>
                <c:ptCount val="2"/>
                <c:pt idx="0">
                  <c:v>2K nodes</c:v>
                </c:pt>
                <c:pt idx="1">
                  <c:v>10k nodes</c:v>
                </c:pt>
              </c:strCache>
            </c:strRef>
          </c:cat>
          <c:val>
            <c:numRef>
              <c:f>'Scaling Performance'!$D$7:$D$8</c:f>
              <c:numCache>
                <c:formatCode>0.00</c:formatCode>
                <c:ptCount val="2"/>
                <c:pt idx="0">
                  <c:v>113.94089218170586</c:v>
                </c:pt>
                <c:pt idx="1">
                  <c:v>312.22460734341996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9-BC44-9F14-0888E7F61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332928"/>
        <c:axId val="106741392"/>
      </c:barChart>
      <c:catAx>
        <c:axId val="13433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6741392"/>
        <c:crosses val="autoZero"/>
        <c:auto val="1"/>
        <c:lblAlgn val="ctr"/>
        <c:lblOffset val="100"/>
        <c:noMultiLvlLbl val="0"/>
      </c:catAx>
      <c:valAx>
        <c:axId val="10674139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/>
                  <a:t>Performance</a:t>
                </a:r>
                <a:r>
                  <a:rPr lang="en-US" sz="2000" baseline="0"/>
                  <a:t> (GFLOPS)</a:t>
                </a:r>
              </a:p>
            </c:rich>
          </c:tx>
          <c:layout>
            <c:manualLayout>
              <c:xMode val="edge"/>
              <c:yMode val="edge"/>
              <c:x val="2.6234383423965495E-2"/>
              <c:y val="0.26373796538238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433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1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i="1" u="sng"/>
              <a:t>Double Precision Workload Scaling Performance</a:t>
            </a:r>
          </a:p>
          <a:p>
            <a:pPr>
              <a:defRPr i="1" u="sng"/>
            </a:pPr>
            <a:endParaRPr lang="en-US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1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640610752058359"/>
          <c:y val="0.13992757308454484"/>
          <c:w val="0.79499710465185924"/>
          <c:h val="0.633946127001385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'Scaling Performance'!$C$6</c:f>
              <c:strCache>
                <c:ptCount val="1"/>
                <c:pt idx="0">
                  <c:v>CPU - 36 Skylake 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'Scaling Performance'!$B$7:$B$8</c:f>
              <c:strCache>
                <c:ptCount val="2"/>
                <c:pt idx="0">
                  <c:v>2K nodes</c:v>
                </c:pt>
                <c:pt idx="1">
                  <c:v>10k nodes</c:v>
                </c:pt>
              </c:strCache>
            </c:strRef>
          </c:cat>
          <c:val>
            <c:numRef>
              <c:f>'Scaling Performance'!$C$28:$C$29</c:f>
              <c:numCache>
                <c:formatCode>0.00</c:formatCode>
                <c:ptCount val="2"/>
                <c:pt idx="0">
                  <c:v>89.929482256103327</c:v>
                </c:pt>
                <c:pt idx="1">
                  <c:v>210.64733600821125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6-F141-81B5-A2A72BF6A0FC}"/>
            </c:ext>
          </c:extLst>
        </c:ser>
        <c:ser>
          <c:idx val="2"/>
          <c:order val="1"/>
          <c:tx>
            <c:strRef>
              <c:f>'Scaling Performance'!$E$6</c:f>
              <c:strCache>
                <c:ptCount val="1"/>
                <c:pt idx="0">
                  <c:v>FPGA - Projected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'Scaling Performance'!$B$7:$B$8</c:f>
              <c:strCache>
                <c:ptCount val="2"/>
                <c:pt idx="0">
                  <c:v>2K nodes</c:v>
                </c:pt>
                <c:pt idx="1">
                  <c:v>10k nodes</c:v>
                </c:pt>
              </c:strCache>
            </c:strRef>
          </c:cat>
          <c:val>
            <c:numRef>
              <c:f>'Scaling Performance'!$E$28:$E$29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2646-F141-81B5-A2A72BF6A0FC}"/>
            </c:ext>
          </c:extLst>
        </c:ser>
        <c:ser>
          <c:idx val="1"/>
          <c:order val="2"/>
          <c:tx>
            <c:v>GPU - V100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'Scaling Performance'!$D$28:$D$29</c:f>
              <c:numCache>
                <c:formatCode>0.00</c:formatCode>
                <c:ptCount val="2"/>
                <c:pt idx="0">
                  <c:v>108.35027016655691</c:v>
                </c:pt>
                <c:pt idx="1">
                  <c:v>253.86244594810668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D-1C46-AF44-9EF92F540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332928"/>
        <c:axId val="106741392"/>
      </c:barChart>
      <c:catAx>
        <c:axId val="13433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6741392"/>
        <c:crosses val="autoZero"/>
        <c:auto val="1"/>
        <c:lblAlgn val="ctr"/>
        <c:lblOffset val="100"/>
        <c:noMultiLvlLbl val="0"/>
      </c:catAx>
      <c:valAx>
        <c:axId val="10674139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/>
                  <a:t>Performance</a:t>
                </a:r>
                <a:r>
                  <a:rPr lang="en-US" sz="2000" baseline="0"/>
                  <a:t> (GFLOPS)</a:t>
                </a:r>
              </a:p>
            </c:rich>
          </c:tx>
          <c:layout>
            <c:manualLayout>
              <c:xMode val="edge"/>
              <c:yMode val="edge"/>
              <c:x val="2.6234383423965495E-2"/>
              <c:y val="0.26373796538238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433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Single</a:t>
            </a:r>
            <a:r>
              <a:rPr lang="en-US" baseline="0"/>
              <a:t> Precision</a:t>
            </a:r>
            <a:endParaRPr lang="en-US"/>
          </a:p>
          <a:p>
            <a:pPr>
              <a:defRPr/>
            </a:pPr>
            <a:r>
              <a:rPr lang="en-US"/>
              <a:t>Skylake OpenMP Trial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630368897270881E-2"/>
          <c:y val="0.10468033247465938"/>
          <c:w val="0.91445164415025937"/>
          <c:h val="0.71523238927849497"/>
        </c:manualLayout>
      </c:layout>
      <c:scatterChart>
        <c:scatterStyle val="lineMarker"/>
        <c:varyColors val="0"/>
        <c:ser>
          <c:idx val="0"/>
          <c:order val="0"/>
          <c:tx>
            <c:v>cfdl-2562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'OpenMP icc SP'!$A$5:$A$22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SP'!$C$5:$C$22</c:f>
              <c:numCache>
                <c:formatCode>0.00</c:formatCode>
                <c:ptCount val="18"/>
                <c:pt idx="0">
                  <c:v>22.413910437665614</c:v>
                </c:pt>
                <c:pt idx="1">
                  <c:v>43.634133384845704</c:v>
                </c:pt>
                <c:pt idx="2">
                  <c:v>53.631307465379805</c:v>
                </c:pt>
                <c:pt idx="3">
                  <c:v>66.002388712420696</c:v>
                </c:pt>
                <c:pt idx="4">
                  <c:v>83.42689094640231</c:v>
                </c:pt>
                <c:pt idx="5">
                  <c:v>86.330830767466807</c:v>
                </c:pt>
                <c:pt idx="6">
                  <c:v>77.39512732054024</c:v>
                </c:pt>
                <c:pt idx="7">
                  <c:v>77.490766046495679</c:v>
                </c:pt>
                <c:pt idx="8">
                  <c:v>53.341152358326504</c:v>
                </c:pt>
                <c:pt idx="9">
                  <c:v>54.661014898405298</c:v>
                </c:pt>
                <c:pt idx="10">
                  <c:v>50.726122326001807</c:v>
                </c:pt>
                <c:pt idx="11">
                  <c:v>43.445339428234384</c:v>
                </c:pt>
                <c:pt idx="12">
                  <c:v>48.118740169780978</c:v>
                </c:pt>
                <c:pt idx="13">
                  <c:v>56.079623831909842</c:v>
                </c:pt>
                <c:pt idx="14">
                  <c:v>46.931769977543496</c:v>
                </c:pt>
                <c:pt idx="15">
                  <c:v>52.331820838640581</c:v>
                </c:pt>
                <c:pt idx="16">
                  <c:v>53.162935537442941</c:v>
                </c:pt>
                <c:pt idx="17">
                  <c:v>51.602313597884581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5-9F4B-B2BD-B4F326017EF8}"/>
            </c:ext>
          </c:extLst>
        </c:ser>
        <c:ser>
          <c:idx val="1"/>
          <c:order val="1"/>
          <c:tx>
            <c:v>cfdl-10242</c:v>
          </c:tx>
          <c:spPr>
            <a:ln w="9525" cap="rnd">
              <a:solidFill>
                <a:srgbClr val="C00000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'OpenMP icc SP'!$A$5:$A$22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SP'!$E$5:$E$22</c:f>
              <c:numCache>
                <c:formatCode>0.00</c:formatCode>
                <c:ptCount val="18"/>
                <c:pt idx="0">
                  <c:v>19.185106627833893</c:v>
                </c:pt>
                <c:pt idx="1">
                  <c:v>42.50442654909606</c:v>
                </c:pt>
                <c:pt idx="2">
                  <c:v>60.891470417919429</c:v>
                </c:pt>
                <c:pt idx="3">
                  <c:v>87.579833185865468</c:v>
                </c:pt>
                <c:pt idx="4">
                  <c:v>88.958417865509944</c:v>
                </c:pt>
                <c:pt idx="5">
                  <c:v>137.62300110113276</c:v>
                </c:pt>
                <c:pt idx="6">
                  <c:v>148.67708907526821</c:v>
                </c:pt>
                <c:pt idx="7">
                  <c:v>167.61627509024851</c:v>
                </c:pt>
                <c:pt idx="8">
                  <c:v>127.44622939010138</c:v>
                </c:pt>
                <c:pt idx="9">
                  <c:v>159.44884679181263</c:v>
                </c:pt>
                <c:pt idx="10">
                  <c:v>152.0243327913264</c:v>
                </c:pt>
                <c:pt idx="11">
                  <c:v>164.91191144460666</c:v>
                </c:pt>
                <c:pt idx="12">
                  <c:v>178.01178938134291</c:v>
                </c:pt>
                <c:pt idx="13">
                  <c:v>179.38689814496752</c:v>
                </c:pt>
                <c:pt idx="14">
                  <c:v>187.26488924604359</c:v>
                </c:pt>
                <c:pt idx="15">
                  <c:v>181.87585285493452</c:v>
                </c:pt>
                <c:pt idx="16">
                  <c:v>240.53781199222183</c:v>
                </c:pt>
                <c:pt idx="17">
                  <c:v>248.92016077763171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8A-0745-9C77-DBFA1ABFDED6}"/>
            </c:ext>
          </c:extLst>
        </c:ser>
        <c:ser>
          <c:idx val="3"/>
          <c:order val="2"/>
          <c:tx>
            <c:v>cfdl-40962</c:v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'OpenMP icc SP'!$A$5:$A$22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SP'!$G$5:$G$22</c:f>
              <c:numCache>
                <c:formatCode>0.00</c:formatCode>
                <c:ptCount val="18"/>
                <c:pt idx="0">
                  <c:v>18.189107930816597</c:v>
                </c:pt>
                <c:pt idx="1">
                  <c:v>42.715674241429262</c:v>
                </c:pt>
                <c:pt idx="2">
                  <c:v>57.723041842010097</c:v>
                </c:pt>
                <c:pt idx="3">
                  <c:v>83.582375449369721</c:v>
                </c:pt>
                <c:pt idx="4">
                  <c:v>87.042344920321767</c:v>
                </c:pt>
                <c:pt idx="5">
                  <c:v>153.23075943951602</c:v>
                </c:pt>
                <c:pt idx="6">
                  <c:v>167.49100859140395</c:v>
                </c:pt>
                <c:pt idx="7">
                  <c:v>193.74815683445726</c:v>
                </c:pt>
                <c:pt idx="8">
                  <c:v>200.16489271477511</c:v>
                </c:pt>
                <c:pt idx="9">
                  <c:v>223.80164815522727</c:v>
                </c:pt>
                <c:pt idx="10">
                  <c:v>232.21172420749497</c:v>
                </c:pt>
                <c:pt idx="11">
                  <c:v>252.42864843911772</c:v>
                </c:pt>
                <c:pt idx="12">
                  <c:v>269.78163477372033</c:v>
                </c:pt>
                <c:pt idx="13">
                  <c:v>301.71198233078093</c:v>
                </c:pt>
                <c:pt idx="14">
                  <c:v>309.66180017759655</c:v>
                </c:pt>
                <c:pt idx="15">
                  <c:v>341.21743423169909</c:v>
                </c:pt>
                <c:pt idx="16">
                  <c:v>375.02054432232291</c:v>
                </c:pt>
                <c:pt idx="17">
                  <c:v>351.81565675528128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8A-0745-9C77-DBFA1ABFDED6}"/>
            </c:ext>
          </c:extLst>
        </c:ser>
        <c:ser>
          <c:idx val="2"/>
          <c:order val="3"/>
          <c:tx>
            <c:v>default-2562</c:v>
          </c:tx>
          <c:spPr>
            <a:ln w="952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'OpenMP icc SP'!$A$28:$A$45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SP'!$C$28:$C$45</c:f>
              <c:numCache>
                <c:formatCode>0.00</c:formatCode>
                <c:ptCount val="18"/>
                <c:pt idx="0">
                  <c:v>24.16274981163216</c:v>
                </c:pt>
                <c:pt idx="1">
                  <c:v>33.323776880596789</c:v>
                </c:pt>
                <c:pt idx="2">
                  <c:v>44.775726650607666</c:v>
                </c:pt>
                <c:pt idx="3">
                  <c:v>51.588465946965968</c:v>
                </c:pt>
                <c:pt idx="4">
                  <c:v>63.12743990092801</c:v>
                </c:pt>
                <c:pt idx="5">
                  <c:v>68.956774753632317</c:v>
                </c:pt>
                <c:pt idx="6">
                  <c:v>53.037380686017791</c:v>
                </c:pt>
                <c:pt idx="7">
                  <c:v>56.876916354235902</c:v>
                </c:pt>
                <c:pt idx="8">
                  <c:v>37.501444906268731</c:v>
                </c:pt>
                <c:pt idx="9">
                  <c:v>36.65705701116611</c:v>
                </c:pt>
                <c:pt idx="10">
                  <c:v>37.841564565188179</c:v>
                </c:pt>
                <c:pt idx="11">
                  <c:v>30.332945582239319</c:v>
                </c:pt>
                <c:pt idx="12">
                  <c:v>34.069887616087883</c:v>
                </c:pt>
                <c:pt idx="13">
                  <c:v>39.168934160083346</c:v>
                </c:pt>
                <c:pt idx="14">
                  <c:v>33.074229523118959</c:v>
                </c:pt>
                <c:pt idx="15">
                  <c:v>34.61056986350345</c:v>
                </c:pt>
                <c:pt idx="16">
                  <c:v>39.475944629320828</c:v>
                </c:pt>
                <c:pt idx="17">
                  <c:v>33.231160787515677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8A-0745-9C77-DBFA1ABFDED6}"/>
            </c:ext>
          </c:extLst>
        </c:ser>
        <c:ser>
          <c:idx val="4"/>
          <c:order val="4"/>
          <c:tx>
            <c:v>default-10242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'OpenMP icc SP'!$A$28:$A$45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SP'!$E$28:$E$45</c:f>
              <c:numCache>
                <c:formatCode>0.00</c:formatCode>
                <c:ptCount val="18"/>
                <c:pt idx="0">
                  <c:v>20.53962978179559</c:v>
                </c:pt>
                <c:pt idx="1">
                  <c:v>29.763013206675232</c:v>
                </c:pt>
                <c:pt idx="2">
                  <c:v>51.866586620585529</c:v>
                </c:pt>
                <c:pt idx="3">
                  <c:v>63.361702550656744</c:v>
                </c:pt>
                <c:pt idx="4">
                  <c:v>90.851446514805133</c:v>
                </c:pt>
                <c:pt idx="5">
                  <c:v>109.427054931472</c:v>
                </c:pt>
                <c:pt idx="6">
                  <c:v>116.98492755266045</c:v>
                </c:pt>
                <c:pt idx="7">
                  <c:v>127.46871742087269</c:v>
                </c:pt>
                <c:pt idx="8">
                  <c:v>113.38928832657179</c:v>
                </c:pt>
                <c:pt idx="9">
                  <c:v>119.70696415817928</c:v>
                </c:pt>
                <c:pt idx="10">
                  <c:v>116.0671614893094</c:v>
                </c:pt>
                <c:pt idx="11">
                  <c:v>124.91572165074724</c:v>
                </c:pt>
                <c:pt idx="12">
                  <c:v>138.84797312231998</c:v>
                </c:pt>
                <c:pt idx="13">
                  <c:v>138.3085530268776</c:v>
                </c:pt>
                <c:pt idx="14">
                  <c:v>145.37872669265838</c:v>
                </c:pt>
                <c:pt idx="15">
                  <c:v>143.39588135207998</c:v>
                </c:pt>
                <c:pt idx="16">
                  <c:v>186.99368018336915</c:v>
                </c:pt>
                <c:pt idx="17">
                  <c:v>198.02986885773183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8A-0745-9C77-DBFA1ABFDED6}"/>
            </c:ext>
          </c:extLst>
        </c:ser>
        <c:ser>
          <c:idx val="5"/>
          <c:order val="5"/>
          <c:tx>
            <c:v>default-40962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'OpenMP icc SP'!$A$28:$A$45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SP'!$G$28:$G$45</c:f>
              <c:numCache>
                <c:formatCode>0.00</c:formatCode>
                <c:ptCount val="18"/>
                <c:pt idx="0">
                  <c:v>21.278908798986571</c:v>
                </c:pt>
                <c:pt idx="1">
                  <c:v>29.27040349317549</c:v>
                </c:pt>
                <c:pt idx="2">
                  <c:v>52.190081995222087</c:v>
                </c:pt>
                <c:pt idx="3">
                  <c:v>63.389354244790567</c:v>
                </c:pt>
                <c:pt idx="4">
                  <c:v>97.213539703903095</c:v>
                </c:pt>
                <c:pt idx="5">
                  <c:v>119.65329701769558</c:v>
                </c:pt>
                <c:pt idx="6">
                  <c:v>134.49117065870354</c:v>
                </c:pt>
                <c:pt idx="7">
                  <c:v>154.09884482214525</c:v>
                </c:pt>
                <c:pt idx="8">
                  <c:v>160.37477946883791</c:v>
                </c:pt>
                <c:pt idx="9">
                  <c:v>180.64450727215527</c:v>
                </c:pt>
                <c:pt idx="10">
                  <c:v>188.73943063685485</c:v>
                </c:pt>
                <c:pt idx="11">
                  <c:v>205.05692109402057</c:v>
                </c:pt>
                <c:pt idx="12">
                  <c:v>223.88590433789378</c:v>
                </c:pt>
                <c:pt idx="13">
                  <c:v>233.40865462877775</c:v>
                </c:pt>
                <c:pt idx="14">
                  <c:v>262.73698684035429</c:v>
                </c:pt>
                <c:pt idx="15">
                  <c:v>262.26301404183044</c:v>
                </c:pt>
                <c:pt idx="16">
                  <c:v>294.01958579393903</c:v>
                </c:pt>
                <c:pt idx="17">
                  <c:v>318.98235479317623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46-E747-9069-5772C7A74AD7}"/>
            </c:ext>
          </c:extLst>
        </c:ser>
        <c:ser>
          <c:idx val="6"/>
          <c:order val="6"/>
          <c:tx>
            <c:v>sfdl-2562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'OpenMP icc SP'!$A$74:$A$91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SP'!$C$74:$C$91</c:f>
              <c:numCache>
                <c:formatCode>0.00</c:formatCode>
                <c:ptCount val="18"/>
                <c:pt idx="0">
                  <c:v>14.884742059795776</c:v>
                </c:pt>
                <c:pt idx="1">
                  <c:v>29.780543133701993</c:v>
                </c:pt>
                <c:pt idx="2">
                  <c:v>40.962807224341063</c:v>
                </c:pt>
                <c:pt idx="3">
                  <c:v>53.441691619533472</c:v>
                </c:pt>
                <c:pt idx="4">
                  <c:v>47.494302155916145</c:v>
                </c:pt>
                <c:pt idx="5">
                  <c:v>63.395188521211381</c:v>
                </c:pt>
                <c:pt idx="6">
                  <c:v>61.568562871871286</c:v>
                </c:pt>
                <c:pt idx="7">
                  <c:v>40.986653914706778</c:v>
                </c:pt>
                <c:pt idx="8">
                  <c:v>55.118593300496514</c:v>
                </c:pt>
                <c:pt idx="9">
                  <c:v>51.244504479127187</c:v>
                </c:pt>
                <c:pt idx="10">
                  <c:v>33.306221149530785</c:v>
                </c:pt>
                <c:pt idx="11">
                  <c:v>33.200358999468115</c:v>
                </c:pt>
                <c:pt idx="12">
                  <c:v>29.446764270460662</c:v>
                </c:pt>
                <c:pt idx="13">
                  <c:v>31.462136650872317</c:v>
                </c:pt>
                <c:pt idx="14">
                  <c:v>34.100136747964818</c:v>
                </c:pt>
                <c:pt idx="15">
                  <c:v>34.080328909732131</c:v>
                </c:pt>
                <c:pt idx="16">
                  <c:v>36.851080953947637</c:v>
                </c:pt>
                <c:pt idx="17">
                  <c:v>35.210364899217879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46-E747-9069-5772C7A74AD7}"/>
            </c:ext>
          </c:extLst>
        </c:ser>
        <c:ser>
          <c:idx val="7"/>
          <c:order val="7"/>
          <c:tx>
            <c:v>sfdl-10242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'OpenMP icc SP'!$A$74:$A$91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SP'!$E$74:$E$91</c:f>
              <c:numCache>
                <c:formatCode>0.00</c:formatCode>
                <c:ptCount val="18"/>
                <c:pt idx="0">
                  <c:v>14.924780307509231</c:v>
                </c:pt>
                <c:pt idx="1">
                  <c:v>30.785461332924228</c:v>
                </c:pt>
                <c:pt idx="2">
                  <c:v>43.132149485279847</c:v>
                </c:pt>
                <c:pt idx="3">
                  <c:v>67.417390872893975</c:v>
                </c:pt>
                <c:pt idx="4">
                  <c:v>64.127055893798939</c:v>
                </c:pt>
                <c:pt idx="5">
                  <c:v>95.069751363947219</c:v>
                </c:pt>
                <c:pt idx="6">
                  <c:v>107.47255608234279</c:v>
                </c:pt>
                <c:pt idx="7">
                  <c:v>94.355626183686354</c:v>
                </c:pt>
                <c:pt idx="8">
                  <c:v>124.43728374844828</c:v>
                </c:pt>
                <c:pt idx="9">
                  <c:v>125.02688080544921</c:v>
                </c:pt>
                <c:pt idx="10">
                  <c:v>109.78754316740468</c:v>
                </c:pt>
                <c:pt idx="11">
                  <c:v>119.98505174587305</c:v>
                </c:pt>
                <c:pt idx="12">
                  <c:v>131.09066136385977</c:v>
                </c:pt>
                <c:pt idx="13">
                  <c:v>133.43836623513201</c:v>
                </c:pt>
                <c:pt idx="14">
                  <c:v>139.58760861367074</c:v>
                </c:pt>
                <c:pt idx="15">
                  <c:v>138.31089213802963</c:v>
                </c:pt>
                <c:pt idx="16">
                  <c:v>178.66881785231263</c:v>
                </c:pt>
                <c:pt idx="17">
                  <c:v>188.55437342116036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46-E747-9069-5772C7A74AD7}"/>
            </c:ext>
          </c:extLst>
        </c:ser>
        <c:ser>
          <c:idx val="8"/>
          <c:order val="8"/>
          <c:tx>
            <c:v>sfdl-40962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'OpenMP icc SP'!$A$74:$A$91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SP'!$G$74:$G$91</c:f>
              <c:numCache>
                <c:formatCode>0.00</c:formatCode>
                <c:ptCount val="18"/>
                <c:pt idx="0">
                  <c:v>15.446560167661083</c:v>
                </c:pt>
                <c:pt idx="1">
                  <c:v>30.59433686543878</c:v>
                </c:pt>
                <c:pt idx="2">
                  <c:v>44.610890438614575</c:v>
                </c:pt>
                <c:pt idx="3">
                  <c:v>67.41058932046235</c:v>
                </c:pt>
                <c:pt idx="4">
                  <c:v>72.459901336496713</c:v>
                </c:pt>
                <c:pt idx="5">
                  <c:v>98.825382129802122</c:v>
                </c:pt>
                <c:pt idx="6">
                  <c:v>119.69146533528226</c:v>
                </c:pt>
                <c:pt idx="7">
                  <c:v>125.93830772326743</c:v>
                </c:pt>
                <c:pt idx="8">
                  <c:v>145.10540180152125</c:v>
                </c:pt>
                <c:pt idx="9">
                  <c:v>151.90973284750592</c:v>
                </c:pt>
                <c:pt idx="10">
                  <c:v>166.63031680210395</c:v>
                </c:pt>
                <c:pt idx="11">
                  <c:v>179.59494597269762</c:v>
                </c:pt>
                <c:pt idx="12">
                  <c:v>191.76752027981604</c:v>
                </c:pt>
                <c:pt idx="13">
                  <c:v>204.08670264423213</c:v>
                </c:pt>
                <c:pt idx="14">
                  <c:v>218.83354877802464</c:v>
                </c:pt>
                <c:pt idx="15">
                  <c:v>230.97643137122182</c:v>
                </c:pt>
                <c:pt idx="16">
                  <c:v>252.18393138898205</c:v>
                </c:pt>
                <c:pt idx="17">
                  <c:v>260.48978356579903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46-E747-9069-5772C7A74AD7}"/>
            </c:ext>
          </c:extLst>
        </c:ser>
        <c:ser>
          <c:idx val="9"/>
          <c:order val="9"/>
          <c:tx>
            <c:v>cfdl_sfdl-2562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'OpenMP icc SP'!$A$51:$A$68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SP'!$C$51:$C$68</c:f>
              <c:numCache>
                <c:formatCode>0.00</c:formatCode>
                <c:ptCount val="18"/>
                <c:pt idx="0">
                  <c:v>25.039130049217398</c:v>
                </c:pt>
                <c:pt idx="1">
                  <c:v>36.005802168374466</c:v>
                </c:pt>
                <c:pt idx="2">
                  <c:v>50.660729512964942</c:v>
                </c:pt>
                <c:pt idx="3">
                  <c:v>57.687137373205317</c:v>
                </c:pt>
                <c:pt idx="4">
                  <c:v>80.647537666912626</c:v>
                </c:pt>
                <c:pt idx="5">
                  <c:v>88.021581653321562</c:v>
                </c:pt>
                <c:pt idx="6">
                  <c:v>85.058319604612848</c:v>
                </c:pt>
                <c:pt idx="7">
                  <c:v>93.483333620734257</c:v>
                </c:pt>
                <c:pt idx="8">
                  <c:v>67.754863810798028</c:v>
                </c:pt>
                <c:pt idx="9">
                  <c:v>70.220511279442093</c:v>
                </c:pt>
                <c:pt idx="10">
                  <c:v>67.753847653601511</c:v>
                </c:pt>
                <c:pt idx="11">
                  <c:v>62.839974127678516</c:v>
                </c:pt>
                <c:pt idx="12">
                  <c:v>66.33090866822873</c:v>
                </c:pt>
                <c:pt idx="13">
                  <c:v>69.308752461070341</c:v>
                </c:pt>
                <c:pt idx="14">
                  <c:v>72.251780741404161</c:v>
                </c:pt>
                <c:pt idx="15">
                  <c:v>75.57132322498714</c:v>
                </c:pt>
                <c:pt idx="16">
                  <c:v>87.421237399677167</c:v>
                </c:pt>
                <c:pt idx="17">
                  <c:v>78.144490835536971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46-E747-9069-5772C7A74AD7}"/>
            </c:ext>
          </c:extLst>
        </c:ser>
        <c:ser>
          <c:idx val="10"/>
          <c:order val="10"/>
          <c:tx>
            <c:v>cfdl_sfdl-10242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'OpenMP icc SP'!$A$51:$A$68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SP'!$E$51:$E$68</c:f>
              <c:numCache>
                <c:formatCode>0.00</c:formatCode>
                <c:ptCount val="18"/>
                <c:pt idx="0">
                  <c:v>25.331601863161648</c:v>
                </c:pt>
                <c:pt idx="1">
                  <c:v>35.129753693782774</c:v>
                </c:pt>
                <c:pt idx="2">
                  <c:v>56.731264406419839</c:v>
                </c:pt>
                <c:pt idx="3">
                  <c:v>76.349160970531585</c:v>
                </c:pt>
                <c:pt idx="4">
                  <c:v>82.901671263374126</c:v>
                </c:pt>
                <c:pt idx="5">
                  <c:v>118.03520402425073</c:v>
                </c:pt>
                <c:pt idx="6">
                  <c:v>133.8372923852194</c:v>
                </c:pt>
                <c:pt idx="7">
                  <c:v>126.26851897167708</c:v>
                </c:pt>
                <c:pt idx="8">
                  <c:v>149.05528480111587</c:v>
                </c:pt>
                <c:pt idx="9">
                  <c:v>168.85346447637835</c:v>
                </c:pt>
                <c:pt idx="10">
                  <c:v>148.54186207901029</c:v>
                </c:pt>
                <c:pt idx="11">
                  <c:v>157.54145426591577</c:v>
                </c:pt>
                <c:pt idx="12">
                  <c:v>167.08437879580455</c:v>
                </c:pt>
                <c:pt idx="13">
                  <c:v>178.96412223889385</c:v>
                </c:pt>
                <c:pt idx="14">
                  <c:v>193.1770712627777</c:v>
                </c:pt>
                <c:pt idx="15">
                  <c:v>189.01540847234855</c:v>
                </c:pt>
                <c:pt idx="16">
                  <c:v>235.70793717086158</c:v>
                </c:pt>
                <c:pt idx="17">
                  <c:v>246.17297819811111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46-E747-9069-5772C7A74AD7}"/>
            </c:ext>
          </c:extLst>
        </c:ser>
        <c:ser>
          <c:idx val="11"/>
          <c:order val="11"/>
          <c:tx>
            <c:v>cfdl_sfdl-40962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</c:marker>
          <c:xVal>
            <c:numRef>
              <c:f>'OpenMP icc SP'!$A$51:$A$68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SP'!$G$51:$G$68</c:f>
              <c:numCache>
                <c:formatCode>0.00</c:formatCode>
                <c:ptCount val="18"/>
                <c:pt idx="0">
                  <c:v>24.943678752361251</c:v>
                </c:pt>
                <c:pt idx="1">
                  <c:v>33.704206824010221</c:v>
                </c:pt>
                <c:pt idx="2">
                  <c:v>56.024955254675071</c:v>
                </c:pt>
                <c:pt idx="3">
                  <c:v>70.362017515091097</c:v>
                </c:pt>
                <c:pt idx="4">
                  <c:v>106.26397421484117</c:v>
                </c:pt>
                <c:pt idx="5">
                  <c:v>129.3395290536306</c:v>
                </c:pt>
                <c:pt idx="6">
                  <c:v>133.58618388453792</c:v>
                </c:pt>
                <c:pt idx="7">
                  <c:v>169.34532044487642</c:v>
                </c:pt>
                <c:pt idx="8">
                  <c:v>169.57840367503778</c:v>
                </c:pt>
                <c:pt idx="9">
                  <c:v>198.2521042770355</c:v>
                </c:pt>
                <c:pt idx="10">
                  <c:v>207.60576084985684</c:v>
                </c:pt>
                <c:pt idx="11">
                  <c:v>224.87359167956529</c:v>
                </c:pt>
                <c:pt idx="12">
                  <c:v>237.74876566237299</c:v>
                </c:pt>
                <c:pt idx="13">
                  <c:v>251.87218725272447</c:v>
                </c:pt>
                <c:pt idx="14">
                  <c:v>270.48820485998522</c:v>
                </c:pt>
                <c:pt idx="15">
                  <c:v>289.47201400009686</c:v>
                </c:pt>
                <c:pt idx="16">
                  <c:v>318.52366255427592</c:v>
                </c:pt>
                <c:pt idx="17">
                  <c:v>322.50579055331457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D46-E747-9069-5772C7A74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327872"/>
        <c:axId val="1723665792"/>
      </c:scatterChart>
      <c:valAx>
        <c:axId val="172132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OpenMP Threads</a:t>
                </a:r>
              </a:p>
            </c:rich>
          </c:tx>
          <c:layout>
            <c:manualLayout>
              <c:xMode val="edge"/>
              <c:yMode val="edge"/>
              <c:x val="0.479046312128039"/>
              <c:y val="0.82859632351331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665792"/>
        <c:crosses val="autoZero"/>
        <c:crossBetween val="midCat"/>
      </c:valAx>
      <c:valAx>
        <c:axId val="1723665792"/>
        <c:scaling>
          <c:orientation val="minMax"/>
          <c:max val="3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32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979159175466534"/>
          <c:y val="0.86534820079834796"/>
          <c:w val="0.69195448774867729"/>
          <c:h val="0.133169966358468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Double Precision</a:t>
            </a:r>
          </a:p>
          <a:p>
            <a:pPr>
              <a:defRPr/>
            </a:pPr>
            <a:r>
              <a:rPr lang="en-US"/>
              <a:t>Skylake OpenMP Trial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630368897270881E-2"/>
          <c:y val="0.10468033247465938"/>
          <c:w val="0.91445164415025937"/>
          <c:h val="0.71523238927849497"/>
        </c:manualLayout>
      </c:layout>
      <c:scatterChart>
        <c:scatterStyle val="lineMarker"/>
        <c:varyColors val="0"/>
        <c:ser>
          <c:idx val="0"/>
          <c:order val="0"/>
          <c:tx>
            <c:v>cfdl-2562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'OpenMP icc DP'!$A$5:$A$22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DP'!$C$5:$C$22</c:f>
              <c:numCache>
                <c:formatCode>0.00</c:formatCode>
                <c:ptCount val="18"/>
                <c:pt idx="0">
                  <c:v>21.016648736661526</c:v>
                </c:pt>
                <c:pt idx="1">
                  <c:v>42.02549347779069</c:v>
                </c:pt>
                <c:pt idx="2">
                  <c:v>49.580483120505754</c:v>
                </c:pt>
                <c:pt idx="3">
                  <c:v>51.005917549469331</c:v>
                </c:pt>
                <c:pt idx="4">
                  <c:v>62.385514092631325</c:v>
                </c:pt>
                <c:pt idx="5">
                  <c:v>67.497063216025907</c:v>
                </c:pt>
                <c:pt idx="6">
                  <c:v>74.039517756358393</c:v>
                </c:pt>
                <c:pt idx="7">
                  <c:v>73.145333591489475</c:v>
                </c:pt>
                <c:pt idx="8">
                  <c:v>79.168995943116002</c:v>
                </c:pt>
                <c:pt idx="9">
                  <c:v>90.565727574040423</c:v>
                </c:pt>
                <c:pt idx="10">
                  <c:v>92.171121758143101</c:v>
                </c:pt>
                <c:pt idx="11">
                  <c:v>90.554306021288951</c:v>
                </c:pt>
                <c:pt idx="12">
                  <c:v>62.752540803333716</c:v>
                </c:pt>
                <c:pt idx="13">
                  <c:v>62.970667580431119</c:v>
                </c:pt>
                <c:pt idx="14">
                  <c:v>67.13858096284288</c:v>
                </c:pt>
                <c:pt idx="15">
                  <c:v>67.402024351398168</c:v>
                </c:pt>
                <c:pt idx="16">
                  <c:v>80.785503531725922</c:v>
                </c:pt>
                <c:pt idx="17">
                  <c:v>89.929482256103327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D-CE4B-BED1-F2EF6830E632}"/>
            </c:ext>
          </c:extLst>
        </c:ser>
        <c:ser>
          <c:idx val="1"/>
          <c:order val="1"/>
          <c:tx>
            <c:v>cfdl-10242</c:v>
          </c:tx>
          <c:spPr>
            <a:ln w="9525" cap="rnd">
              <a:solidFill>
                <a:srgbClr val="C00000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'OpenMP icc DP'!$A$5:$A$22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DP'!$E$5:$E$22</c:f>
              <c:numCache>
                <c:formatCode>0.00</c:formatCode>
                <c:ptCount val="18"/>
                <c:pt idx="0">
                  <c:v>17.323334666897409</c:v>
                </c:pt>
                <c:pt idx="1">
                  <c:v>32.806176720134964</c:v>
                </c:pt>
                <c:pt idx="2">
                  <c:v>53.968985866059647</c:v>
                </c:pt>
                <c:pt idx="3">
                  <c:v>79.041252343064585</c:v>
                </c:pt>
                <c:pt idx="4">
                  <c:v>92.900547619302785</c:v>
                </c:pt>
                <c:pt idx="5">
                  <c:v>111.06885738907565</c:v>
                </c:pt>
                <c:pt idx="6">
                  <c:v>117.31498335038938</c:v>
                </c:pt>
                <c:pt idx="7">
                  <c:v>136.85695458292773</c:v>
                </c:pt>
                <c:pt idx="8">
                  <c:v>127.23575200030764</c:v>
                </c:pt>
                <c:pt idx="9">
                  <c:v>124.94355593298316</c:v>
                </c:pt>
                <c:pt idx="10">
                  <c:v>173.43158849987216</c:v>
                </c:pt>
                <c:pt idx="11">
                  <c:v>178.00097000021768</c:v>
                </c:pt>
                <c:pt idx="12">
                  <c:v>145.67349738575692</c:v>
                </c:pt>
                <c:pt idx="13">
                  <c:v>152.8622213193845</c:v>
                </c:pt>
                <c:pt idx="14">
                  <c:v>147.98561801987952</c:v>
                </c:pt>
                <c:pt idx="15">
                  <c:v>168.93408264194815</c:v>
                </c:pt>
                <c:pt idx="16">
                  <c:v>185.34829661786665</c:v>
                </c:pt>
                <c:pt idx="17">
                  <c:v>210.64733600821125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8D-CE4B-BED1-F2EF6830E632}"/>
            </c:ext>
          </c:extLst>
        </c:ser>
        <c:ser>
          <c:idx val="3"/>
          <c:order val="2"/>
          <c:tx>
            <c:v>cfdl-40962</c:v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'OpenMP icc DP'!$A$5:$A$22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DP'!$G$5:$G$22</c:f>
              <c:numCache>
                <c:formatCode>0.00</c:formatCode>
                <c:ptCount val="18"/>
                <c:pt idx="0">
                  <c:v>14.90377599867943</c:v>
                </c:pt>
                <c:pt idx="1">
                  <c:v>28.570385263286621</c:v>
                </c:pt>
                <c:pt idx="2">
                  <c:v>47.228825433808844</c:v>
                </c:pt>
                <c:pt idx="3">
                  <c:v>51.775662827000573</c:v>
                </c:pt>
                <c:pt idx="4">
                  <c:v>62.125781718695229</c:v>
                </c:pt>
                <c:pt idx="5">
                  <c:v>66.051429459765103</c:v>
                </c:pt>
                <c:pt idx="6">
                  <c:v>89.587082597330649</c:v>
                </c:pt>
                <c:pt idx="7">
                  <c:v>97.690267331944014</c:v>
                </c:pt>
                <c:pt idx="8">
                  <c:v>152.12222347027603</c:v>
                </c:pt>
                <c:pt idx="9">
                  <c:v>158.20062640997</c:v>
                </c:pt>
                <c:pt idx="10">
                  <c:v>137.74067426122318</c:v>
                </c:pt>
                <c:pt idx="11">
                  <c:v>161.90710415687929</c:v>
                </c:pt>
                <c:pt idx="12">
                  <c:v>171.12282260405007</c:v>
                </c:pt>
                <c:pt idx="13">
                  <c:v>200.25169508118887</c:v>
                </c:pt>
                <c:pt idx="14">
                  <c:v>204.30784780742698</c:v>
                </c:pt>
                <c:pt idx="15">
                  <c:v>228.26299826107839</c:v>
                </c:pt>
                <c:pt idx="16">
                  <c:v>264.51045301244602</c:v>
                </c:pt>
                <c:pt idx="17">
                  <c:v>261.61481718252048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8D-CE4B-BED1-F2EF6830E632}"/>
            </c:ext>
          </c:extLst>
        </c:ser>
        <c:ser>
          <c:idx val="2"/>
          <c:order val="3"/>
          <c:tx>
            <c:v>default-2562</c:v>
          </c:tx>
          <c:spPr>
            <a:ln w="952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'OpenMP icc DP'!$A$28:$A$45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DP'!$C$28:$C$45</c:f>
              <c:numCache>
                <c:formatCode>0.00</c:formatCode>
                <c:ptCount val="18"/>
                <c:pt idx="0">
                  <c:v>16.289176884851077</c:v>
                </c:pt>
                <c:pt idx="1">
                  <c:v>33.097976247349919</c:v>
                </c:pt>
                <c:pt idx="2">
                  <c:v>4.1282365644784713E-3</c:v>
                </c:pt>
                <c:pt idx="3">
                  <c:v>44.502096556524933</c:v>
                </c:pt>
                <c:pt idx="4">
                  <c:v>54.951011099285388</c:v>
                </c:pt>
                <c:pt idx="5">
                  <c:v>53.783720906006828</c:v>
                </c:pt>
                <c:pt idx="6">
                  <c:v>58.661322662638469</c:v>
                </c:pt>
                <c:pt idx="7">
                  <c:v>58.8412238671349</c:v>
                </c:pt>
                <c:pt idx="8">
                  <c:v>63.067806833906964</c:v>
                </c:pt>
                <c:pt idx="9">
                  <c:v>72.876650454505125</c:v>
                </c:pt>
                <c:pt idx="10">
                  <c:v>73.219179747327814</c:v>
                </c:pt>
                <c:pt idx="11">
                  <c:v>68.461149894426313</c:v>
                </c:pt>
                <c:pt idx="12">
                  <c:v>47.906216364770692</c:v>
                </c:pt>
                <c:pt idx="13">
                  <c:v>47.333013192704286</c:v>
                </c:pt>
                <c:pt idx="14">
                  <c:v>48.923862059629769</c:v>
                </c:pt>
                <c:pt idx="15">
                  <c:v>49.564368312110062</c:v>
                </c:pt>
                <c:pt idx="16">
                  <c:v>61.601024488409166</c:v>
                </c:pt>
                <c:pt idx="17">
                  <c:v>66.470185419623405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8D-CE4B-BED1-F2EF6830E632}"/>
            </c:ext>
          </c:extLst>
        </c:ser>
        <c:ser>
          <c:idx val="4"/>
          <c:order val="4"/>
          <c:tx>
            <c:v>default-10242</c:v>
          </c:tx>
          <c:spPr>
            <a:ln w="952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'OpenMP icc DP'!$A$28:$A$45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DP'!$E$28:$E$45</c:f>
              <c:numCache>
                <c:formatCode>0.00</c:formatCode>
                <c:ptCount val="18"/>
                <c:pt idx="0">
                  <c:v>13.099173688591026</c:v>
                </c:pt>
                <c:pt idx="1">
                  <c:v>27.491360774707832</c:v>
                </c:pt>
                <c:pt idx="2">
                  <c:v>48.443765953815621</c:v>
                </c:pt>
                <c:pt idx="3">
                  <c:v>58.46217633576471</c:v>
                </c:pt>
                <c:pt idx="4">
                  <c:v>70.569058833240618</c:v>
                </c:pt>
                <c:pt idx="5">
                  <c:v>87.368733167656345</c:v>
                </c:pt>
                <c:pt idx="6">
                  <c:v>95.512370247590056</c:v>
                </c:pt>
                <c:pt idx="7">
                  <c:v>105.47218868907977</c:v>
                </c:pt>
                <c:pt idx="8">
                  <c:v>111.16040728931232</c:v>
                </c:pt>
                <c:pt idx="9">
                  <c:v>114.14238520030284</c:v>
                </c:pt>
                <c:pt idx="10">
                  <c:v>107.69745523864235</c:v>
                </c:pt>
                <c:pt idx="11">
                  <c:v>118.04111871802282</c:v>
                </c:pt>
                <c:pt idx="12">
                  <c:v>130.7336217804193</c:v>
                </c:pt>
                <c:pt idx="13">
                  <c:v>128.11161610623438</c:v>
                </c:pt>
                <c:pt idx="14">
                  <c:v>129.8741803112907</c:v>
                </c:pt>
                <c:pt idx="15">
                  <c:v>131.84153517739722</c:v>
                </c:pt>
                <c:pt idx="16">
                  <c:v>152.74936310592159</c:v>
                </c:pt>
                <c:pt idx="17">
                  <c:v>173.28085565533601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8D-CE4B-BED1-F2EF6830E632}"/>
            </c:ext>
          </c:extLst>
        </c:ser>
        <c:ser>
          <c:idx val="5"/>
          <c:order val="5"/>
          <c:tx>
            <c:v>default-40962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'OpenMP icc DP'!$A$28:$A$45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DP'!$G$28:$G$45</c:f>
              <c:numCache>
                <c:formatCode>0.00</c:formatCode>
                <c:ptCount val="18"/>
                <c:pt idx="0">
                  <c:v>10.217142048836838</c:v>
                </c:pt>
                <c:pt idx="1">
                  <c:v>20.197391775459202</c:v>
                </c:pt>
                <c:pt idx="2">
                  <c:v>34.051748089107917</c:v>
                </c:pt>
                <c:pt idx="3">
                  <c:v>35.477302867471536</c:v>
                </c:pt>
                <c:pt idx="4">
                  <c:v>48.428625186791855</c:v>
                </c:pt>
                <c:pt idx="5">
                  <c:v>49.601526348860446</c:v>
                </c:pt>
                <c:pt idx="6">
                  <c:v>64.627596596812666</c:v>
                </c:pt>
                <c:pt idx="7">
                  <c:v>77.22942886699164</c:v>
                </c:pt>
                <c:pt idx="8">
                  <c:v>127.73865005449211</c:v>
                </c:pt>
                <c:pt idx="9">
                  <c:v>104.96024374102758</c:v>
                </c:pt>
                <c:pt idx="10">
                  <c:v>122.85035249695976</c:v>
                </c:pt>
                <c:pt idx="11">
                  <c:v>131.46618797678445</c:v>
                </c:pt>
                <c:pt idx="12">
                  <c:v>152.68214410594578</c:v>
                </c:pt>
                <c:pt idx="13">
                  <c:v>162.3669007943607</c:v>
                </c:pt>
                <c:pt idx="14">
                  <c:v>187.07276557487492</c:v>
                </c:pt>
                <c:pt idx="15">
                  <c:v>187.07276557487492</c:v>
                </c:pt>
                <c:pt idx="16">
                  <c:v>210.34842124486343</c:v>
                </c:pt>
                <c:pt idx="17">
                  <c:v>189.88439969281328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8D-CE4B-BED1-F2EF6830E632}"/>
            </c:ext>
          </c:extLst>
        </c:ser>
        <c:ser>
          <c:idx val="6"/>
          <c:order val="6"/>
          <c:tx>
            <c:v>sfdl-2562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'OpenMP icc DP'!$A$74:$A$91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DP'!$C$74:$C$91</c:f>
              <c:numCache>
                <c:formatCode>0.00</c:formatCode>
                <c:ptCount val="18"/>
                <c:pt idx="0">
                  <c:v>15.994450968830806</c:v>
                </c:pt>
                <c:pt idx="1">
                  <c:v>31.319515335966596</c:v>
                </c:pt>
                <c:pt idx="2">
                  <c:v>37.497774491487732</c:v>
                </c:pt>
                <c:pt idx="3">
                  <c:v>42.897203472010389</c:v>
                </c:pt>
                <c:pt idx="4">
                  <c:v>48.403997005326396</c:v>
                </c:pt>
                <c:pt idx="5">
                  <c:v>51.762196411529736</c:v>
                </c:pt>
                <c:pt idx="6">
                  <c:v>55.182862465072958</c:v>
                </c:pt>
                <c:pt idx="7">
                  <c:v>57.712039789131232</c:v>
                </c:pt>
                <c:pt idx="8">
                  <c:v>59.080122057541409</c:v>
                </c:pt>
                <c:pt idx="9">
                  <c:v>72.881941083470466</c:v>
                </c:pt>
                <c:pt idx="10">
                  <c:v>64.796840235010208</c:v>
                </c:pt>
                <c:pt idx="11">
                  <c:v>67.590179386286451</c:v>
                </c:pt>
                <c:pt idx="12">
                  <c:v>47.033869520121428</c:v>
                </c:pt>
                <c:pt idx="13">
                  <c:v>45.556063023291088</c:v>
                </c:pt>
                <c:pt idx="14">
                  <c:v>46.394494133071575</c:v>
                </c:pt>
                <c:pt idx="15">
                  <c:v>46.295405636208372</c:v>
                </c:pt>
                <c:pt idx="16">
                  <c:v>53.15808749446596</c:v>
                </c:pt>
                <c:pt idx="17">
                  <c:v>59.715148671244556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A8D-CE4B-BED1-F2EF6830E632}"/>
            </c:ext>
          </c:extLst>
        </c:ser>
        <c:ser>
          <c:idx val="7"/>
          <c:order val="7"/>
          <c:tx>
            <c:v>sfdl-10242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9E2311"/>
              </a:solidFill>
              <a:ln w="9525">
                <a:solidFill>
                  <a:srgbClr val="9E2311"/>
                </a:solidFill>
              </a:ln>
              <a:effectLst/>
            </c:spPr>
          </c:marker>
          <c:xVal>
            <c:numRef>
              <c:f>'OpenMP icc DP'!$A$74:$A$91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DP'!$E$74:$E$91</c:f>
              <c:numCache>
                <c:formatCode>0.00</c:formatCode>
                <c:ptCount val="18"/>
                <c:pt idx="0">
                  <c:v>16.258539324536159</c:v>
                </c:pt>
                <c:pt idx="1">
                  <c:v>30.950242994017618</c:v>
                </c:pt>
                <c:pt idx="2">
                  <c:v>44.152118946293385</c:v>
                </c:pt>
                <c:pt idx="3">
                  <c:v>56.415789652479944</c:v>
                </c:pt>
                <c:pt idx="4">
                  <c:v>64.257889370175747</c:v>
                </c:pt>
                <c:pt idx="5">
                  <c:v>76.284997720820783</c:v>
                </c:pt>
                <c:pt idx="6">
                  <c:v>86.663970089992745</c:v>
                </c:pt>
                <c:pt idx="7">
                  <c:v>97.00923648228094</c:v>
                </c:pt>
                <c:pt idx="8">
                  <c:v>104.82082286394184</c:v>
                </c:pt>
                <c:pt idx="9">
                  <c:v>123.31765029217571</c:v>
                </c:pt>
                <c:pt idx="10">
                  <c:v>119.78967232061872</c:v>
                </c:pt>
                <c:pt idx="11">
                  <c:v>133.41064295996802</c:v>
                </c:pt>
                <c:pt idx="12">
                  <c:v>111.65585463560626</c:v>
                </c:pt>
                <c:pt idx="13">
                  <c:v>122.21932916631772</c:v>
                </c:pt>
                <c:pt idx="14">
                  <c:v>123.55971904966745</c:v>
                </c:pt>
                <c:pt idx="15">
                  <c:v>119.78728872719796</c:v>
                </c:pt>
                <c:pt idx="16">
                  <c:v>140.97504160707891</c:v>
                </c:pt>
                <c:pt idx="17">
                  <c:v>159.72159362884528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A8D-CE4B-BED1-F2EF6830E632}"/>
            </c:ext>
          </c:extLst>
        </c:ser>
        <c:ser>
          <c:idx val="8"/>
          <c:order val="8"/>
          <c:tx>
            <c:v>sfdl-40962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'OpenMP icc DP'!$A$74:$A$91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DP'!$G$74:$G$91</c:f>
              <c:numCache>
                <c:formatCode>0.00</c:formatCode>
                <c:ptCount val="18"/>
                <c:pt idx="0">
                  <c:v>14.750229228994149</c:v>
                </c:pt>
                <c:pt idx="1">
                  <c:v>26.645919420892131</c:v>
                </c:pt>
                <c:pt idx="2">
                  <c:v>41.559924758709542</c:v>
                </c:pt>
                <c:pt idx="3">
                  <c:v>51.448359822058443</c:v>
                </c:pt>
                <c:pt idx="4">
                  <c:v>62.646789441730022</c:v>
                </c:pt>
                <c:pt idx="5">
                  <c:v>70.747211146435731</c:v>
                </c:pt>
                <c:pt idx="6">
                  <c:v>79.133677711981846</c:v>
                </c:pt>
                <c:pt idx="7">
                  <c:v>85.956096494294513</c:v>
                </c:pt>
                <c:pt idx="8">
                  <c:v>89.888569010719138</c:v>
                </c:pt>
                <c:pt idx="9">
                  <c:v>131.16686944994279</c:v>
                </c:pt>
                <c:pt idx="10">
                  <c:v>145.62773989979601</c:v>
                </c:pt>
                <c:pt idx="11">
                  <c:v>142.45638325148414</c:v>
                </c:pt>
                <c:pt idx="12">
                  <c:v>132.76453468780059</c:v>
                </c:pt>
                <c:pt idx="13">
                  <c:v>149.5138861097503</c:v>
                </c:pt>
                <c:pt idx="14">
                  <c:v>164.09103464204543</c:v>
                </c:pt>
                <c:pt idx="15">
                  <c:v>177.01816846520731</c:v>
                </c:pt>
                <c:pt idx="16">
                  <c:v>192.48681832399811</c:v>
                </c:pt>
                <c:pt idx="17">
                  <c:v>199.88624261630912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A8D-CE4B-BED1-F2EF6830E632}"/>
            </c:ext>
          </c:extLst>
        </c:ser>
        <c:ser>
          <c:idx val="9"/>
          <c:order val="9"/>
          <c:tx>
            <c:v>cfdl_sfdl-2562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'OpenMP icc DP'!$A$51:$A$68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DP'!$C$51:$C$68</c:f>
              <c:numCache>
                <c:formatCode>0.00</c:formatCode>
                <c:ptCount val="18"/>
                <c:pt idx="0">
                  <c:v>20.76513817271724</c:v>
                </c:pt>
                <c:pt idx="1">
                  <c:v>38.411216443187811</c:v>
                </c:pt>
                <c:pt idx="2">
                  <c:v>51.204839021220309</c:v>
                </c:pt>
                <c:pt idx="3">
                  <c:v>54.28767845528435</c:v>
                </c:pt>
                <c:pt idx="4">
                  <c:v>61.873993128018476</c:v>
                </c:pt>
                <c:pt idx="5">
                  <c:v>66.966243834469154</c:v>
                </c:pt>
                <c:pt idx="6">
                  <c:v>72.211215319264568</c:v>
                </c:pt>
                <c:pt idx="7">
                  <c:v>75.456985056677723</c:v>
                </c:pt>
                <c:pt idx="8">
                  <c:v>73.299666167743609</c:v>
                </c:pt>
                <c:pt idx="9">
                  <c:v>93.654602793990492</c:v>
                </c:pt>
                <c:pt idx="10">
                  <c:v>86.28335781735187</c:v>
                </c:pt>
                <c:pt idx="11">
                  <c:v>87.725882911697099</c:v>
                </c:pt>
                <c:pt idx="12">
                  <c:v>68.174157992196911</c:v>
                </c:pt>
                <c:pt idx="13">
                  <c:v>68.162500385058593</c:v>
                </c:pt>
                <c:pt idx="14">
                  <c:v>68.13024845735255</c:v>
                </c:pt>
                <c:pt idx="15">
                  <c:v>71.908301261368322</c:v>
                </c:pt>
                <c:pt idx="16">
                  <c:v>75.595718764881369</c:v>
                </c:pt>
                <c:pt idx="17">
                  <c:v>87.151192559374778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A8D-CE4B-BED1-F2EF6830E632}"/>
            </c:ext>
          </c:extLst>
        </c:ser>
        <c:ser>
          <c:idx val="10"/>
          <c:order val="10"/>
          <c:tx>
            <c:v>cfdl_sfdl-10242</c:v>
          </c:tx>
          <c:spPr>
            <a:ln w="19050" cap="rnd">
              <a:solidFill>
                <a:srgbClr val="9E2311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9E2311"/>
              </a:solidFill>
              <a:ln w="9525">
                <a:solidFill>
                  <a:srgbClr val="9E2311"/>
                </a:solidFill>
              </a:ln>
              <a:effectLst/>
            </c:spPr>
          </c:marker>
          <c:xVal>
            <c:numRef>
              <c:f>'OpenMP icc DP'!$A$51:$A$68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DP'!$E$51:$E$68</c:f>
              <c:numCache>
                <c:formatCode>0.00</c:formatCode>
                <c:ptCount val="18"/>
                <c:pt idx="0">
                  <c:v>19.789460996482617</c:v>
                </c:pt>
                <c:pt idx="1">
                  <c:v>35.892026173666352</c:v>
                </c:pt>
                <c:pt idx="2">
                  <c:v>55.220288649391705</c:v>
                </c:pt>
                <c:pt idx="3">
                  <c:v>72.977298552497132</c:v>
                </c:pt>
                <c:pt idx="4">
                  <c:v>87.280240044026598</c:v>
                </c:pt>
                <c:pt idx="5">
                  <c:v>99.784804047735577</c:v>
                </c:pt>
                <c:pt idx="6">
                  <c:v>114.28986084285329</c:v>
                </c:pt>
                <c:pt idx="7">
                  <c:v>128.1108209303728</c:v>
                </c:pt>
                <c:pt idx="8">
                  <c:v>136.53397509296434</c:v>
                </c:pt>
                <c:pt idx="9">
                  <c:v>160.59846293731479</c:v>
                </c:pt>
                <c:pt idx="10">
                  <c:v>166.85238094138245</c:v>
                </c:pt>
                <c:pt idx="11">
                  <c:v>171.08978986861609</c:v>
                </c:pt>
                <c:pt idx="12">
                  <c:v>137.78316198972416</c:v>
                </c:pt>
                <c:pt idx="13">
                  <c:v>155.7889394677301</c:v>
                </c:pt>
                <c:pt idx="14">
                  <c:v>159.09371500428898</c:v>
                </c:pt>
                <c:pt idx="15">
                  <c:v>165.6441734672118</c:v>
                </c:pt>
                <c:pt idx="16">
                  <c:v>177.5508679252703</c:v>
                </c:pt>
                <c:pt idx="17">
                  <c:v>188.87481202565209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A8D-CE4B-BED1-F2EF6830E632}"/>
            </c:ext>
          </c:extLst>
        </c:ser>
        <c:ser>
          <c:idx val="11"/>
          <c:order val="11"/>
          <c:tx>
            <c:v>cfdl_sfdl-40962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6"/>
              </a:solidFill>
              <a:ln w="9525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</c:marker>
          <c:xVal>
            <c:numRef>
              <c:f>'OpenMP icc DP'!$A$51:$A$68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DP'!$G$51:$G$68</c:f>
              <c:numCache>
                <c:formatCode>0.00</c:formatCode>
                <c:ptCount val="18"/>
                <c:pt idx="0">
                  <c:v>17.825226569575801</c:v>
                </c:pt>
                <c:pt idx="1">
                  <c:v>34.425410167967449</c:v>
                </c:pt>
                <c:pt idx="2">
                  <c:v>49.796516192303152</c:v>
                </c:pt>
                <c:pt idx="3">
                  <c:v>61.089311364120114</c:v>
                </c:pt>
                <c:pt idx="4">
                  <c:v>76.031821303852396</c:v>
                </c:pt>
                <c:pt idx="5">
                  <c:v>84.192543413380861</c:v>
                </c:pt>
                <c:pt idx="6">
                  <c:v>93.350779515419319</c:v>
                </c:pt>
                <c:pt idx="7">
                  <c:v>99.618701178693513</c:v>
                </c:pt>
                <c:pt idx="8">
                  <c:v>100.68974121722523</c:v>
                </c:pt>
                <c:pt idx="9">
                  <c:v>167.25539391343111</c:v>
                </c:pt>
                <c:pt idx="10">
                  <c:v>184.57528064620817</c:v>
                </c:pt>
                <c:pt idx="11">
                  <c:v>189.6634134717325</c:v>
                </c:pt>
                <c:pt idx="12">
                  <c:v>166.88569827733932</c:v>
                </c:pt>
                <c:pt idx="13">
                  <c:v>185.88523983696683</c:v>
                </c:pt>
                <c:pt idx="14">
                  <c:v>200.27529317572518</c:v>
                </c:pt>
                <c:pt idx="15">
                  <c:v>224.44661243300149</c:v>
                </c:pt>
                <c:pt idx="16">
                  <c:v>236.8270339730739</c:v>
                </c:pt>
                <c:pt idx="17">
                  <c:v>264.4530321808233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A8D-CE4B-BED1-F2EF6830E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327872"/>
        <c:axId val="1723665792"/>
      </c:scatterChart>
      <c:valAx>
        <c:axId val="172132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OpenMP Threads</a:t>
                </a:r>
              </a:p>
            </c:rich>
          </c:tx>
          <c:layout>
            <c:manualLayout>
              <c:xMode val="edge"/>
              <c:yMode val="edge"/>
              <c:x val="0.479046312128039"/>
              <c:y val="0.82859632351331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665792"/>
        <c:crosses val="autoZero"/>
        <c:crossBetween val="midCat"/>
      </c:valAx>
      <c:valAx>
        <c:axId val="1723665792"/>
        <c:scaling>
          <c:orientation val="minMax"/>
          <c:max val="3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32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979159175466534"/>
          <c:y val="0.86534820079834796"/>
          <c:w val="0.69195448774867729"/>
          <c:h val="0.133169966358468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40k</a:t>
            </a:r>
            <a:r>
              <a:rPr lang="en-US" baseline="0"/>
              <a:t> SP Power Consumption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GPU 40k SP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GPU_P_default_40k_SP!$D$2:$D$118</c:f>
              <c:numCache>
                <c:formatCode>General</c:formatCode>
                <c:ptCount val="117"/>
                <c:pt idx="0">
                  <c:v>1.329</c:v>
                </c:pt>
                <c:pt idx="1">
                  <c:v>2.6539999999999999</c:v>
                </c:pt>
                <c:pt idx="2">
                  <c:v>3.9779999999999998</c:v>
                </c:pt>
                <c:pt idx="3">
                  <c:v>5.306</c:v>
                </c:pt>
                <c:pt idx="4">
                  <c:v>6.6440000000000001</c:v>
                </c:pt>
                <c:pt idx="5">
                  <c:v>7.9700000000000006</c:v>
                </c:pt>
                <c:pt idx="6">
                  <c:v>9.3010000000000002</c:v>
                </c:pt>
                <c:pt idx="7">
                  <c:v>10.631</c:v>
                </c:pt>
                <c:pt idx="8">
                  <c:v>11.959</c:v>
                </c:pt>
                <c:pt idx="9">
                  <c:v>13.29</c:v>
                </c:pt>
                <c:pt idx="10">
                  <c:v>14.620999999999999</c:v>
                </c:pt>
                <c:pt idx="11">
                  <c:v>15.947999999999999</c:v>
                </c:pt>
                <c:pt idx="12">
                  <c:v>17.274999999999999</c:v>
                </c:pt>
                <c:pt idx="13">
                  <c:v>18.602999999999998</c:v>
                </c:pt>
                <c:pt idx="14">
                  <c:v>19.931999999999999</c:v>
                </c:pt>
                <c:pt idx="15">
                  <c:v>21.259999999999998</c:v>
                </c:pt>
                <c:pt idx="16">
                  <c:v>22.586999999999996</c:v>
                </c:pt>
                <c:pt idx="17">
                  <c:v>23.911999999999995</c:v>
                </c:pt>
                <c:pt idx="18">
                  <c:v>25.236999999999995</c:v>
                </c:pt>
                <c:pt idx="19">
                  <c:v>26.563999999999993</c:v>
                </c:pt>
                <c:pt idx="20">
                  <c:v>27.889999999999993</c:v>
                </c:pt>
                <c:pt idx="21">
                  <c:v>29.213999999999995</c:v>
                </c:pt>
                <c:pt idx="22">
                  <c:v>30.542999999999996</c:v>
                </c:pt>
                <c:pt idx="23">
                  <c:v>31.869999999999997</c:v>
                </c:pt>
                <c:pt idx="24">
                  <c:v>33.196999999999996</c:v>
                </c:pt>
                <c:pt idx="25">
                  <c:v>34.522999999999996</c:v>
                </c:pt>
                <c:pt idx="26">
                  <c:v>35.849999999999994</c:v>
                </c:pt>
                <c:pt idx="27">
                  <c:v>37.174999999999997</c:v>
                </c:pt>
                <c:pt idx="28">
                  <c:v>38.506</c:v>
                </c:pt>
                <c:pt idx="29">
                  <c:v>39.838000000000001</c:v>
                </c:pt>
                <c:pt idx="30">
                  <c:v>41.169000000000004</c:v>
                </c:pt>
                <c:pt idx="31">
                  <c:v>42.498000000000005</c:v>
                </c:pt>
                <c:pt idx="32">
                  <c:v>43.826000000000008</c:v>
                </c:pt>
                <c:pt idx="33">
                  <c:v>45.156000000000006</c:v>
                </c:pt>
                <c:pt idx="34">
                  <c:v>46.484000000000009</c:v>
                </c:pt>
                <c:pt idx="35">
                  <c:v>47.807000000000009</c:v>
                </c:pt>
                <c:pt idx="36">
                  <c:v>49.134000000000007</c:v>
                </c:pt>
                <c:pt idx="37">
                  <c:v>50.457000000000008</c:v>
                </c:pt>
                <c:pt idx="38">
                  <c:v>51.796000000000006</c:v>
                </c:pt>
                <c:pt idx="39">
                  <c:v>53.123000000000005</c:v>
                </c:pt>
                <c:pt idx="40">
                  <c:v>54.448000000000008</c:v>
                </c:pt>
                <c:pt idx="41">
                  <c:v>55.781000000000006</c:v>
                </c:pt>
                <c:pt idx="42">
                  <c:v>57.109000000000009</c:v>
                </c:pt>
                <c:pt idx="43">
                  <c:v>58.433000000000007</c:v>
                </c:pt>
                <c:pt idx="44">
                  <c:v>59.807000000000009</c:v>
                </c:pt>
                <c:pt idx="45">
                  <c:v>61.131000000000007</c:v>
                </c:pt>
                <c:pt idx="46">
                  <c:v>62.460000000000008</c:v>
                </c:pt>
                <c:pt idx="47">
                  <c:v>63.785000000000011</c:v>
                </c:pt>
                <c:pt idx="48">
                  <c:v>65.108000000000004</c:v>
                </c:pt>
                <c:pt idx="49">
                  <c:v>66.432000000000002</c:v>
                </c:pt>
                <c:pt idx="50">
                  <c:v>67.757000000000005</c:v>
                </c:pt>
                <c:pt idx="51">
                  <c:v>69.084000000000003</c:v>
                </c:pt>
                <c:pt idx="52">
                  <c:v>70.406999999999996</c:v>
                </c:pt>
                <c:pt idx="53">
                  <c:v>71.73599999999999</c:v>
                </c:pt>
                <c:pt idx="54">
                  <c:v>73.059999999999988</c:v>
                </c:pt>
                <c:pt idx="55">
                  <c:v>74.382999999999981</c:v>
                </c:pt>
                <c:pt idx="56">
                  <c:v>75.706999999999979</c:v>
                </c:pt>
                <c:pt idx="57">
                  <c:v>77.030999999999977</c:v>
                </c:pt>
                <c:pt idx="58">
                  <c:v>78.354999999999976</c:v>
                </c:pt>
                <c:pt idx="59">
                  <c:v>79.680999999999969</c:v>
                </c:pt>
                <c:pt idx="60">
                  <c:v>81.004999999999967</c:v>
                </c:pt>
                <c:pt idx="61">
                  <c:v>82.33299999999997</c:v>
                </c:pt>
                <c:pt idx="62">
                  <c:v>83.655999999999963</c:v>
                </c:pt>
                <c:pt idx="63">
                  <c:v>84.977999999999966</c:v>
                </c:pt>
                <c:pt idx="64">
                  <c:v>86.300999999999959</c:v>
                </c:pt>
                <c:pt idx="65">
                  <c:v>87.626999999999953</c:v>
                </c:pt>
                <c:pt idx="66">
                  <c:v>88.981999999999957</c:v>
                </c:pt>
                <c:pt idx="67">
                  <c:v>90.31399999999995</c:v>
                </c:pt>
                <c:pt idx="68">
                  <c:v>91.644999999999953</c:v>
                </c:pt>
                <c:pt idx="69">
                  <c:v>92.970999999999947</c:v>
                </c:pt>
                <c:pt idx="70">
                  <c:v>94.29399999999994</c:v>
                </c:pt>
                <c:pt idx="71">
                  <c:v>95.617999999999938</c:v>
                </c:pt>
                <c:pt idx="72">
                  <c:v>96.940999999999931</c:v>
                </c:pt>
                <c:pt idx="73">
                  <c:v>98.26499999999993</c:v>
                </c:pt>
                <c:pt idx="74">
                  <c:v>99.595999999999933</c:v>
                </c:pt>
                <c:pt idx="75">
                  <c:v>100.92299999999993</c:v>
                </c:pt>
                <c:pt idx="76">
                  <c:v>102.27699999999993</c:v>
                </c:pt>
                <c:pt idx="77">
                  <c:v>103.60499999999993</c:v>
                </c:pt>
                <c:pt idx="78">
                  <c:v>104.92999999999994</c:v>
                </c:pt>
                <c:pt idx="79">
                  <c:v>106.27099999999993</c:v>
                </c:pt>
                <c:pt idx="80">
                  <c:v>107.60099999999993</c:v>
                </c:pt>
                <c:pt idx="81">
                  <c:v>108.93099999999993</c:v>
                </c:pt>
                <c:pt idx="82">
                  <c:v>110.25999999999992</c:v>
                </c:pt>
                <c:pt idx="83">
                  <c:v>111.59399999999992</c:v>
                </c:pt>
                <c:pt idx="84">
                  <c:v>112.92299999999992</c:v>
                </c:pt>
                <c:pt idx="85">
                  <c:v>114.24899999999991</c:v>
                </c:pt>
                <c:pt idx="86">
                  <c:v>115.5749999999999</c:v>
                </c:pt>
                <c:pt idx="87">
                  <c:v>116.9039999999999</c:v>
                </c:pt>
                <c:pt idx="88">
                  <c:v>118.2339999999999</c:v>
                </c:pt>
                <c:pt idx="89">
                  <c:v>119.5589999999999</c:v>
                </c:pt>
                <c:pt idx="90">
                  <c:v>120.8799999999999</c:v>
                </c:pt>
                <c:pt idx="91">
                  <c:v>122.20599999999989</c:v>
                </c:pt>
                <c:pt idx="92">
                  <c:v>123.52899999999988</c:v>
                </c:pt>
                <c:pt idx="93">
                  <c:v>124.85299999999988</c:v>
                </c:pt>
                <c:pt idx="94">
                  <c:v>126.17699999999988</c:v>
                </c:pt>
                <c:pt idx="95">
                  <c:v>127.50499999999988</c:v>
                </c:pt>
                <c:pt idx="96">
                  <c:v>128.83199999999988</c:v>
                </c:pt>
                <c:pt idx="97">
                  <c:v>130.16299999999987</c:v>
                </c:pt>
                <c:pt idx="98">
                  <c:v>131.48999999999987</c:v>
                </c:pt>
                <c:pt idx="99">
                  <c:v>132.81899999999987</c:v>
                </c:pt>
                <c:pt idx="100">
                  <c:v>134.14799999999988</c:v>
                </c:pt>
                <c:pt idx="101">
                  <c:v>135.47399999999988</c:v>
                </c:pt>
                <c:pt idx="102">
                  <c:v>136.79599999999988</c:v>
                </c:pt>
                <c:pt idx="103">
                  <c:v>138.11899999999989</c:v>
                </c:pt>
                <c:pt idx="104">
                  <c:v>139.45099999999988</c:v>
                </c:pt>
                <c:pt idx="105">
                  <c:v>140.77499999999989</c:v>
                </c:pt>
                <c:pt idx="106">
                  <c:v>142.0989999999999</c:v>
                </c:pt>
                <c:pt idx="107">
                  <c:v>143.42299999999992</c:v>
                </c:pt>
                <c:pt idx="108">
                  <c:v>144.74599999999992</c:v>
                </c:pt>
                <c:pt idx="109">
                  <c:v>146.06999999999994</c:v>
                </c:pt>
                <c:pt idx="110">
                  <c:v>147.39499999999992</c:v>
                </c:pt>
                <c:pt idx="111">
                  <c:v>148.72299999999993</c:v>
                </c:pt>
                <c:pt idx="112">
                  <c:v>150.04899999999992</c:v>
                </c:pt>
                <c:pt idx="113">
                  <c:v>151.37399999999991</c:v>
                </c:pt>
                <c:pt idx="114">
                  <c:v>152.70099999999991</c:v>
                </c:pt>
                <c:pt idx="115">
                  <c:v>154.03099999999992</c:v>
                </c:pt>
                <c:pt idx="116">
                  <c:v>155.35799999999992</c:v>
                </c:pt>
              </c:numCache>
            </c:numRef>
          </c:xVal>
          <c:yVal>
            <c:numRef>
              <c:f>GPU_P_default_40k_SP!$E$2:$E$118</c:f>
              <c:numCache>
                <c:formatCode>General</c:formatCode>
                <c:ptCount val="117"/>
                <c:pt idx="0">
                  <c:v>172.42</c:v>
                </c:pt>
                <c:pt idx="1">
                  <c:v>172.91</c:v>
                </c:pt>
                <c:pt idx="2">
                  <c:v>175.97</c:v>
                </c:pt>
                <c:pt idx="3">
                  <c:v>172.42</c:v>
                </c:pt>
                <c:pt idx="4">
                  <c:v>168</c:v>
                </c:pt>
                <c:pt idx="5">
                  <c:v>171.55</c:v>
                </c:pt>
                <c:pt idx="6">
                  <c:v>178.8</c:v>
                </c:pt>
                <c:pt idx="7">
                  <c:v>178.8</c:v>
                </c:pt>
                <c:pt idx="8">
                  <c:v>179.29</c:v>
                </c:pt>
                <c:pt idx="9">
                  <c:v>172.42</c:v>
                </c:pt>
                <c:pt idx="10">
                  <c:v>172.42</c:v>
                </c:pt>
                <c:pt idx="11">
                  <c:v>172.42</c:v>
                </c:pt>
                <c:pt idx="12">
                  <c:v>173.02</c:v>
                </c:pt>
                <c:pt idx="13">
                  <c:v>173.4</c:v>
                </c:pt>
                <c:pt idx="14">
                  <c:v>172.42</c:v>
                </c:pt>
                <c:pt idx="15">
                  <c:v>174.88</c:v>
                </c:pt>
                <c:pt idx="16">
                  <c:v>173.4</c:v>
                </c:pt>
                <c:pt idx="17">
                  <c:v>174.5</c:v>
                </c:pt>
                <c:pt idx="18">
                  <c:v>172.91</c:v>
                </c:pt>
                <c:pt idx="19">
                  <c:v>179.79</c:v>
                </c:pt>
                <c:pt idx="20">
                  <c:v>181.26</c:v>
                </c:pt>
                <c:pt idx="21">
                  <c:v>173.4</c:v>
                </c:pt>
                <c:pt idx="22">
                  <c:v>173.89</c:v>
                </c:pt>
                <c:pt idx="23">
                  <c:v>175.37</c:v>
                </c:pt>
                <c:pt idx="24">
                  <c:v>173.89</c:v>
                </c:pt>
                <c:pt idx="25">
                  <c:v>173.89</c:v>
                </c:pt>
                <c:pt idx="26">
                  <c:v>174.01</c:v>
                </c:pt>
                <c:pt idx="27">
                  <c:v>174.38</c:v>
                </c:pt>
                <c:pt idx="28">
                  <c:v>173.89</c:v>
                </c:pt>
                <c:pt idx="29">
                  <c:v>173.89</c:v>
                </c:pt>
                <c:pt idx="30">
                  <c:v>174.38</c:v>
                </c:pt>
                <c:pt idx="31">
                  <c:v>180.77</c:v>
                </c:pt>
                <c:pt idx="32">
                  <c:v>182.24</c:v>
                </c:pt>
                <c:pt idx="33">
                  <c:v>177.94</c:v>
                </c:pt>
                <c:pt idx="34">
                  <c:v>174.38</c:v>
                </c:pt>
                <c:pt idx="35">
                  <c:v>176.84</c:v>
                </c:pt>
                <c:pt idx="36">
                  <c:v>175.37</c:v>
                </c:pt>
                <c:pt idx="37">
                  <c:v>174.38</c:v>
                </c:pt>
                <c:pt idx="38">
                  <c:v>174.5</c:v>
                </c:pt>
                <c:pt idx="39">
                  <c:v>174.88</c:v>
                </c:pt>
                <c:pt idx="40">
                  <c:v>176.84</c:v>
                </c:pt>
                <c:pt idx="41">
                  <c:v>174.38</c:v>
                </c:pt>
                <c:pt idx="42">
                  <c:v>173.89</c:v>
                </c:pt>
                <c:pt idx="43">
                  <c:v>176.84</c:v>
                </c:pt>
                <c:pt idx="44">
                  <c:v>181.26</c:v>
                </c:pt>
                <c:pt idx="45">
                  <c:v>181.75</c:v>
                </c:pt>
                <c:pt idx="46">
                  <c:v>176.35</c:v>
                </c:pt>
                <c:pt idx="47">
                  <c:v>176.35</c:v>
                </c:pt>
                <c:pt idx="48">
                  <c:v>175.37</c:v>
                </c:pt>
                <c:pt idx="49">
                  <c:v>175.37</c:v>
                </c:pt>
                <c:pt idx="50">
                  <c:v>176.35</c:v>
                </c:pt>
                <c:pt idx="51">
                  <c:v>175.86</c:v>
                </c:pt>
                <c:pt idx="52">
                  <c:v>177.33</c:v>
                </c:pt>
                <c:pt idx="53">
                  <c:v>175.37</c:v>
                </c:pt>
                <c:pt idx="54">
                  <c:v>178.8</c:v>
                </c:pt>
                <c:pt idx="55">
                  <c:v>178.31</c:v>
                </c:pt>
                <c:pt idx="56">
                  <c:v>183.22</c:v>
                </c:pt>
                <c:pt idx="57">
                  <c:v>182.73</c:v>
                </c:pt>
                <c:pt idx="58">
                  <c:v>176.35</c:v>
                </c:pt>
                <c:pt idx="59">
                  <c:v>175.37</c:v>
                </c:pt>
                <c:pt idx="60">
                  <c:v>177.94</c:v>
                </c:pt>
                <c:pt idx="61">
                  <c:v>176.35</c:v>
                </c:pt>
                <c:pt idx="62">
                  <c:v>176.35</c:v>
                </c:pt>
                <c:pt idx="63">
                  <c:v>178.31</c:v>
                </c:pt>
                <c:pt idx="64">
                  <c:v>175.37</c:v>
                </c:pt>
                <c:pt idx="65">
                  <c:v>177.33</c:v>
                </c:pt>
                <c:pt idx="66">
                  <c:v>177.82</c:v>
                </c:pt>
                <c:pt idx="67">
                  <c:v>177.33</c:v>
                </c:pt>
                <c:pt idx="68">
                  <c:v>182.73</c:v>
                </c:pt>
                <c:pt idx="69">
                  <c:v>182.24</c:v>
                </c:pt>
                <c:pt idx="70">
                  <c:v>184.08</c:v>
                </c:pt>
                <c:pt idx="71">
                  <c:v>176.84</c:v>
                </c:pt>
                <c:pt idx="72">
                  <c:v>179.29</c:v>
                </c:pt>
                <c:pt idx="73">
                  <c:v>178.8</c:v>
                </c:pt>
                <c:pt idx="74">
                  <c:v>174.88</c:v>
                </c:pt>
                <c:pt idx="75">
                  <c:v>179.79</c:v>
                </c:pt>
                <c:pt idx="76">
                  <c:v>176.35</c:v>
                </c:pt>
                <c:pt idx="77">
                  <c:v>176.84</c:v>
                </c:pt>
                <c:pt idx="78">
                  <c:v>176.84</c:v>
                </c:pt>
                <c:pt idx="79">
                  <c:v>177.33</c:v>
                </c:pt>
                <c:pt idx="80">
                  <c:v>175.86</c:v>
                </c:pt>
                <c:pt idx="81">
                  <c:v>182.73</c:v>
                </c:pt>
                <c:pt idx="82">
                  <c:v>183.71</c:v>
                </c:pt>
                <c:pt idx="83">
                  <c:v>177.33</c:v>
                </c:pt>
                <c:pt idx="84">
                  <c:v>177.33</c:v>
                </c:pt>
                <c:pt idx="85">
                  <c:v>176.84</c:v>
                </c:pt>
                <c:pt idx="86">
                  <c:v>177.94</c:v>
                </c:pt>
                <c:pt idx="87">
                  <c:v>179.9</c:v>
                </c:pt>
                <c:pt idx="88">
                  <c:v>175.97</c:v>
                </c:pt>
                <c:pt idx="89">
                  <c:v>176.35</c:v>
                </c:pt>
                <c:pt idx="90">
                  <c:v>178.92</c:v>
                </c:pt>
                <c:pt idx="91">
                  <c:v>176.84</c:v>
                </c:pt>
                <c:pt idx="92">
                  <c:v>178.31</c:v>
                </c:pt>
                <c:pt idx="93">
                  <c:v>185.68</c:v>
                </c:pt>
                <c:pt idx="94">
                  <c:v>183.71</c:v>
                </c:pt>
                <c:pt idx="95">
                  <c:v>175.97</c:v>
                </c:pt>
                <c:pt idx="96">
                  <c:v>175.86</c:v>
                </c:pt>
                <c:pt idx="97">
                  <c:v>177.33</c:v>
                </c:pt>
                <c:pt idx="98">
                  <c:v>179.29</c:v>
                </c:pt>
                <c:pt idx="99">
                  <c:v>176.84</c:v>
                </c:pt>
                <c:pt idx="100">
                  <c:v>176.84</c:v>
                </c:pt>
                <c:pt idx="101">
                  <c:v>178.8</c:v>
                </c:pt>
                <c:pt idx="102">
                  <c:v>180.39</c:v>
                </c:pt>
                <c:pt idx="103">
                  <c:v>177.82</c:v>
                </c:pt>
                <c:pt idx="104">
                  <c:v>177.94</c:v>
                </c:pt>
                <c:pt idx="105">
                  <c:v>182.24</c:v>
                </c:pt>
                <c:pt idx="106">
                  <c:v>185.18</c:v>
                </c:pt>
                <c:pt idx="107">
                  <c:v>183.22</c:v>
                </c:pt>
                <c:pt idx="108">
                  <c:v>177.33</c:v>
                </c:pt>
                <c:pt idx="109">
                  <c:v>179.41</c:v>
                </c:pt>
                <c:pt idx="110">
                  <c:v>175.86</c:v>
                </c:pt>
                <c:pt idx="111">
                  <c:v>177.82</c:v>
                </c:pt>
                <c:pt idx="112">
                  <c:v>178.8</c:v>
                </c:pt>
                <c:pt idx="113">
                  <c:v>178.92</c:v>
                </c:pt>
                <c:pt idx="114">
                  <c:v>178.31</c:v>
                </c:pt>
                <c:pt idx="115">
                  <c:v>176.96</c:v>
                </c:pt>
                <c:pt idx="116">
                  <c:v>177.33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4-B24B-803E-F65D79C24894}"/>
            </c:ext>
          </c:extLst>
        </c:ser>
        <c:ser>
          <c:idx val="1"/>
          <c:order val="1"/>
          <c:tx>
            <c:v>CPU 40k SP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CPU_P_default_40k_SP!$D$2:$D$235</c:f>
              <c:numCache>
                <c:formatCode>General</c:formatCode>
                <c:ptCount val="234"/>
                <c:pt idx="0">
                  <c:v>1.0129999999999999</c:v>
                </c:pt>
                <c:pt idx="1">
                  <c:v>2.0259999999999998</c:v>
                </c:pt>
                <c:pt idx="2">
                  <c:v>3.0389999999999997</c:v>
                </c:pt>
                <c:pt idx="3">
                  <c:v>4.0619999999999994</c:v>
                </c:pt>
                <c:pt idx="4">
                  <c:v>5.0779999999999994</c:v>
                </c:pt>
                <c:pt idx="5">
                  <c:v>6.0939999999999994</c:v>
                </c:pt>
                <c:pt idx="6">
                  <c:v>7.1079999999999997</c:v>
                </c:pt>
                <c:pt idx="7">
                  <c:v>8.1239999999999988</c:v>
                </c:pt>
                <c:pt idx="8">
                  <c:v>9.1369999999999987</c:v>
                </c:pt>
                <c:pt idx="9">
                  <c:v>10.151999999999999</c:v>
                </c:pt>
                <c:pt idx="10">
                  <c:v>11.164999999999999</c:v>
                </c:pt>
                <c:pt idx="11">
                  <c:v>12.177999999999999</c:v>
                </c:pt>
                <c:pt idx="12">
                  <c:v>13.190999999999999</c:v>
                </c:pt>
                <c:pt idx="13">
                  <c:v>14.202999999999999</c:v>
                </c:pt>
                <c:pt idx="14">
                  <c:v>15.215999999999999</c:v>
                </c:pt>
                <c:pt idx="15">
                  <c:v>16.228999999999999</c:v>
                </c:pt>
                <c:pt idx="16">
                  <c:v>17.321999999999999</c:v>
                </c:pt>
                <c:pt idx="17">
                  <c:v>18.335000000000001</c:v>
                </c:pt>
                <c:pt idx="18">
                  <c:v>19.347000000000001</c:v>
                </c:pt>
                <c:pt idx="19">
                  <c:v>20.358000000000001</c:v>
                </c:pt>
                <c:pt idx="20">
                  <c:v>21.371000000000002</c:v>
                </c:pt>
                <c:pt idx="21">
                  <c:v>22.384</c:v>
                </c:pt>
                <c:pt idx="22">
                  <c:v>23.398</c:v>
                </c:pt>
                <c:pt idx="23">
                  <c:v>24.413</c:v>
                </c:pt>
                <c:pt idx="24">
                  <c:v>25.427</c:v>
                </c:pt>
                <c:pt idx="25">
                  <c:v>26.442</c:v>
                </c:pt>
                <c:pt idx="26">
                  <c:v>27.454000000000001</c:v>
                </c:pt>
                <c:pt idx="27">
                  <c:v>28.464000000000002</c:v>
                </c:pt>
                <c:pt idx="28">
                  <c:v>29.477000000000004</c:v>
                </c:pt>
                <c:pt idx="29">
                  <c:v>30.491000000000003</c:v>
                </c:pt>
                <c:pt idx="30">
                  <c:v>31.505000000000003</c:v>
                </c:pt>
                <c:pt idx="31">
                  <c:v>32.517000000000003</c:v>
                </c:pt>
                <c:pt idx="32">
                  <c:v>33.53</c:v>
                </c:pt>
                <c:pt idx="33">
                  <c:v>34.544000000000004</c:v>
                </c:pt>
                <c:pt idx="34">
                  <c:v>35.704000000000001</c:v>
                </c:pt>
                <c:pt idx="35">
                  <c:v>36.716999999999999</c:v>
                </c:pt>
                <c:pt idx="36">
                  <c:v>37.729999999999997</c:v>
                </c:pt>
                <c:pt idx="37">
                  <c:v>38.744</c:v>
                </c:pt>
                <c:pt idx="38">
                  <c:v>39.909999999999997</c:v>
                </c:pt>
                <c:pt idx="39">
                  <c:v>40.922999999999995</c:v>
                </c:pt>
                <c:pt idx="40">
                  <c:v>41.935999999999993</c:v>
                </c:pt>
                <c:pt idx="41">
                  <c:v>42.947999999999993</c:v>
                </c:pt>
                <c:pt idx="42">
                  <c:v>43.958999999999996</c:v>
                </c:pt>
                <c:pt idx="43">
                  <c:v>44.971999999999994</c:v>
                </c:pt>
                <c:pt idx="44">
                  <c:v>45.984999999999992</c:v>
                </c:pt>
                <c:pt idx="45">
                  <c:v>46.998999999999995</c:v>
                </c:pt>
                <c:pt idx="46">
                  <c:v>48.012999999999998</c:v>
                </c:pt>
                <c:pt idx="47">
                  <c:v>49.04</c:v>
                </c:pt>
                <c:pt idx="48">
                  <c:v>50.054000000000002</c:v>
                </c:pt>
                <c:pt idx="49">
                  <c:v>51.065000000000005</c:v>
                </c:pt>
                <c:pt idx="50">
                  <c:v>52.075000000000003</c:v>
                </c:pt>
                <c:pt idx="51">
                  <c:v>53.092000000000006</c:v>
                </c:pt>
                <c:pt idx="52">
                  <c:v>54.106000000000009</c:v>
                </c:pt>
                <c:pt idx="53">
                  <c:v>55.121000000000009</c:v>
                </c:pt>
                <c:pt idx="54">
                  <c:v>56.134000000000007</c:v>
                </c:pt>
                <c:pt idx="55">
                  <c:v>57.14800000000001</c:v>
                </c:pt>
                <c:pt idx="56">
                  <c:v>58.382000000000012</c:v>
                </c:pt>
                <c:pt idx="57">
                  <c:v>59.396000000000015</c:v>
                </c:pt>
                <c:pt idx="58">
                  <c:v>60.405000000000015</c:v>
                </c:pt>
                <c:pt idx="59">
                  <c:v>61.420000000000016</c:v>
                </c:pt>
                <c:pt idx="60">
                  <c:v>62.433000000000014</c:v>
                </c:pt>
                <c:pt idx="61">
                  <c:v>63.448000000000015</c:v>
                </c:pt>
                <c:pt idx="62">
                  <c:v>64.463000000000008</c:v>
                </c:pt>
                <c:pt idx="63">
                  <c:v>65.478000000000009</c:v>
                </c:pt>
                <c:pt idx="64">
                  <c:v>66.738000000000014</c:v>
                </c:pt>
                <c:pt idx="65">
                  <c:v>67.751000000000019</c:v>
                </c:pt>
                <c:pt idx="66">
                  <c:v>68.760000000000019</c:v>
                </c:pt>
                <c:pt idx="67">
                  <c:v>69.774000000000015</c:v>
                </c:pt>
                <c:pt idx="68">
                  <c:v>70.79000000000002</c:v>
                </c:pt>
                <c:pt idx="69">
                  <c:v>71.803000000000026</c:v>
                </c:pt>
                <c:pt idx="70">
                  <c:v>72.819000000000031</c:v>
                </c:pt>
                <c:pt idx="71">
                  <c:v>73.836000000000027</c:v>
                </c:pt>
                <c:pt idx="72">
                  <c:v>74.851000000000028</c:v>
                </c:pt>
                <c:pt idx="73">
                  <c:v>75.865000000000023</c:v>
                </c:pt>
                <c:pt idx="74">
                  <c:v>76.875000000000028</c:v>
                </c:pt>
                <c:pt idx="75">
                  <c:v>77.889000000000024</c:v>
                </c:pt>
                <c:pt idx="76">
                  <c:v>78.90300000000002</c:v>
                </c:pt>
                <c:pt idx="77">
                  <c:v>79.917000000000016</c:v>
                </c:pt>
                <c:pt idx="78">
                  <c:v>80.931000000000012</c:v>
                </c:pt>
                <c:pt idx="79">
                  <c:v>81.948000000000008</c:v>
                </c:pt>
                <c:pt idx="80">
                  <c:v>82.963000000000008</c:v>
                </c:pt>
                <c:pt idx="81">
                  <c:v>83.976000000000013</c:v>
                </c:pt>
                <c:pt idx="82">
                  <c:v>84.986000000000018</c:v>
                </c:pt>
                <c:pt idx="83">
                  <c:v>85.999000000000024</c:v>
                </c:pt>
                <c:pt idx="84">
                  <c:v>87.013000000000019</c:v>
                </c:pt>
                <c:pt idx="85">
                  <c:v>88.026000000000025</c:v>
                </c:pt>
                <c:pt idx="86">
                  <c:v>89.04000000000002</c:v>
                </c:pt>
                <c:pt idx="87">
                  <c:v>90.053000000000026</c:v>
                </c:pt>
                <c:pt idx="88">
                  <c:v>91.067000000000021</c:v>
                </c:pt>
                <c:pt idx="89">
                  <c:v>92.080000000000027</c:v>
                </c:pt>
                <c:pt idx="90">
                  <c:v>93.095000000000027</c:v>
                </c:pt>
                <c:pt idx="91">
                  <c:v>94.107000000000028</c:v>
                </c:pt>
                <c:pt idx="92">
                  <c:v>95.122000000000028</c:v>
                </c:pt>
                <c:pt idx="93">
                  <c:v>96.135000000000034</c:v>
                </c:pt>
                <c:pt idx="94">
                  <c:v>97.149000000000029</c:v>
                </c:pt>
                <c:pt idx="95">
                  <c:v>98.162000000000035</c:v>
                </c:pt>
                <c:pt idx="96">
                  <c:v>99.17500000000004</c:v>
                </c:pt>
                <c:pt idx="97">
                  <c:v>100.18800000000005</c:v>
                </c:pt>
                <c:pt idx="98">
                  <c:v>101.20200000000004</c:v>
                </c:pt>
                <c:pt idx="99">
                  <c:v>102.21600000000004</c:v>
                </c:pt>
                <c:pt idx="100">
                  <c:v>103.22900000000004</c:v>
                </c:pt>
                <c:pt idx="101">
                  <c:v>104.24100000000004</c:v>
                </c:pt>
                <c:pt idx="102">
                  <c:v>105.56800000000004</c:v>
                </c:pt>
                <c:pt idx="103">
                  <c:v>106.58600000000004</c:v>
                </c:pt>
                <c:pt idx="104">
                  <c:v>107.60100000000004</c:v>
                </c:pt>
                <c:pt idx="105">
                  <c:v>108.64200000000004</c:v>
                </c:pt>
                <c:pt idx="106">
                  <c:v>109.65600000000003</c:v>
                </c:pt>
                <c:pt idx="107">
                  <c:v>110.66900000000004</c:v>
                </c:pt>
                <c:pt idx="108">
                  <c:v>111.68300000000004</c:v>
                </c:pt>
                <c:pt idx="109">
                  <c:v>112.70000000000003</c:v>
                </c:pt>
                <c:pt idx="110">
                  <c:v>113.71500000000003</c:v>
                </c:pt>
                <c:pt idx="111">
                  <c:v>114.73000000000003</c:v>
                </c:pt>
                <c:pt idx="112">
                  <c:v>115.74600000000004</c:v>
                </c:pt>
                <c:pt idx="113">
                  <c:v>116.88300000000004</c:v>
                </c:pt>
                <c:pt idx="114">
                  <c:v>117.89800000000004</c:v>
                </c:pt>
                <c:pt idx="115">
                  <c:v>118.91100000000004</c:v>
                </c:pt>
                <c:pt idx="116">
                  <c:v>119.92500000000004</c:v>
                </c:pt>
                <c:pt idx="117">
                  <c:v>120.93800000000005</c:v>
                </c:pt>
                <c:pt idx="118">
                  <c:v>121.95100000000005</c:v>
                </c:pt>
                <c:pt idx="119">
                  <c:v>122.96400000000006</c:v>
                </c:pt>
                <c:pt idx="120">
                  <c:v>123.97800000000005</c:v>
                </c:pt>
                <c:pt idx="121">
                  <c:v>124.99100000000006</c:v>
                </c:pt>
                <c:pt idx="122">
                  <c:v>126.00500000000005</c:v>
                </c:pt>
                <c:pt idx="123">
                  <c:v>127.01800000000006</c:v>
                </c:pt>
                <c:pt idx="124">
                  <c:v>128.03100000000006</c:v>
                </c:pt>
                <c:pt idx="125">
                  <c:v>129.04400000000007</c:v>
                </c:pt>
                <c:pt idx="126">
                  <c:v>130.05700000000007</c:v>
                </c:pt>
                <c:pt idx="127">
                  <c:v>131.07100000000008</c:v>
                </c:pt>
                <c:pt idx="128">
                  <c:v>132.08400000000009</c:v>
                </c:pt>
                <c:pt idx="129">
                  <c:v>133.09600000000009</c:v>
                </c:pt>
                <c:pt idx="130">
                  <c:v>134.10700000000008</c:v>
                </c:pt>
                <c:pt idx="131">
                  <c:v>135.12000000000009</c:v>
                </c:pt>
                <c:pt idx="132">
                  <c:v>136.1340000000001</c:v>
                </c:pt>
                <c:pt idx="133">
                  <c:v>137.14700000000011</c:v>
                </c:pt>
                <c:pt idx="134">
                  <c:v>138.16000000000011</c:v>
                </c:pt>
                <c:pt idx="135">
                  <c:v>139.1750000000001</c:v>
                </c:pt>
                <c:pt idx="136">
                  <c:v>140.18900000000011</c:v>
                </c:pt>
                <c:pt idx="137">
                  <c:v>141.20100000000011</c:v>
                </c:pt>
                <c:pt idx="138">
                  <c:v>142.4680000000001</c:v>
                </c:pt>
                <c:pt idx="139">
                  <c:v>143.4800000000001</c:v>
                </c:pt>
                <c:pt idx="140">
                  <c:v>144.49600000000009</c:v>
                </c:pt>
                <c:pt idx="141">
                  <c:v>145.5080000000001</c:v>
                </c:pt>
                <c:pt idx="142">
                  <c:v>146.52200000000011</c:v>
                </c:pt>
                <c:pt idx="143">
                  <c:v>147.53700000000009</c:v>
                </c:pt>
                <c:pt idx="144">
                  <c:v>148.54900000000009</c:v>
                </c:pt>
                <c:pt idx="145">
                  <c:v>149.56100000000009</c:v>
                </c:pt>
                <c:pt idx="146">
                  <c:v>150.57100000000008</c:v>
                </c:pt>
                <c:pt idx="147">
                  <c:v>151.58500000000009</c:v>
                </c:pt>
                <c:pt idx="148">
                  <c:v>152.66100000000009</c:v>
                </c:pt>
                <c:pt idx="149">
                  <c:v>153.69400000000007</c:v>
                </c:pt>
                <c:pt idx="150">
                  <c:v>154.70900000000006</c:v>
                </c:pt>
                <c:pt idx="151">
                  <c:v>155.72200000000007</c:v>
                </c:pt>
                <c:pt idx="152">
                  <c:v>157.12200000000007</c:v>
                </c:pt>
                <c:pt idx="153">
                  <c:v>158.13300000000007</c:v>
                </c:pt>
                <c:pt idx="154">
                  <c:v>159.14800000000005</c:v>
                </c:pt>
                <c:pt idx="155">
                  <c:v>160.16000000000005</c:v>
                </c:pt>
                <c:pt idx="156">
                  <c:v>161.17300000000006</c:v>
                </c:pt>
                <c:pt idx="157">
                  <c:v>162.18600000000006</c:v>
                </c:pt>
                <c:pt idx="158">
                  <c:v>163.19900000000007</c:v>
                </c:pt>
                <c:pt idx="159">
                  <c:v>164.21300000000008</c:v>
                </c:pt>
                <c:pt idx="160">
                  <c:v>165.22500000000008</c:v>
                </c:pt>
                <c:pt idx="161">
                  <c:v>166.23900000000009</c:v>
                </c:pt>
                <c:pt idx="162">
                  <c:v>167.25200000000009</c:v>
                </c:pt>
                <c:pt idx="163">
                  <c:v>168.26800000000009</c:v>
                </c:pt>
                <c:pt idx="164">
                  <c:v>169.2820000000001</c:v>
                </c:pt>
                <c:pt idx="165">
                  <c:v>170.29800000000009</c:v>
                </c:pt>
                <c:pt idx="166">
                  <c:v>171.31300000000007</c:v>
                </c:pt>
                <c:pt idx="167">
                  <c:v>172.32700000000008</c:v>
                </c:pt>
                <c:pt idx="168">
                  <c:v>173.34200000000007</c:v>
                </c:pt>
                <c:pt idx="169">
                  <c:v>174.35300000000007</c:v>
                </c:pt>
                <c:pt idx="170">
                  <c:v>175.37000000000006</c:v>
                </c:pt>
                <c:pt idx="171">
                  <c:v>176.38600000000005</c:v>
                </c:pt>
                <c:pt idx="172">
                  <c:v>177.40000000000006</c:v>
                </c:pt>
                <c:pt idx="173">
                  <c:v>178.41400000000007</c:v>
                </c:pt>
                <c:pt idx="174">
                  <c:v>179.42800000000008</c:v>
                </c:pt>
                <c:pt idx="175">
                  <c:v>180.44200000000009</c:v>
                </c:pt>
                <c:pt idx="176">
                  <c:v>181.4550000000001</c:v>
                </c:pt>
                <c:pt idx="177">
                  <c:v>182.46400000000008</c:v>
                </c:pt>
                <c:pt idx="178">
                  <c:v>183.47900000000007</c:v>
                </c:pt>
                <c:pt idx="179">
                  <c:v>184.49100000000007</c:v>
                </c:pt>
                <c:pt idx="180">
                  <c:v>185.50700000000006</c:v>
                </c:pt>
                <c:pt idx="181">
                  <c:v>186.52200000000005</c:v>
                </c:pt>
                <c:pt idx="182">
                  <c:v>187.53500000000005</c:v>
                </c:pt>
                <c:pt idx="183">
                  <c:v>188.55100000000004</c:v>
                </c:pt>
                <c:pt idx="184">
                  <c:v>189.56400000000005</c:v>
                </c:pt>
                <c:pt idx="185">
                  <c:v>190.57400000000004</c:v>
                </c:pt>
                <c:pt idx="186">
                  <c:v>191.58800000000005</c:v>
                </c:pt>
                <c:pt idx="187">
                  <c:v>192.60300000000004</c:v>
                </c:pt>
                <c:pt idx="188">
                  <c:v>193.61700000000005</c:v>
                </c:pt>
                <c:pt idx="189">
                  <c:v>194.63100000000006</c:v>
                </c:pt>
                <c:pt idx="190">
                  <c:v>195.65000000000006</c:v>
                </c:pt>
                <c:pt idx="191">
                  <c:v>196.66500000000005</c:v>
                </c:pt>
                <c:pt idx="192">
                  <c:v>197.68000000000004</c:v>
                </c:pt>
                <c:pt idx="193">
                  <c:v>198.69100000000003</c:v>
                </c:pt>
                <c:pt idx="194">
                  <c:v>199.70700000000002</c:v>
                </c:pt>
                <c:pt idx="195">
                  <c:v>200.72400000000002</c:v>
                </c:pt>
                <c:pt idx="196">
                  <c:v>201.73800000000003</c:v>
                </c:pt>
                <c:pt idx="197">
                  <c:v>202.75200000000004</c:v>
                </c:pt>
                <c:pt idx="198">
                  <c:v>203.76800000000003</c:v>
                </c:pt>
                <c:pt idx="199">
                  <c:v>204.78400000000002</c:v>
                </c:pt>
                <c:pt idx="200">
                  <c:v>205.79800000000003</c:v>
                </c:pt>
                <c:pt idx="201">
                  <c:v>206.80800000000002</c:v>
                </c:pt>
                <c:pt idx="202">
                  <c:v>207.82200000000003</c:v>
                </c:pt>
                <c:pt idx="203">
                  <c:v>208.83600000000004</c:v>
                </c:pt>
                <c:pt idx="204">
                  <c:v>209.85000000000005</c:v>
                </c:pt>
                <c:pt idx="205">
                  <c:v>210.86400000000006</c:v>
                </c:pt>
                <c:pt idx="206">
                  <c:v>211.87900000000005</c:v>
                </c:pt>
                <c:pt idx="207">
                  <c:v>212.89300000000006</c:v>
                </c:pt>
                <c:pt idx="208">
                  <c:v>213.90700000000007</c:v>
                </c:pt>
                <c:pt idx="209">
                  <c:v>214.91800000000006</c:v>
                </c:pt>
                <c:pt idx="210">
                  <c:v>215.93500000000006</c:v>
                </c:pt>
                <c:pt idx="211">
                  <c:v>216.95200000000006</c:v>
                </c:pt>
                <c:pt idx="212">
                  <c:v>217.96900000000005</c:v>
                </c:pt>
                <c:pt idx="213">
                  <c:v>218.98300000000006</c:v>
                </c:pt>
                <c:pt idx="214">
                  <c:v>219.99600000000007</c:v>
                </c:pt>
                <c:pt idx="215">
                  <c:v>221.01200000000006</c:v>
                </c:pt>
                <c:pt idx="216">
                  <c:v>222.02700000000004</c:v>
                </c:pt>
                <c:pt idx="217">
                  <c:v>223.03600000000003</c:v>
                </c:pt>
                <c:pt idx="218">
                  <c:v>224.04900000000004</c:v>
                </c:pt>
                <c:pt idx="219">
                  <c:v>225.06400000000002</c:v>
                </c:pt>
                <c:pt idx="220">
                  <c:v>226.07900000000001</c:v>
                </c:pt>
                <c:pt idx="221">
                  <c:v>227.096</c:v>
                </c:pt>
                <c:pt idx="222">
                  <c:v>228.113</c:v>
                </c:pt>
                <c:pt idx="223">
                  <c:v>229.12700000000001</c:v>
                </c:pt>
                <c:pt idx="224">
                  <c:v>230.142</c:v>
                </c:pt>
                <c:pt idx="225">
                  <c:v>231.15199999999999</c:v>
                </c:pt>
                <c:pt idx="226">
                  <c:v>232.166</c:v>
                </c:pt>
                <c:pt idx="227">
                  <c:v>233.18</c:v>
                </c:pt>
                <c:pt idx="228">
                  <c:v>234.19499999999999</c:v>
                </c:pt>
                <c:pt idx="229">
                  <c:v>235.21099999999998</c:v>
                </c:pt>
                <c:pt idx="230">
                  <c:v>236.22699999999998</c:v>
                </c:pt>
                <c:pt idx="231">
                  <c:v>237.24199999999996</c:v>
                </c:pt>
                <c:pt idx="232">
                  <c:v>238.25799999999995</c:v>
                </c:pt>
                <c:pt idx="233">
                  <c:v>239.26899999999995</c:v>
                </c:pt>
              </c:numCache>
            </c:numRef>
          </c:xVal>
          <c:yVal>
            <c:numRef>
              <c:f>CPU_P_default_40k_SP!$I$2:$I$235</c:f>
              <c:numCache>
                <c:formatCode>General</c:formatCode>
                <c:ptCount val="234"/>
                <c:pt idx="0">
                  <c:v>260.946437</c:v>
                </c:pt>
                <c:pt idx="1">
                  <c:v>261.31836899999996</c:v>
                </c:pt>
                <c:pt idx="2">
                  <c:v>192.608024</c:v>
                </c:pt>
                <c:pt idx="3">
                  <c:v>256.93288799999999</c:v>
                </c:pt>
                <c:pt idx="4">
                  <c:v>263.98166100000003</c:v>
                </c:pt>
                <c:pt idx="5">
                  <c:v>260.72848399999998</c:v>
                </c:pt>
                <c:pt idx="6">
                  <c:v>261.34825799999999</c:v>
                </c:pt>
                <c:pt idx="7">
                  <c:v>260.72043400000001</c:v>
                </c:pt>
                <c:pt idx="8">
                  <c:v>261.19533699999999</c:v>
                </c:pt>
                <c:pt idx="9">
                  <c:v>260.48240699999997</c:v>
                </c:pt>
                <c:pt idx="10">
                  <c:v>185.29966899999999</c:v>
                </c:pt>
                <c:pt idx="11">
                  <c:v>265.82839100000001</c:v>
                </c:pt>
                <c:pt idx="12">
                  <c:v>259.67524500000002</c:v>
                </c:pt>
                <c:pt idx="13">
                  <c:v>256.10557399999999</c:v>
                </c:pt>
                <c:pt idx="14">
                  <c:v>260.41682300000002</c:v>
                </c:pt>
                <c:pt idx="15">
                  <c:v>270.91159000000005</c:v>
                </c:pt>
                <c:pt idx="16">
                  <c:v>251.558796</c:v>
                </c:pt>
                <c:pt idx="17">
                  <c:v>260.75447500000001</c:v>
                </c:pt>
                <c:pt idx="18">
                  <c:v>186.42012799999998</c:v>
                </c:pt>
                <c:pt idx="19">
                  <c:v>261.42847999999998</c:v>
                </c:pt>
                <c:pt idx="20">
                  <c:v>263.179847</c:v>
                </c:pt>
                <c:pt idx="21">
                  <c:v>261.052842</c:v>
                </c:pt>
                <c:pt idx="22">
                  <c:v>261.21986800000002</c:v>
                </c:pt>
                <c:pt idx="23">
                  <c:v>255.71115300000002</c:v>
                </c:pt>
                <c:pt idx="24">
                  <c:v>260.76108199999999</c:v>
                </c:pt>
                <c:pt idx="25">
                  <c:v>260.803337</c:v>
                </c:pt>
                <c:pt idx="26">
                  <c:v>194.94759999999999</c:v>
                </c:pt>
                <c:pt idx="27">
                  <c:v>260.492546</c:v>
                </c:pt>
                <c:pt idx="28">
                  <c:v>263.26956199999995</c:v>
                </c:pt>
                <c:pt idx="29">
                  <c:v>261.178516</c:v>
                </c:pt>
                <c:pt idx="30">
                  <c:v>260.78100599999999</c:v>
                </c:pt>
                <c:pt idx="31">
                  <c:v>261.37756400000001</c:v>
                </c:pt>
                <c:pt idx="32">
                  <c:v>261.03175199999998</c:v>
                </c:pt>
                <c:pt idx="33">
                  <c:v>273.99707000000001</c:v>
                </c:pt>
                <c:pt idx="34">
                  <c:v>183.361716</c:v>
                </c:pt>
                <c:pt idx="35">
                  <c:v>265.922506</c:v>
                </c:pt>
                <c:pt idx="36">
                  <c:v>262.28161499999999</c:v>
                </c:pt>
                <c:pt idx="37">
                  <c:v>300.13196800000003</c:v>
                </c:pt>
                <c:pt idx="38">
                  <c:v>226.49706399999999</c:v>
                </c:pt>
                <c:pt idx="39">
                  <c:v>260.74766499999998</c:v>
                </c:pt>
                <c:pt idx="40">
                  <c:v>260.90612899999996</c:v>
                </c:pt>
                <c:pt idx="41">
                  <c:v>258.31549799999999</c:v>
                </c:pt>
                <c:pt idx="42">
                  <c:v>189.590889</c:v>
                </c:pt>
                <c:pt idx="43">
                  <c:v>265.76832300000001</c:v>
                </c:pt>
                <c:pt idx="44">
                  <c:v>261.48098900000002</c:v>
                </c:pt>
                <c:pt idx="45">
                  <c:v>261.29547000000002</c:v>
                </c:pt>
                <c:pt idx="46">
                  <c:v>263.91431599999999</c:v>
                </c:pt>
                <c:pt idx="47">
                  <c:v>257.85308399999997</c:v>
                </c:pt>
                <c:pt idx="48">
                  <c:v>260.90151200000003</c:v>
                </c:pt>
                <c:pt idx="49">
                  <c:v>256.24195500000002</c:v>
                </c:pt>
                <c:pt idx="50">
                  <c:v>200.665797</c:v>
                </c:pt>
                <c:pt idx="51">
                  <c:v>265.25576899999999</c:v>
                </c:pt>
                <c:pt idx="52">
                  <c:v>255.19221000000002</c:v>
                </c:pt>
                <c:pt idx="53">
                  <c:v>260.80213400000002</c:v>
                </c:pt>
                <c:pt idx="54">
                  <c:v>261.35765500000002</c:v>
                </c:pt>
                <c:pt idx="55">
                  <c:v>318.21945600000004</c:v>
                </c:pt>
                <c:pt idx="56">
                  <c:v>214.69402500000001</c:v>
                </c:pt>
                <c:pt idx="57">
                  <c:v>226.89761199999998</c:v>
                </c:pt>
                <c:pt idx="58">
                  <c:v>231.33958799999999</c:v>
                </c:pt>
                <c:pt idx="59">
                  <c:v>264.64818100000002</c:v>
                </c:pt>
                <c:pt idx="60">
                  <c:v>261.36608999999999</c:v>
                </c:pt>
                <c:pt idx="61">
                  <c:v>261.386867</c:v>
                </c:pt>
                <c:pt idx="62">
                  <c:v>255.69064900000001</c:v>
                </c:pt>
                <c:pt idx="63">
                  <c:v>324.55875400000002</c:v>
                </c:pt>
                <c:pt idx="64">
                  <c:v>210.21795800000001</c:v>
                </c:pt>
                <c:pt idx="65">
                  <c:v>193.56126499999999</c:v>
                </c:pt>
                <c:pt idx="66">
                  <c:v>264.84465699999998</c:v>
                </c:pt>
                <c:pt idx="67">
                  <c:v>263.16245500000002</c:v>
                </c:pt>
                <c:pt idx="68">
                  <c:v>260.77462000000003</c:v>
                </c:pt>
                <c:pt idx="69">
                  <c:v>261.74374799999998</c:v>
                </c:pt>
                <c:pt idx="70">
                  <c:v>261.145938</c:v>
                </c:pt>
                <c:pt idx="71">
                  <c:v>253.323577</c:v>
                </c:pt>
                <c:pt idx="72">
                  <c:v>259.74734100000001</c:v>
                </c:pt>
                <c:pt idx="73">
                  <c:v>220.152884</c:v>
                </c:pt>
                <c:pt idx="74">
                  <c:v>230.71973300000002</c:v>
                </c:pt>
                <c:pt idx="75">
                  <c:v>264.46952999999996</c:v>
                </c:pt>
                <c:pt idx="76">
                  <c:v>260.74808100000001</c:v>
                </c:pt>
                <c:pt idx="77">
                  <c:v>261.19530900000001</c:v>
                </c:pt>
                <c:pt idx="78">
                  <c:v>260.86220600000001</c:v>
                </c:pt>
                <c:pt idx="79">
                  <c:v>261.11811299999999</c:v>
                </c:pt>
                <c:pt idx="80">
                  <c:v>260.87820199999999</c:v>
                </c:pt>
                <c:pt idx="81">
                  <c:v>218.71184299999999</c:v>
                </c:pt>
                <c:pt idx="82">
                  <c:v>231.21623199999999</c:v>
                </c:pt>
                <c:pt idx="83">
                  <c:v>264.30631299999999</c:v>
                </c:pt>
                <c:pt idx="84">
                  <c:v>260.70967899999999</c:v>
                </c:pt>
                <c:pt idx="85">
                  <c:v>260.853408</c:v>
                </c:pt>
                <c:pt idx="86">
                  <c:v>260.920231</c:v>
                </c:pt>
                <c:pt idx="87">
                  <c:v>261.21353099999999</c:v>
                </c:pt>
                <c:pt idx="88">
                  <c:v>260.07434899999998</c:v>
                </c:pt>
                <c:pt idx="89">
                  <c:v>196.81600299999999</c:v>
                </c:pt>
                <c:pt idx="90">
                  <c:v>264.48636399999998</c:v>
                </c:pt>
                <c:pt idx="91">
                  <c:v>257.96032600000001</c:v>
                </c:pt>
                <c:pt idx="92">
                  <c:v>260.71957100000003</c:v>
                </c:pt>
                <c:pt idx="93">
                  <c:v>261.21726799999999</c:v>
                </c:pt>
                <c:pt idx="94">
                  <c:v>260.78401500000001</c:v>
                </c:pt>
                <c:pt idx="95">
                  <c:v>261.24010299999998</c:v>
                </c:pt>
                <c:pt idx="96">
                  <c:v>260.91968600000001</c:v>
                </c:pt>
                <c:pt idx="97">
                  <c:v>191.30327199999999</c:v>
                </c:pt>
                <c:pt idx="98">
                  <c:v>265.22139199999998</c:v>
                </c:pt>
                <c:pt idx="99">
                  <c:v>262.78859999999997</c:v>
                </c:pt>
                <c:pt idx="100">
                  <c:v>259.19919700000003</c:v>
                </c:pt>
                <c:pt idx="101">
                  <c:v>293.586974</c:v>
                </c:pt>
                <c:pt idx="102">
                  <c:v>230.97902299999998</c:v>
                </c:pt>
                <c:pt idx="103">
                  <c:v>260.73336599999999</c:v>
                </c:pt>
                <c:pt idx="104">
                  <c:v>261.105144</c:v>
                </c:pt>
                <c:pt idx="105">
                  <c:v>190.23712499999999</c:v>
                </c:pt>
                <c:pt idx="106">
                  <c:v>265.85341099999999</c:v>
                </c:pt>
                <c:pt idx="107">
                  <c:v>262.369823</c:v>
                </c:pt>
                <c:pt idx="108">
                  <c:v>261.07901900000002</c:v>
                </c:pt>
                <c:pt idx="109">
                  <c:v>260.56147499999997</c:v>
                </c:pt>
                <c:pt idx="110">
                  <c:v>254.74674099999999</c:v>
                </c:pt>
                <c:pt idx="111">
                  <c:v>260.94807600000001</c:v>
                </c:pt>
                <c:pt idx="112">
                  <c:v>275.98879599999998</c:v>
                </c:pt>
                <c:pt idx="113">
                  <c:v>187.58498</c:v>
                </c:pt>
                <c:pt idx="114">
                  <c:v>257.348275</c:v>
                </c:pt>
                <c:pt idx="115">
                  <c:v>263.290952</c:v>
                </c:pt>
                <c:pt idx="116">
                  <c:v>260.89639499999998</c:v>
                </c:pt>
                <c:pt idx="117">
                  <c:v>260.87148400000001</c:v>
                </c:pt>
                <c:pt idx="118">
                  <c:v>260.93516899999997</c:v>
                </c:pt>
                <c:pt idx="119">
                  <c:v>260.99499900000001</c:v>
                </c:pt>
                <c:pt idx="120">
                  <c:v>255.99776399999999</c:v>
                </c:pt>
                <c:pt idx="121">
                  <c:v>245.48469800000001</c:v>
                </c:pt>
                <c:pt idx="122">
                  <c:v>194.07282199999997</c:v>
                </c:pt>
                <c:pt idx="123">
                  <c:v>266.03873199999998</c:v>
                </c:pt>
                <c:pt idx="124">
                  <c:v>260.84117600000002</c:v>
                </c:pt>
                <c:pt idx="125">
                  <c:v>261.03253699999999</c:v>
                </c:pt>
                <c:pt idx="126">
                  <c:v>260.751642</c:v>
                </c:pt>
                <c:pt idx="127">
                  <c:v>260.53578199999998</c:v>
                </c:pt>
                <c:pt idx="128">
                  <c:v>261.24474199999997</c:v>
                </c:pt>
                <c:pt idx="129">
                  <c:v>246.092759</c:v>
                </c:pt>
                <c:pt idx="130">
                  <c:v>211.82767100000001</c:v>
                </c:pt>
                <c:pt idx="131">
                  <c:v>263.89563799999996</c:v>
                </c:pt>
                <c:pt idx="132">
                  <c:v>260.92625099999998</c:v>
                </c:pt>
                <c:pt idx="133">
                  <c:v>260.47104999999999</c:v>
                </c:pt>
                <c:pt idx="134">
                  <c:v>260.92076900000001</c:v>
                </c:pt>
                <c:pt idx="135">
                  <c:v>260.72528399999999</c:v>
                </c:pt>
                <c:pt idx="136">
                  <c:v>260.57544899999999</c:v>
                </c:pt>
                <c:pt idx="137">
                  <c:v>234.13068199999998</c:v>
                </c:pt>
                <c:pt idx="138">
                  <c:v>228.99565999999999</c:v>
                </c:pt>
                <c:pt idx="139">
                  <c:v>263.18478900000002</c:v>
                </c:pt>
                <c:pt idx="140">
                  <c:v>253.52701400000001</c:v>
                </c:pt>
                <c:pt idx="141">
                  <c:v>260.61564999999996</c:v>
                </c:pt>
                <c:pt idx="142">
                  <c:v>260.81122299999998</c:v>
                </c:pt>
                <c:pt idx="143">
                  <c:v>260.512112</c:v>
                </c:pt>
                <c:pt idx="144">
                  <c:v>260.78717599999999</c:v>
                </c:pt>
                <c:pt idx="145">
                  <c:v>207.316293</c:v>
                </c:pt>
                <c:pt idx="146">
                  <c:v>256.225413</c:v>
                </c:pt>
                <c:pt idx="147">
                  <c:v>262.73268099999996</c:v>
                </c:pt>
                <c:pt idx="148">
                  <c:v>265.31716</c:v>
                </c:pt>
                <c:pt idx="149">
                  <c:v>256.14067499999999</c:v>
                </c:pt>
                <c:pt idx="150">
                  <c:v>254.70338400000003</c:v>
                </c:pt>
                <c:pt idx="151">
                  <c:v>308.92862300000002</c:v>
                </c:pt>
                <c:pt idx="152">
                  <c:v>224.859523</c:v>
                </c:pt>
                <c:pt idx="153">
                  <c:v>205.682759</c:v>
                </c:pt>
                <c:pt idx="154">
                  <c:v>264.97662600000001</c:v>
                </c:pt>
                <c:pt idx="155">
                  <c:v>260.55594300000001</c:v>
                </c:pt>
                <c:pt idx="156">
                  <c:v>260.72272199999998</c:v>
                </c:pt>
                <c:pt idx="157">
                  <c:v>260.563355</c:v>
                </c:pt>
                <c:pt idx="158">
                  <c:v>260.01898199999999</c:v>
                </c:pt>
                <c:pt idx="159">
                  <c:v>254.26464600000003</c:v>
                </c:pt>
                <c:pt idx="160">
                  <c:v>260.64098200000001</c:v>
                </c:pt>
                <c:pt idx="161">
                  <c:v>190.268607</c:v>
                </c:pt>
                <c:pt idx="162">
                  <c:v>265.76573099999996</c:v>
                </c:pt>
                <c:pt idx="163">
                  <c:v>260.89158299999997</c:v>
                </c:pt>
                <c:pt idx="164">
                  <c:v>260.95225299999998</c:v>
                </c:pt>
                <c:pt idx="165">
                  <c:v>260.14721000000003</c:v>
                </c:pt>
                <c:pt idx="166">
                  <c:v>260.67531300000002</c:v>
                </c:pt>
                <c:pt idx="167">
                  <c:v>260.60542599999997</c:v>
                </c:pt>
                <c:pt idx="168">
                  <c:v>248.69465299999999</c:v>
                </c:pt>
                <c:pt idx="169">
                  <c:v>208.04688300000001</c:v>
                </c:pt>
                <c:pt idx="170">
                  <c:v>264.35290799999996</c:v>
                </c:pt>
                <c:pt idx="171">
                  <c:v>260.42439100000001</c:v>
                </c:pt>
                <c:pt idx="172">
                  <c:v>260.71756299999998</c:v>
                </c:pt>
                <c:pt idx="173">
                  <c:v>260.37488999999999</c:v>
                </c:pt>
                <c:pt idx="174">
                  <c:v>260.46734400000003</c:v>
                </c:pt>
                <c:pt idx="175">
                  <c:v>260.37362400000001</c:v>
                </c:pt>
                <c:pt idx="176">
                  <c:v>218.92832800000002</c:v>
                </c:pt>
                <c:pt idx="177">
                  <c:v>238.769645</c:v>
                </c:pt>
                <c:pt idx="178">
                  <c:v>263.19975699999998</c:v>
                </c:pt>
                <c:pt idx="179">
                  <c:v>254.245395</c:v>
                </c:pt>
                <c:pt idx="180">
                  <c:v>260.43970999999999</c:v>
                </c:pt>
                <c:pt idx="181">
                  <c:v>260.02912400000002</c:v>
                </c:pt>
                <c:pt idx="182">
                  <c:v>260.81960500000002</c:v>
                </c:pt>
                <c:pt idx="183">
                  <c:v>260.48704699999996</c:v>
                </c:pt>
                <c:pt idx="184">
                  <c:v>218.771974</c:v>
                </c:pt>
                <c:pt idx="185">
                  <c:v>229.285954</c:v>
                </c:pt>
                <c:pt idx="186">
                  <c:v>263.717127</c:v>
                </c:pt>
                <c:pt idx="187">
                  <c:v>260.60357499999998</c:v>
                </c:pt>
                <c:pt idx="188">
                  <c:v>258.38336500000003</c:v>
                </c:pt>
                <c:pt idx="189">
                  <c:v>254.803731</c:v>
                </c:pt>
                <c:pt idx="190">
                  <c:v>259.68613399999998</c:v>
                </c:pt>
                <c:pt idx="191">
                  <c:v>260.94104099999998</c:v>
                </c:pt>
                <c:pt idx="192">
                  <c:v>244.427076</c:v>
                </c:pt>
                <c:pt idx="193">
                  <c:v>209.48250400000001</c:v>
                </c:pt>
                <c:pt idx="194">
                  <c:v>264.23403199999996</c:v>
                </c:pt>
                <c:pt idx="195">
                  <c:v>260.20720899999998</c:v>
                </c:pt>
                <c:pt idx="196">
                  <c:v>260.56407300000001</c:v>
                </c:pt>
                <c:pt idx="197">
                  <c:v>260.546558</c:v>
                </c:pt>
                <c:pt idx="198">
                  <c:v>254.56106500000001</c:v>
                </c:pt>
                <c:pt idx="199">
                  <c:v>259.961341</c:v>
                </c:pt>
                <c:pt idx="200">
                  <c:v>251.414964</c:v>
                </c:pt>
                <c:pt idx="201">
                  <c:v>201.21982500000001</c:v>
                </c:pt>
                <c:pt idx="202">
                  <c:v>264.42414600000001</c:v>
                </c:pt>
                <c:pt idx="203">
                  <c:v>260.31325100000004</c:v>
                </c:pt>
                <c:pt idx="204">
                  <c:v>260.33124999999995</c:v>
                </c:pt>
                <c:pt idx="205">
                  <c:v>260.263171</c:v>
                </c:pt>
                <c:pt idx="206">
                  <c:v>259.99947900000001</c:v>
                </c:pt>
                <c:pt idx="207">
                  <c:v>260.45181400000001</c:v>
                </c:pt>
                <c:pt idx="208">
                  <c:v>247.43288000000001</c:v>
                </c:pt>
                <c:pt idx="209">
                  <c:v>211.39107000000001</c:v>
                </c:pt>
                <c:pt idx="210">
                  <c:v>264.81076000000002</c:v>
                </c:pt>
                <c:pt idx="211">
                  <c:v>259.77960300000001</c:v>
                </c:pt>
                <c:pt idx="212">
                  <c:v>260.09414199999998</c:v>
                </c:pt>
                <c:pt idx="213">
                  <c:v>259.90249899999998</c:v>
                </c:pt>
                <c:pt idx="214">
                  <c:v>260.45008200000001</c:v>
                </c:pt>
                <c:pt idx="215">
                  <c:v>259.92085100000003</c:v>
                </c:pt>
                <c:pt idx="216">
                  <c:v>215.21879100000001</c:v>
                </c:pt>
                <c:pt idx="217">
                  <c:v>236.67806400000001</c:v>
                </c:pt>
                <c:pt idx="218">
                  <c:v>257.17618400000003</c:v>
                </c:pt>
                <c:pt idx="219">
                  <c:v>259.99947900000001</c:v>
                </c:pt>
                <c:pt idx="220">
                  <c:v>260.110725</c:v>
                </c:pt>
                <c:pt idx="221">
                  <c:v>259.64421099999998</c:v>
                </c:pt>
                <c:pt idx="222">
                  <c:v>259.95544699999999</c:v>
                </c:pt>
                <c:pt idx="223">
                  <c:v>260.51441399999999</c:v>
                </c:pt>
                <c:pt idx="224">
                  <c:v>243.30030199999999</c:v>
                </c:pt>
                <c:pt idx="225">
                  <c:v>207.277458</c:v>
                </c:pt>
                <c:pt idx="226">
                  <c:v>263.86315400000001</c:v>
                </c:pt>
                <c:pt idx="227">
                  <c:v>260.10342100000003</c:v>
                </c:pt>
                <c:pt idx="228">
                  <c:v>254.65912700000001</c:v>
                </c:pt>
                <c:pt idx="229">
                  <c:v>259.84900200000004</c:v>
                </c:pt>
                <c:pt idx="230">
                  <c:v>259.33891800000004</c:v>
                </c:pt>
                <c:pt idx="231">
                  <c:v>260.15979199999998</c:v>
                </c:pt>
                <c:pt idx="232">
                  <c:v>252.80588899999998</c:v>
                </c:pt>
                <c:pt idx="233">
                  <c:v>165.55505299999999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24-B24B-803E-F65D79C24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207807"/>
        <c:axId val="1915155551"/>
      </c:scatterChart>
      <c:valAx>
        <c:axId val="1881207807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155551"/>
        <c:crosses val="autoZero"/>
        <c:crossBetween val="midCat"/>
      </c:valAx>
      <c:valAx>
        <c:axId val="191515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207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'Power Consumption'!$C$23</c:f>
              <c:strCache>
                <c:ptCount val="1"/>
                <c:pt idx="0">
                  <c:v>GPU SP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'Power Consumption'!$B$24:$B$26</c:f>
              <c:numCache>
                <c:formatCode>General</c:formatCode>
                <c:ptCount val="3"/>
                <c:pt idx="0">
                  <c:v>2562</c:v>
                </c:pt>
                <c:pt idx="1">
                  <c:v>10242</c:v>
                </c:pt>
                <c:pt idx="2">
                  <c:v>40962</c:v>
                </c:pt>
              </c:numCache>
            </c:numRef>
          </c:xVal>
          <c:yVal>
            <c:numRef>
              <c:f>'Power Consumption'!$C$24:$C$26</c:f>
              <c:numCache>
                <c:formatCode>0.00</c:formatCode>
                <c:ptCount val="3"/>
                <c:pt idx="0">
                  <c:v>60.9756</c:v>
                </c:pt>
                <c:pt idx="1">
                  <c:v>112.262</c:v>
                </c:pt>
                <c:pt idx="2">
                  <c:v>177.07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66-094D-9062-2569CF6B18CC}"/>
            </c:ext>
          </c:extLst>
        </c:ser>
        <c:ser>
          <c:idx val="1"/>
          <c:order val="1"/>
          <c:tx>
            <c:strRef>
              <c:f>'Power Consumption'!$D$23</c:f>
              <c:strCache>
                <c:ptCount val="1"/>
                <c:pt idx="0">
                  <c:v>GPU 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'Power Consumption'!$B$24:$B$26</c:f>
              <c:numCache>
                <c:formatCode>General</c:formatCode>
                <c:ptCount val="3"/>
                <c:pt idx="0">
                  <c:v>2562</c:v>
                </c:pt>
                <c:pt idx="1">
                  <c:v>10242</c:v>
                </c:pt>
                <c:pt idx="2">
                  <c:v>40962</c:v>
                </c:pt>
              </c:numCache>
            </c:numRef>
          </c:xVal>
          <c:yVal>
            <c:numRef>
              <c:f>'Power Consumption'!$D$24:$D$26</c:f>
              <c:numCache>
                <c:formatCode>0.00</c:formatCode>
                <c:ptCount val="3"/>
                <c:pt idx="0">
                  <c:v>78.420900000000003</c:v>
                </c:pt>
                <c:pt idx="1">
                  <c:v>139.97999999999999</c:v>
                </c:pt>
                <c:pt idx="2">
                  <c:v>194.52169014099999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66-094D-9062-2569CF6B18CC}"/>
            </c:ext>
          </c:extLst>
        </c:ser>
        <c:ser>
          <c:idx val="2"/>
          <c:order val="2"/>
          <c:tx>
            <c:strRef>
              <c:f>'Power Consumption'!$E$23</c:f>
              <c:strCache>
                <c:ptCount val="1"/>
                <c:pt idx="0">
                  <c:v>CPU SP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'Power Consumption'!$B$24:$B$26</c:f>
              <c:numCache>
                <c:formatCode>General</c:formatCode>
                <c:ptCount val="3"/>
                <c:pt idx="0">
                  <c:v>2562</c:v>
                </c:pt>
                <c:pt idx="1">
                  <c:v>10242</c:v>
                </c:pt>
                <c:pt idx="2">
                  <c:v>40962</c:v>
                </c:pt>
              </c:numCache>
            </c:numRef>
          </c:xVal>
          <c:yVal>
            <c:numRef>
              <c:f>'Power Consumption'!$E$24:$E$26</c:f>
              <c:numCache>
                <c:formatCode>0.00</c:formatCode>
                <c:ptCount val="3"/>
                <c:pt idx="0">
                  <c:v>238.596</c:v>
                </c:pt>
                <c:pt idx="1">
                  <c:v>245.80599999999998</c:v>
                </c:pt>
                <c:pt idx="2">
                  <c:v>251.10999999999999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66-094D-9062-2569CF6B18CC}"/>
            </c:ext>
          </c:extLst>
        </c:ser>
        <c:ser>
          <c:idx val="3"/>
          <c:order val="3"/>
          <c:tx>
            <c:strRef>
              <c:f>'Power Consumption'!$F$23</c:f>
              <c:strCache>
                <c:ptCount val="1"/>
                <c:pt idx="0">
                  <c:v>CPU DP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'Power Consumption'!$B$24:$B$26</c:f>
              <c:numCache>
                <c:formatCode>General</c:formatCode>
                <c:ptCount val="3"/>
                <c:pt idx="0">
                  <c:v>2562</c:v>
                </c:pt>
                <c:pt idx="1">
                  <c:v>10242</c:v>
                </c:pt>
                <c:pt idx="2">
                  <c:v>40962</c:v>
                </c:pt>
              </c:numCache>
            </c:numRef>
          </c:xVal>
          <c:yVal>
            <c:numRef>
              <c:f>'Power Consumption'!$F$24:$F$26</c:f>
              <c:numCache>
                <c:formatCode>0.00</c:formatCode>
                <c:ptCount val="3"/>
                <c:pt idx="0">
                  <c:v>242.8381</c:v>
                </c:pt>
                <c:pt idx="1">
                  <c:v>259.64010000000002</c:v>
                </c:pt>
                <c:pt idx="2">
                  <c:v>273.27519999999998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66-094D-9062-2569CF6B1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218319"/>
        <c:axId val="1884388351"/>
      </c:scatterChart>
      <c:valAx>
        <c:axId val="188721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388351"/>
        <c:crosses val="autoZero"/>
        <c:crossBetween val="midCat"/>
      </c:valAx>
      <c:valAx>
        <c:axId val="188438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21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336550</xdr:colOff>
      <xdr:row>3</xdr:row>
      <xdr:rowOff>12700</xdr:rowOff>
    </xdr:from>
    <xdr:to>
      <xdr:col>18</xdr:col>
      <xdr:colOff>63500</xdr:colOff>
      <xdr:row>31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71BAEC-AB5E-6043-A625-A88CCF7C7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32</xdr:row>
      <xdr:rowOff>0</xdr:rowOff>
    </xdr:from>
    <xdr:to>
      <xdr:col>16</xdr:col>
      <xdr:colOff>577850</xdr:colOff>
      <xdr:row>60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C296A3-D590-5848-8F96-723E0D40F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1143000</xdr:colOff>
      <xdr:row>10</xdr:row>
      <xdr:rowOff>196850</xdr:rowOff>
    </xdr:from>
    <xdr:to>
      <xdr:col>18</xdr:col>
      <xdr:colOff>330200</xdr:colOff>
      <xdr:row>39</xdr:row>
      <xdr:rowOff>215900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5B59F7-5E37-2C4F-8113-3589AE40C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10</xdr:row>
      <xdr:rowOff>196850</xdr:rowOff>
    </xdr:from>
    <xdr:to>
      <xdr:col>17</xdr:col>
      <xdr:colOff>469900</xdr:colOff>
      <xdr:row>39</xdr:row>
      <xdr:rowOff>215900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249628-7587-A842-94BE-5AF6FF7FC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558800</xdr:colOff>
      <xdr:row>1</xdr:row>
      <xdr:rowOff>76200</xdr:rowOff>
    </xdr:from>
    <xdr:to>
      <xdr:col>16</xdr:col>
      <xdr:colOff>482600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637AD4-DD8E-E04B-BB88-9F2E802A1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20</xdr:row>
      <xdr:rowOff>127000</xdr:rowOff>
    </xdr:from>
    <xdr:to>
      <xdr:col>15</xdr:col>
      <xdr:colOff>482600</xdr:colOff>
      <xdr:row>38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503417-8D3C-8C46-8359-6C84D808A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mille73/Library/Containers/com.apple.mail/Data/Library/Mail%20Downloads/DD77E396-7545-4FAD-838D-CC1B622001AD/RBF-CPU-bench-40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242"/>
      <sheetName val="40962"/>
      <sheetName val="Comparison"/>
      <sheetName val="163842"/>
      <sheetName val="655362"/>
      <sheetName val="OpenMP gcc"/>
      <sheetName val="OpenMP icc"/>
      <sheetName val="Sheet2"/>
      <sheetName val="OpenMP icc 10242"/>
      <sheetName val="OpenMP KMP_aff"/>
    </sheetNames>
    <sheetDataSet>
      <sheetData sheetId="0"/>
      <sheetData sheetId="1"/>
      <sheetData sheetId="2"/>
      <sheetData sheetId="3"/>
      <sheetData sheetId="4">
        <row r="2">
          <cell r="E2" t="str">
            <v>Nodes</v>
          </cell>
          <cell r="F2" t="str">
            <v>Flops/evalRHS</v>
          </cell>
          <cell r="G2" t="str">
            <v>RK_steps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5DC44B-348C-8444-83DA-A6399BA30EED}" name="Table2431" displayName="Table2431" ref="I2:Q3" totalsRowShown="0" headerRowDxfId="35" dataDxfId="34">
  <autoFilter ref="I2:Q3" xr:uid="{B7E4CE63-4B65-8A44-8FFD-0A6F1416F54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D16D4C01-B810-494D-813B-9A12A171CF36}" name="Nodes" dataDxfId="33"/>
    <tableColumn id="2" xr3:uid="{783EC989-BAAB-6348-B47B-C6B5F9CAD68D}" name="Flops/evalRHS" dataDxfId="32"/>
    <tableColumn id="3" xr3:uid="{231B25DE-BED0-824C-94F3-009C036761B3}" name="RK_steps" dataDxfId="31"/>
    <tableColumn id="4" xr3:uid="{4C0412C8-8892-3F4B-8996-638F10420574}" name="Attempts" dataDxfId="30"/>
    <tableColumn id="5" xr3:uid="{7CA62103-90BC-D142-81F3-B434A6E7ABC3}" name="Compiler" dataDxfId="29"/>
    <tableColumn id="6" xr3:uid="{49984DD0-7E47-9A4B-BC63-438F0549FAD6}" name="Opt flags" dataDxfId="28"/>
    <tableColumn id="7" xr3:uid="{97E21663-79E4-4040-8598-07A769364B1E}" name="KMP affinity" dataDxfId="27"/>
    <tableColumn id="9" xr3:uid="{8A7CFB42-72FC-4947-B286-481D34F72959}" name="RCM Node Reordering" dataDxfId="26"/>
    <tableColumn id="8" xr3:uid="{23EF3748-9EDC-4247-A946-A2D29096B5AC}" name="Precision" dataDxfId="25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414896C-AA32-0643-A11E-A2F0798595CC}" name="Table2549" displayName="Table2549" ref="T2:X6" totalsRowShown="0" headerRowDxfId="24" dataDxfId="23">
  <autoFilter ref="T2:X6" xr:uid="{6C1A7856-083B-7E4A-A051-4C5846AB9C8A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D98761C0-47A9-F04A-80F1-9CABC87A6115}" name="Arch" dataDxfId="22"/>
    <tableColumn id="2" xr3:uid="{ABB51D36-40A0-2843-89CF-F49ADE18F589}" name="Nodes" dataDxfId="21"/>
    <tableColumn id="4" xr3:uid="{F68EF36E-91E7-BE48-ACE4-28B2797C000F}" name="Total cores" dataDxfId="20"/>
    <tableColumn id="5" xr3:uid="{B1E49CEC-3B1B-184B-8C75-34BB9B682096}" name="Column1" dataDxfId="19"/>
    <tableColumn id="6" xr3:uid="{DBABA36A-57FC-134A-8CE7-B063402BCF3A}" name="Processor" dataDxfId="1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37A232-5A21-A449-BCF0-90C12F7E6946}" name="Table24312" displayName="Table24312" ref="I2:Q3" totalsRowShown="0" headerRowDxfId="17" dataDxfId="16">
  <autoFilter ref="I2:Q3" xr:uid="{B7E4CE63-4B65-8A44-8FFD-0A6F1416F54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35E13D2-7BDF-7148-8969-A2F7D527FAC1}" name="Nodes" dataDxfId="15"/>
    <tableColumn id="2" xr3:uid="{250C42D1-B6F1-3944-A9C3-A9AE23B34395}" name="Flops/evalRHS" dataDxfId="14"/>
    <tableColumn id="3" xr3:uid="{CB57B139-BCD5-114D-88E2-6F0D82D622E9}" name="RK_steps" dataDxfId="13"/>
    <tableColumn id="4" xr3:uid="{313B724F-550A-244F-ADDD-14D5819592AB}" name="Attempts" dataDxfId="12"/>
    <tableColumn id="5" xr3:uid="{B9106E26-A07B-6E48-8CC7-D5D30513456A}" name="Compiler" dataDxfId="11"/>
    <tableColumn id="6" xr3:uid="{3B840A67-0D74-7C4B-B24F-AA7CA6AFBA08}" name="Opt flags" dataDxfId="10"/>
    <tableColumn id="7" xr3:uid="{D9F53E06-FCAB-114E-85EE-EEFC91B96B55}" name="KMP affinity" dataDxfId="9"/>
    <tableColumn id="9" xr3:uid="{F5B4548F-728C-8749-A2E0-252170AEC42B}" name="RCM Node Reordering" dataDxfId="8"/>
    <tableColumn id="8" xr3:uid="{CEF29B4B-16C2-9D4A-9E2E-808285815D11}" name="Precision" dataDxfId="7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A48D5A-34E1-3D45-AD06-AFEA840E16D3}" name="Table25493" displayName="Table25493" ref="T2:X6" totalsRowShown="0" headerRowDxfId="6" dataDxfId="5">
  <autoFilter ref="T2:X6" xr:uid="{6C1A7856-083B-7E4A-A051-4C5846AB9C8A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3AD49A06-DA2A-CE40-B12B-7E8F8BE3D14A}" name="Arch" dataDxfId="4"/>
    <tableColumn id="2" xr3:uid="{6189395F-8637-1442-B039-C7A406090DBC}" name="Nodes" dataDxfId="3"/>
    <tableColumn id="4" xr3:uid="{A3C314C3-6D21-E247-BBBD-11CC4667795B}" name="Total cores" dataDxfId="2"/>
    <tableColumn id="5" xr3:uid="{D3DDFDCD-9EF0-FD4C-9DD0-E72404FC171E}" name="Column1" dataDxfId="1"/>
    <tableColumn id="6" xr3:uid="{009F05CD-FF87-7B4F-B3B5-4A9E1E9AE699}" name="Processor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5D031-755D-8E43-8DB6-C55B793C5354}">
  <dimension ref="B4:F37"/>
  <sheetViews>
    <sheetView topLeftCell="A4" workbookViewId="0">
      <selection activeCell="F14" sqref="F14"/>
    </sheetView>
  </sheetViews>
  <sheetFormatPr baseColWidth="10" defaultRowHeight="16"/>
  <cols>
    <col min="2" max="2" width="17" customWidth="1"/>
    <col min="3" max="3" width="20.33203125" customWidth="1"/>
    <col min="4" max="4" width="20.5" customWidth="1"/>
    <col min="5" max="5" width="17.83203125" customWidth="1"/>
    <col min="6" max="6" width="16.83203125" customWidth="1"/>
  </cols>
  <sheetData>
    <row r="4" spans="2:6">
      <c r="B4" t="s">
        <v>38</v>
      </c>
    </row>
    <row r="6" spans="2:6">
      <c r="C6" t="s">
        <v>41</v>
      </c>
      <c r="D6" t="s">
        <v>40</v>
      </c>
      <c r="E6" t="s">
        <v>51</v>
      </c>
      <c r="F6" t="s">
        <v>52</v>
      </c>
    </row>
    <row r="7" spans="2:6">
      <c r="B7" t="s">
        <v>35</v>
      </c>
      <c r="C7" s="54">
        <f>'OpenMP icc SP'!C68</f>
        <v>78.144490835536971</v>
      </c>
      <c r="D7" s="55">
        <f>'OpenACC pgi SP'!C24</f>
        <v>113.94089218170586</v>
      </c>
      <c r="E7" s="63">
        <f>2562*1058*4/1000000000/'FPGA SP'!F9</f>
        <v>673.94231725509701</v>
      </c>
      <c r="F7" s="63">
        <f>2562*1058*4/1000000000/'FPGA SP'!F2</f>
        <v>120.83612696148359</v>
      </c>
    </row>
    <row r="8" spans="2:6">
      <c r="B8" t="s">
        <v>36</v>
      </c>
      <c r="C8" s="57">
        <f>'OpenMP icc SP'!E22</f>
        <v>248.92016077763171</v>
      </c>
      <c r="D8" s="55">
        <f>'OpenACC pgi SP'!E24</f>
        <v>312.22460734341996</v>
      </c>
      <c r="E8" s="56">
        <f>E7*(24/16)</f>
        <v>1010.9134758826456</v>
      </c>
      <c r="F8" s="56"/>
    </row>
    <row r="9" spans="2:6">
      <c r="B9" t="s">
        <v>37</v>
      </c>
      <c r="C9" s="57">
        <f>'OpenMP icc SP'!G22</f>
        <v>351.81565675528128</v>
      </c>
      <c r="D9" s="55">
        <f>'OpenACC pgi SP'!G24</f>
        <v>728.86458095513194</v>
      </c>
      <c r="E9" s="56"/>
      <c r="F9" s="56"/>
    </row>
    <row r="12" spans="2:6">
      <c r="B12" t="s">
        <v>46</v>
      </c>
    </row>
    <row r="13" spans="2:6">
      <c r="C13" t="s">
        <v>40</v>
      </c>
      <c r="D13" t="s">
        <v>53</v>
      </c>
      <c r="E13" t="s">
        <v>54</v>
      </c>
    </row>
    <row r="14" spans="2:6">
      <c r="B14" t="s">
        <v>35</v>
      </c>
      <c r="C14" s="62">
        <f>D7/C7</f>
        <v>1.4580796542843444</v>
      </c>
      <c r="D14" s="1">
        <f>E7/C7</f>
        <v>8.6243100447538552</v>
      </c>
      <c r="E14" s="1">
        <f>F7/C7</f>
        <v>1.5463166458630526</v>
      </c>
    </row>
    <row r="15" spans="2:6">
      <c r="B15" t="s">
        <v>36</v>
      </c>
      <c r="C15" s="62">
        <f>D8/C8</f>
        <v>1.2543162689917275</v>
      </c>
      <c r="D15" s="1">
        <f>E8/C8</f>
        <v>4.0611956569710186</v>
      </c>
    </row>
    <row r="16" spans="2:6">
      <c r="B16" t="s">
        <v>37</v>
      </c>
      <c r="C16" s="62">
        <f>D9/C9</f>
        <v>2.0717229803735577</v>
      </c>
    </row>
    <row r="19" spans="2:6">
      <c r="B19" t="s">
        <v>45</v>
      </c>
      <c r="C19" s="51" t="s">
        <v>42</v>
      </c>
    </row>
    <row r="20" spans="2:6">
      <c r="C20" s="52" t="s">
        <v>43</v>
      </c>
    </row>
    <row r="21" spans="2:6">
      <c r="C21" s="53" t="s">
        <v>44</v>
      </c>
    </row>
    <row r="25" spans="2:6">
      <c r="B25" t="s">
        <v>47</v>
      </c>
    </row>
    <row r="27" spans="2:6">
      <c r="C27" t="s">
        <v>41</v>
      </c>
      <c r="D27" t="s">
        <v>40</v>
      </c>
      <c r="E27" t="s">
        <v>55</v>
      </c>
      <c r="F27" t="s">
        <v>52</v>
      </c>
    </row>
    <row r="28" spans="2:6">
      <c r="B28" t="s">
        <v>35</v>
      </c>
      <c r="C28" s="57">
        <f>'OpenMP icc DP'!C22</f>
        <v>89.929482256103327</v>
      </c>
      <c r="D28" s="55">
        <f>'OpenACC pgi DP'!C24</f>
        <v>108.35027016655691</v>
      </c>
      <c r="E28" s="56"/>
    </row>
    <row r="29" spans="2:6">
      <c r="B29" t="s">
        <v>36</v>
      </c>
      <c r="C29" s="57">
        <f>'OpenMP icc DP'!E22</f>
        <v>210.64733600821125</v>
      </c>
      <c r="D29" s="55">
        <f>'OpenACC pgi DP'!E24</f>
        <v>253.86244594810668</v>
      </c>
      <c r="E29" s="56"/>
    </row>
    <row r="30" spans="2:6">
      <c r="B30" t="s">
        <v>37</v>
      </c>
      <c r="C30" s="54">
        <f>'OpenMP icc DP'!G68</f>
        <v>264.4530321808233</v>
      </c>
      <c r="D30" s="55">
        <f>'OpenACC pgi DP'!G24</f>
        <v>455.75531824833405</v>
      </c>
      <c r="E30" s="56"/>
    </row>
    <row r="33" spans="2:4">
      <c r="B33" t="s">
        <v>48</v>
      </c>
    </row>
    <row r="34" spans="2:4">
      <c r="C34" t="s">
        <v>40</v>
      </c>
      <c r="D34" t="s">
        <v>39</v>
      </c>
    </row>
    <row r="35" spans="2:4">
      <c r="B35" t="s">
        <v>35</v>
      </c>
      <c r="C35" s="1">
        <f>D28/C28</f>
        <v>1.2048359164127558</v>
      </c>
      <c r="D35">
        <f>E28/C28</f>
        <v>0</v>
      </c>
    </row>
    <row r="36" spans="2:4">
      <c r="B36" t="s">
        <v>36</v>
      </c>
      <c r="C36" s="1">
        <f t="shared" ref="C36:C37" si="0">D29/C29</f>
        <v>1.2051538403419964</v>
      </c>
      <c r="D36">
        <f>E29/C29</f>
        <v>0</v>
      </c>
    </row>
    <row r="37" spans="2:4">
      <c r="B37" t="s">
        <v>37</v>
      </c>
      <c r="C37" s="1">
        <f t="shared" si="0"/>
        <v>1.7233885143608612</v>
      </c>
      <c r="D37">
        <f>E30/C30</f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DCE8D-F557-3447-8935-927CAC7AA166}">
  <dimension ref="A1:K23"/>
  <sheetViews>
    <sheetView workbookViewId="0">
      <selection sqref="A1:A1048576"/>
    </sheetView>
  </sheetViews>
  <sheetFormatPr baseColWidth="10" defaultRowHeight="16"/>
  <sheetData>
    <row r="1" spans="1:11">
      <c r="A1" t="s">
        <v>77</v>
      </c>
      <c r="B1" t="s">
        <v>78</v>
      </c>
      <c r="C1" t="s">
        <v>79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</row>
    <row r="2" spans="1:11">
      <c r="A2">
        <v>1</v>
      </c>
      <c r="B2" t="s">
        <v>206</v>
      </c>
      <c r="C2">
        <v>1.3180000000000001</v>
      </c>
      <c r="D2">
        <v>110.79</v>
      </c>
      <c r="E2">
        <v>42.5</v>
      </c>
      <c r="F2">
        <v>44.5</v>
      </c>
      <c r="G2">
        <v>42.5</v>
      </c>
      <c r="H2">
        <v>42.48</v>
      </c>
      <c r="I2">
        <v>44.47</v>
      </c>
      <c r="J2">
        <v>43.49</v>
      </c>
      <c r="K2">
        <v>43.49</v>
      </c>
    </row>
    <row r="3" spans="1:11">
      <c r="A3">
        <v>2</v>
      </c>
      <c r="B3" t="s">
        <v>207</v>
      </c>
      <c r="C3">
        <v>1.39</v>
      </c>
      <c r="D3">
        <v>110.29</v>
      </c>
      <c r="E3">
        <v>42.5</v>
      </c>
      <c r="F3">
        <v>44.5</v>
      </c>
      <c r="G3">
        <v>43</v>
      </c>
      <c r="H3">
        <v>42.48</v>
      </c>
      <c r="I3">
        <v>44.47</v>
      </c>
      <c r="J3">
        <v>43.49</v>
      </c>
      <c r="K3">
        <v>43.46</v>
      </c>
    </row>
    <row r="4" spans="1:11">
      <c r="A4">
        <v>3</v>
      </c>
      <c r="B4" t="s">
        <v>208</v>
      </c>
      <c r="C4">
        <v>1.3129999999999999</v>
      </c>
      <c r="D4">
        <v>111.28</v>
      </c>
      <c r="E4">
        <v>42.5</v>
      </c>
      <c r="F4">
        <v>44.5</v>
      </c>
      <c r="G4">
        <v>43</v>
      </c>
      <c r="H4">
        <v>42.48</v>
      </c>
      <c r="I4">
        <v>44.47</v>
      </c>
      <c r="J4">
        <v>43.49</v>
      </c>
      <c r="K4">
        <v>43.46</v>
      </c>
    </row>
    <row r="5" spans="1:11">
      <c r="A5">
        <v>4</v>
      </c>
      <c r="B5" t="s">
        <v>209</v>
      </c>
      <c r="C5">
        <v>1.3129999999999999</v>
      </c>
      <c r="D5">
        <v>110.29</v>
      </c>
      <c r="E5">
        <v>42.48</v>
      </c>
      <c r="F5">
        <v>44.5</v>
      </c>
      <c r="G5">
        <v>43</v>
      </c>
      <c r="H5">
        <v>42.48</v>
      </c>
      <c r="I5">
        <v>44.47</v>
      </c>
      <c r="J5">
        <v>43</v>
      </c>
      <c r="K5">
        <v>43.49</v>
      </c>
    </row>
    <row r="6" spans="1:11">
      <c r="A6">
        <v>5</v>
      </c>
      <c r="B6" t="s">
        <v>210</v>
      </c>
      <c r="C6">
        <v>1.3149999999999999</v>
      </c>
      <c r="D6">
        <v>114.23</v>
      </c>
      <c r="E6">
        <v>42.5</v>
      </c>
      <c r="F6">
        <v>44.5</v>
      </c>
      <c r="G6">
        <v>43</v>
      </c>
      <c r="H6">
        <v>42.48</v>
      </c>
      <c r="I6">
        <v>44.47</v>
      </c>
      <c r="J6">
        <v>43</v>
      </c>
      <c r="K6">
        <v>43.46</v>
      </c>
    </row>
    <row r="7" spans="1:11">
      <c r="A7">
        <v>6</v>
      </c>
      <c r="B7" t="s">
        <v>211</v>
      </c>
      <c r="C7">
        <v>1.3140000000000001</v>
      </c>
      <c r="D7">
        <v>110.79</v>
      </c>
      <c r="E7">
        <v>42.5</v>
      </c>
      <c r="F7">
        <v>44.5</v>
      </c>
      <c r="G7">
        <v>43</v>
      </c>
      <c r="H7">
        <v>42.48</v>
      </c>
      <c r="I7">
        <v>44.47</v>
      </c>
      <c r="J7">
        <v>43.49</v>
      </c>
      <c r="K7">
        <v>43.49</v>
      </c>
    </row>
    <row r="8" spans="1:11">
      <c r="A8">
        <v>7</v>
      </c>
      <c r="B8" t="s">
        <v>212</v>
      </c>
      <c r="C8">
        <v>1.31</v>
      </c>
      <c r="D8">
        <v>111.28</v>
      </c>
      <c r="E8">
        <v>42.5</v>
      </c>
      <c r="F8">
        <v>44.5</v>
      </c>
      <c r="G8">
        <v>43</v>
      </c>
      <c r="H8">
        <v>42.48</v>
      </c>
      <c r="I8">
        <v>44.47</v>
      </c>
      <c r="J8">
        <v>43.49</v>
      </c>
      <c r="K8">
        <v>43.49</v>
      </c>
    </row>
    <row r="9" spans="1:11">
      <c r="A9">
        <v>8</v>
      </c>
      <c r="B9" t="s">
        <v>213</v>
      </c>
      <c r="C9">
        <v>1.3129999999999999</v>
      </c>
      <c r="D9">
        <v>115.71</v>
      </c>
      <c r="E9">
        <v>42.5</v>
      </c>
      <c r="F9">
        <v>44.5</v>
      </c>
      <c r="G9">
        <v>43</v>
      </c>
      <c r="H9">
        <v>42.48</v>
      </c>
      <c r="I9">
        <v>44.47</v>
      </c>
      <c r="J9">
        <v>43.49</v>
      </c>
      <c r="K9">
        <v>43.49</v>
      </c>
    </row>
    <row r="10" spans="1:11">
      <c r="A10">
        <v>9</v>
      </c>
      <c r="B10" t="s">
        <v>214</v>
      </c>
      <c r="C10">
        <v>1.3129999999999999</v>
      </c>
      <c r="D10">
        <v>111.77</v>
      </c>
      <c r="E10">
        <v>42.5</v>
      </c>
      <c r="F10">
        <v>44.5</v>
      </c>
      <c r="G10">
        <v>43</v>
      </c>
      <c r="H10">
        <v>42.48</v>
      </c>
      <c r="I10">
        <v>44.47</v>
      </c>
      <c r="J10">
        <v>43.49</v>
      </c>
      <c r="K10">
        <v>43.46</v>
      </c>
    </row>
    <row r="11" spans="1:11">
      <c r="A11">
        <v>10</v>
      </c>
      <c r="B11" t="s">
        <v>215</v>
      </c>
      <c r="C11">
        <v>1.3129999999999999</v>
      </c>
      <c r="D11">
        <v>111.28</v>
      </c>
      <c r="E11">
        <v>42.5</v>
      </c>
      <c r="F11">
        <v>44.5</v>
      </c>
      <c r="G11">
        <v>43</v>
      </c>
      <c r="H11">
        <v>42.48</v>
      </c>
      <c r="I11">
        <v>44.47</v>
      </c>
      <c r="J11">
        <v>43</v>
      </c>
      <c r="K11">
        <v>43.49</v>
      </c>
    </row>
    <row r="12" spans="1:11">
      <c r="A12">
        <v>11</v>
      </c>
      <c r="B12" t="s">
        <v>216</v>
      </c>
      <c r="C12">
        <v>1.3160000000000001</v>
      </c>
      <c r="D12">
        <v>111.77</v>
      </c>
      <c r="E12">
        <v>42.5</v>
      </c>
      <c r="F12">
        <v>44.5</v>
      </c>
      <c r="G12">
        <v>43</v>
      </c>
      <c r="H12">
        <v>42.48</v>
      </c>
      <c r="I12">
        <v>44.47</v>
      </c>
      <c r="J12">
        <v>43.49</v>
      </c>
      <c r="K12">
        <v>43.49</v>
      </c>
    </row>
    <row r="13" spans="1:11">
      <c r="A13">
        <v>12</v>
      </c>
      <c r="B13" t="s">
        <v>217</v>
      </c>
      <c r="C13">
        <v>1.3180000000000001</v>
      </c>
      <c r="D13">
        <v>111.28</v>
      </c>
      <c r="E13">
        <v>42.5</v>
      </c>
      <c r="F13">
        <v>44.5</v>
      </c>
      <c r="G13">
        <v>43</v>
      </c>
      <c r="H13">
        <v>42.48</v>
      </c>
      <c r="I13">
        <v>44.47</v>
      </c>
      <c r="J13">
        <v>43.49</v>
      </c>
      <c r="K13">
        <v>43.49</v>
      </c>
    </row>
    <row r="14" spans="1:11">
      <c r="A14">
        <v>13</v>
      </c>
      <c r="B14" t="s">
        <v>218</v>
      </c>
      <c r="C14">
        <v>1.3120000000000001</v>
      </c>
      <c r="D14">
        <v>115.71</v>
      </c>
      <c r="E14">
        <v>42.5</v>
      </c>
      <c r="F14">
        <v>44.5</v>
      </c>
      <c r="G14">
        <v>43</v>
      </c>
      <c r="H14">
        <v>42.48</v>
      </c>
      <c r="I14">
        <v>44.47</v>
      </c>
      <c r="J14">
        <v>43</v>
      </c>
      <c r="K14">
        <v>43.49</v>
      </c>
    </row>
    <row r="15" spans="1:11">
      <c r="A15">
        <v>14</v>
      </c>
      <c r="B15" t="s">
        <v>219</v>
      </c>
      <c r="C15">
        <v>1.3089999999999999</v>
      </c>
      <c r="D15">
        <v>111.77</v>
      </c>
      <c r="E15">
        <v>42.5</v>
      </c>
      <c r="F15">
        <v>44.5</v>
      </c>
      <c r="G15">
        <v>43</v>
      </c>
      <c r="H15">
        <v>42.48</v>
      </c>
      <c r="I15">
        <v>44.47</v>
      </c>
      <c r="J15">
        <v>43</v>
      </c>
      <c r="K15">
        <v>43.46</v>
      </c>
    </row>
    <row r="16" spans="1:11">
      <c r="A16">
        <v>15</v>
      </c>
      <c r="B16" t="s">
        <v>220</v>
      </c>
      <c r="C16">
        <v>1.3149999999999999</v>
      </c>
      <c r="D16">
        <v>112.26</v>
      </c>
      <c r="E16">
        <v>42.5</v>
      </c>
      <c r="F16">
        <v>44.5</v>
      </c>
      <c r="G16">
        <v>43</v>
      </c>
      <c r="H16">
        <v>42.48</v>
      </c>
      <c r="I16">
        <v>44.47</v>
      </c>
      <c r="J16">
        <v>43</v>
      </c>
      <c r="K16">
        <v>43.49</v>
      </c>
    </row>
    <row r="17" spans="1:11">
      <c r="A17">
        <v>16</v>
      </c>
      <c r="B17" t="s">
        <v>221</v>
      </c>
      <c r="C17">
        <v>1.3120000000000001</v>
      </c>
      <c r="D17">
        <v>111.77</v>
      </c>
      <c r="E17">
        <v>42.5</v>
      </c>
      <c r="F17">
        <v>44.5</v>
      </c>
      <c r="G17">
        <v>43</v>
      </c>
      <c r="H17">
        <v>42.48</v>
      </c>
      <c r="I17">
        <v>44.47</v>
      </c>
      <c r="J17">
        <v>43</v>
      </c>
      <c r="K17">
        <v>43.49</v>
      </c>
    </row>
    <row r="18" spans="1:11">
      <c r="A18">
        <v>17</v>
      </c>
      <c r="B18" t="s">
        <v>222</v>
      </c>
      <c r="C18">
        <v>1.3109999999999999</v>
      </c>
      <c r="D18">
        <v>111.77</v>
      </c>
      <c r="E18">
        <v>42.5</v>
      </c>
      <c r="F18">
        <v>44.5</v>
      </c>
      <c r="G18">
        <v>43</v>
      </c>
      <c r="H18">
        <v>41.98</v>
      </c>
      <c r="I18">
        <v>44.47</v>
      </c>
      <c r="J18">
        <v>43.49</v>
      </c>
      <c r="K18">
        <v>43.46</v>
      </c>
    </row>
    <row r="19" spans="1:11">
      <c r="A19">
        <v>18</v>
      </c>
      <c r="B19" t="s">
        <v>223</v>
      </c>
      <c r="C19">
        <v>1.3120000000000001</v>
      </c>
      <c r="D19">
        <v>115.21</v>
      </c>
      <c r="E19">
        <v>42.5</v>
      </c>
      <c r="F19">
        <v>44.5</v>
      </c>
      <c r="G19">
        <v>43</v>
      </c>
      <c r="H19">
        <v>41.98</v>
      </c>
      <c r="I19">
        <v>44.47</v>
      </c>
      <c r="J19">
        <v>43.49</v>
      </c>
      <c r="K19">
        <v>43.46</v>
      </c>
    </row>
    <row r="20" spans="1:11">
      <c r="A20">
        <v>19</v>
      </c>
      <c r="B20" t="s">
        <v>224</v>
      </c>
      <c r="C20">
        <v>1.3129999999999999</v>
      </c>
      <c r="D20">
        <v>112.75</v>
      </c>
      <c r="E20">
        <v>42.5</v>
      </c>
      <c r="F20">
        <v>44.5</v>
      </c>
      <c r="G20">
        <v>43</v>
      </c>
      <c r="H20">
        <v>42.48</v>
      </c>
      <c r="I20">
        <v>44.47</v>
      </c>
      <c r="J20">
        <v>43.49</v>
      </c>
      <c r="K20">
        <v>43.46</v>
      </c>
    </row>
    <row r="21" spans="1:11">
      <c r="A21">
        <v>20</v>
      </c>
      <c r="B21" t="s">
        <v>225</v>
      </c>
      <c r="C21">
        <v>1.3109999999999999</v>
      </c>
      <c r="D21">
        <v>112.26</v>
      </c>
      <c r="E21">
        <v>42.5</v>
      </c>
      <c r="F21">
        <v>44.5</v>
      </c>
      <c r="G21">
        <v>43</v>
      </c>
      <c r="H21">
        <v>42.48</v>
      </c>
      <c r="I21">
        <v>44.47</v>
      </c>
      <c r="J21">
        <v>43.49</v>
      </c>
      <c r="K21">
        <v>43.49</v>
      </c>
    </row>
    <row r="22" spans="1:11">
      <c r="A22">
        <v>21</v>
      </c>
      <c r="B22" t="s">
        <v>226</v>
      </c>
      <c r="C22">
        <v>1.3129999999999999</v>
      </c>
      <c r="D22">
        <v>111.28</v>
      </c>
      <c r="E22">
        <v>42.5</v>
      </c>
      <c r="F22">
        <v>44.5</v>
      </c>
      <c r="G22">
        <v>43</v>
      </c>
      <c r="H22">
        <v>42.48</v>
      </c>
      <c r="I22">
        <v>44.47</v>
      </c>
      <c r="J22">
        <v>43.49</v>
      </c>
      <c r="K22">
        <v>43.46</v>
      </c>
    </row>
    <row r="23" spans="1:11">
      <c r="A23">
        <v>22</v>
      </c>
      <c r="B23" t="s">
        <v>227</v>
      </c>
      <c r="C23">
        <v>1.31</v>
      </c>
      <c r="D23">
        <v>112.26</v>
      </c>
      <c r="E23">
        <v>42.5</v>
      </c>
      <c r="F23">
        <v>44.5</v>
      </c>
      <c r="G23">
        <v>43</v>
      </c>
      <c r="H23">
        <v>42.48</v>
      </c>
      <c r="I23">
        <v>44.47</v>
      </c>
      <c r="J23">
        <v>43</v>
      </c>
      <c r="K23">
        <v>43.46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D9F99-62E8-4E4D-BE6E-8B25487906B6}">
  <dimension ref="A1:K15"/>
  <sheetViews>
    <sheetView workbookViewId="0">
      <selection sqref="A1:A1048576"/>
    </sheetView>
  </sheetViews>
  <sheetFormatPr baseColWidth="10" defaultRowHeight="16"/>
  <sheetData>
    <row r="1" spans="1:11">
      <c r="A1" t="s">
        <v>77</v>
      </c>
      <c r="B1" t="s">
        <v>78</v>
      </c>
      <c r="C1" t="s">
        <v>79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</row>
    <row r="2" spans="1:11">
      <c r="A2">
        <v>1</v>
      </c>
      <c r="B2" t="s">
        <v>228</v>
      </c>
      <c r="C2">
        <v>1.3109999999999999</v>
      </c>
      <c r="D2">
        <v>60.7</v>
      </c>
      <c r="E2">
        <v>42.01</v>
      </c>
      <c r="F2">
        <v>44.5</v>
      </c>
      <c r="G2">
        <v>42.5</v>
      </c>
      <c r="H2">
        <v>42.48</v>
      </c>
      <c r="I2">
        <v>44.47</v>
      </c>
      <c r="J2">
        <v>43</v>
      </c>
      <c r="K2">
        <v>43.49</v>
      </c>
    </row>
    <row r="3" spans="1:11">
      <c r="A3">
        <v>2</v>
      </c>
      <c r="B3" t="s">
        <v>229</v>
      </c>
      <c r="C3">
        <v>1.3149999999999999</v>
      </c>
      <c r="D3">
        <v>60.7</v>
      </c>
      <c r="E3">
        <v>42.01</v>
      </c>
      <c r="F3">
        <v>44.5</v>
      </c>
      <c r="G3">
        <v>42.5</v>
      </c>
      <c r="H3">
        <v>42.48</v>
      </c>
      <c r="I3">
        <v>44.47</v>
      </c>
      <c r="J3">
        <v>43.49</v>
      </c>
      <c r="K3">
        <v>43.49</v>
      </c>
    </row>
    <row r="4" spans="1:11">
      <c r="A4">
        <v>3</v>
      </c>
      <c r="B4" t="s">
        <v>230</v>
      </c>
      <c r="C4">
        <v>1.3080000000000001</v>
      </c>
      <c r="D4">
        <v>60.7</v>
      </c>
      <c r="E4">
        <v>42.04</v>
      </c>
      <c r="F4">
        <v>44.5</v>
      </c>
      <c r="G4">
        <v>43</v>
      </c>
      <c r="H4">
        <v>42.48</v>
      </c>
      <c r="I4">
        <v>44.47</v>
      </c>
      <c r="J4">
        <v>43.49</v>
      </c>
      <c r="K4">
        <v>43.49</v>
      </c>
    </row>
    <row r="5" spans="1:11">
      <c r="A5">
        <v>4</v>
      </c>
      <c r="B5" t="s">
        <v>231</v>
      </c>
      <c r="C5">
        <v>1.3120000000000001</v>
      </c>
      <c r="D5">
        <v>60.7</v>
      </c>
      <c r="E5">
        <v>42.01</v>
      </c>
      <c r="F5">
        <v>44.5</v>
      </c>
      <c r="G5">
        <v>42.5</v>
      </c>
      <c r="H5">
        <v>42.48</v>
      </c>
      <c r="I5">
        <v>44.47</v>
      </c>
      <c r="J5">
        <v>43</v>
      </c>
      <c r="K5">
        <v>43.49</v>
      </c>
    </row>
    <row r="6" spans="1:11">
      <c r="A6">
        <v>5</v>
      </c>
      <c r="B6" t="s">
        <v>232</v>
      </c>
      <c r="C6">
        <v>1.3109999999999999</v>
      </c>
      <c r="D6">
        <v>60.7</v>
      </c>
      <c r="E6">
        <v>42.04</v>
      </c>
      <c r="F6">
        <v>44.5</v>
      </c>
      <c r="G6">
        <v>42.5</v>
      </c>
      <c r="H6">
        <v>42.48</v>
      </c>
      <c r="I6">
        <v>44.47</v>
      </c>
      <c r="J6">
        <v>43</v>
      </c>
      <c r="K6">
        <v>43.46</v>
      </c>
    </row>
    <row r="7" spans="1:11">
      <c r="A7">
        <v>6</v>
      </c>
      <c r="B7" t="s">
        <v>233</v>
      </c>
      <c r="C7">
        <v>1.3089999999999999</v>
      </c>
      <c r="D7">
        <v>61.19</v>
      </c>
      <c r="E7">
        <v>42.01</v>
      </c>
      <c r="F7">
        <v>44.5</v>
      </c>
      <c r="G7">
        <v>43</v>
      </c>
      <c r="H7">
        <v>42.48</v>
      </c>
      <c r="I7">
        <v>44.47</v>
      </c>
      <c r="J7">
        <v>43</v>
      </c>
      <c r="K7">
        <v>43.49</v>
      </c>
    </row>
    <row r="8" spans="1:11">
      <c r="A8">
        <v>7</v>
      </c>
      <c r="B8" t="s">
        <v>234</v>
      </c>
      <c r="C8">
        <v>1.3120000000000001</v>
      </c>
      <c r="D8">
        <v>61.68</v>
      </c>
      <c r="E8">
        <v>42.01</v>
      </c>
      <c r="F8">
        <v>44.5</v>
      </c>
      <c r="G8">
        <v>42.5</v>
      </c>
      <c r="H8">
        <v>42.48</v>
      </c>
      <c r="I8">
        <v>44.47</v>
      </c>
      <c r="J8">
        <v>43</v>
      </c>
      <c r="K8">
        <v>43.49</v>
      </c>
    </row>
    <row r="9" spans="1:11">
      <c r="A9">
        <v>8</v>
      </c>
      <c r="B9" t="s">
        <v>235</v>
      </c>
      <c r="C9">
        <v>1.306</v>
      </c>
      <c r="D9">
        <v>61.19</v>
      </c>
      <c r="E9">
        <v>42.01</v>
      </c>
      <c r="F9">
        <v>44.5</v>
      </c>
      <c r="G9">
        <v>42.5</v>
      </c>
      <c r="H9">
        <v>42.48</v>
      </c>
      <c r="I9">
        <v>44.47</v>
      </c>
      <c r="J9">
        <v>43</v>
      </c>
      <c r="K9">
        <v>43.49</v>
      </c>
    </row>
    <row r="10" spans="1:11">
      <c r="A10">
        <v>9</v>
      </c>
      <c r="B10" t="s">
        <v>236</v>
      </c>
      <c r="C10">
        <v>1.3089999999999999</v>
      </c>
      <c r="D10">
        <v>61.19</v>
      </c>
      <c r="E10">
        <v>42.01</v>
      </c>
      <c r="F10">
        <v>44.5</v>
      </c>
      <c r="G10">
        <v>42.5</v>
      </c>
      <c r="H10">
        <v>42.48</v>
      </c>
      <c r="I10">
        <v>44.47</v>
      </c>
      <c r="J10">
        <v>43</v>
      </c>
      <c r="K10">
        <v>43.46</v>
      </c>
    </row>
    <row r="11" spans="1:11">
      <c r="A11">
        <v>10</v>
      </c>
      <c r="B11" t="s">
        <v>237</v>
      </c>
      <c r="C11">
        <v>1.31</v>
      </c>
      <c r="D11">
        <v>60.7</v>
      </c>
      <c r="E11">
        <v>42.01</v>
      </c>
      <c r="F11">
        <v>44.5</v>
      </c>
      <c r="G11">
        <v>43</v>
      </c>
      <c r="H11">
        <v>42.48</v>
      </c>
      <c r="I11">
        <v>44.47</v>
      </c>
      <c r="J11">
        <v>43</v>
      </c>
      <c r="K11">
        <v>43.49</v>
      </c>
    </row>
    <row r="12" spans="1:11">
      <c r="A12">
        <v>11</v>
      </c>
      <c r="B12" t="s">
        <v>238</v>
      </c>
      <c r="C12">
        <v>1.3080000000000001</v>
      </c>
      <c r="D12">
        <v>60.7</v>
      </c>
      <c r="E12">
        <v>42.04</v>
      </c>
      <c r="F12">
        <v>44.5</v>
      </c>
      <c r="G12">
        <v>42.5</v>
      </c>
      <c r="H12">
        <v>42.48</v>
      </c>
      <c r="I12">
        <v>44.47</v>
      </c>
      <c r="J12">
        <v>43.49</v>
      </c>
      <c r="K12">
        <v>43.46</v>
      </c>
    </row>
    <row r="13" spans="1:11">
      <c r="A13">
        <v>12</v>
      </c>
      <c r="B13" t="s">
        <v>239</v>
      </c>
      <c r="C13">
        <v>1.3069999999999999</v>
      </c>
      <c r="D13">
        <v>61.19</v>
      </c>
      <c r="E13">
        <v>42.01</v>
      </c>
      <c r="F13">
        <v>44.5</v>
      </c>
      <c r="G13">
        <v>43</v>
      </c>
      <c r="H13">
        <v>42.48</v>
      </c>
      <c r="I13">
        <v>44.47</v>
      </c>
      <c r="J13">
        <v>43.49</v>
      </c>
      <c r="K13">
        <v>43.46</v>
      </c>
    </row>
    <row r="14" spans="1:11">
      <c r="A14">
        <v>13</v>
      </c>
      <c r="B14" t="s">
        <v>240</v>
      </c>
      <c r="C14">
        <v>1.3049999999999999</v>
      </c>
      <c r="D14">
        <v>61.19</v>
      </c>
      <c r="E14">
        <v>42.01</v>
      </c>
      <c r="F14">
        <v>44.5</v>
      </c>
      <c r="G14">
        <v>42.5</v>
      </c>
      <c r="H14">
        <v>42.48</v>
      </c>
      <c r="I14">
        <v>44.47</v>
      </c>
      <c r="J14">
        <v>43</v>
      </c>
      <c r="K14">
        <v>43.49</v>
      </c>
    </row>
    <row r="15" spans="1:11">
      <c r="A15">
        <v>14</v>
      </c>
      <c r="B15" t="s">
        <v>241</v>
      </c>
      <c r="C15">
        <v>1.3080000000000001</v>
      </c>
      <c r="D15">
        <v>61.19</v>
      </c>
      <c r="E15">
        <v>42.01</v>
      </c>
      <c r="F15">
        <v>44.5</v>
      </c>
      <c r="G15">
        <v>42.5</v>
      </c>
      <c r="H15">
        <v>42.48</v>
      </c>
      <c r="I15">
        <v>44.47</v>
      </c>
      <c r="J15">
        <v>43.49</v>
      </c>
      <c r="K15">
        <v>43.49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42278-EE01-564D-B813-17509836E02D}">
  <dimension ref="A1:K70"/>
  <sheetViews>
    <sheetView workbookViewId="0">
      <selection activeCell="F22" sqref="F22"/>
    </sheetView>
  </sheetViews>
  <sheetFormatPr baseColWidth="10" defaultRowHeight="16"/>
  <sheetData>
    <row r="1" spans="1:11">
      <c r="A1" t="s">
        <v>77</v>
      </c>
      <c r="B1" t="s">
        <v>78</v>
      </c>
      <c r="C1" t="s">
        <v>79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</row>
    <row r="2" spans="1:11">
      <c r="A2">
        <v>1</v>
      </c>
      <c r="B2" t="s">
        <v>310</v>
      </c>
      <c r="C2">
        <v>1.325</v>
      </c>
      <c r="D2">
        <v>187.64</v>
      </c>
      <c r="E2">
        <v>41.96</v>
      </c>
      <c r="F2">
        <v>44.5</v>
      </c>
      <c r="G2">
        <v>42.5</v>
      </c>
      <c r="H2">
        <v>41.98</v>
      </c>
      <c r="I2">
        <v>44.45</v>
      </c>
      <c r="J2">
        <v>43</v>
      </c>
      <c r="K2">
        <v>43.46</v>
      </c>
    </row>
    <row r="3" spans="1:11">
      <c r="A3">
        <v>2</v>
      </c>
      <c r="B3" t="s">
        <v>309</v>
      </c>
      <c r="C3">
        <v>1.325</v>
      </c>
      <c r="D3">
        <v>187.15</v>
      </c>
      <c r="E3">
        <v>41.98</v>
      </c>
      <c r="F3">
        <v>44.5</v>
      </c>
      <c r="G3">
        <v>42.48</v>
      </c>
      <c r="H3">
        <v>41.98</v>
      </c>
      <c r="I3">
        <v>44.47</v>
      </c>
      <c r="J3">
        <v>43</v>
      </c>
      <c r="K3">
        <v>43.46</v>
      </c>
    </row>
    <row r="4" spans="1:11">
      <c r="A4">
        <v>3</v>
      </c>
      <c r="B4" t="s">
        <v>308</v>
      </c>
      <c r="C4">
        <v>1.329</v>
      </c>
      <c r="D4">
        <v>186.04</v>
      </c>
      <c r="E4">
        <v>41.96</v>
      </c>
      <c r="F4">
        <v>44.5</v>
      </c>
      <c r="G4">
        <v>42.48</v>
      </c>
      <c r="H4">
        <v>41.98</v>
      </c>
      <c r="I4">
        <v>44.45</v>
      </c>
      <c r="J4">
        <v>43</v>
      </c>
      <c r="K4">
        <v>43.46</v>
      </c>
    </row>
    <row r="5" spans="1:11">
      <c r="A5">
        <v>4</v>
      </c>
      <c r="B5" t="s">
        <v>307</v>
      </c>
      <c r="C5">
        <v>1.3260000000000001</v>
      </c>
      <c r="D5">
        <v>187.03</v>
      </c>
      <c r="E5">
        <v>41.96</v>
      </c>
      <c r="F5">
        <v>44.5</v>
      </c>
      <c r="G5">
        <v>42.5</v>
      </c>
      <c r="H5">
        <v>42.48</v>
      </c>
      <c r="I5">
        <v>44.45</v>
      </c>
      <c r="J5">
        <v>43</v>
      </c>
      <c r="K5">
        <v>43.46</v>
      </c>
    </row>
    <row r="6" spans="1:11">
      <c r="A6">
        <v>5</v>
      </c>
      <c r="B6" t="s">
        <v>306</v>
      </c>
      <c r="C6">
        <v>1.3280000000000001</v>
      </c>
      <c r="D6">
        <v>212.54</v>
      </c>
      <c r="E6">
        <v>41.96</v>
      </c>
      <c r="F6">
        <v>44.47</v>
      </c>
      <c r="G6">
        <v>42.48</v>
      </c>
      <c r="H6">
        <v>42.48</v>
      </c>
      <c r="I6">
        <v>44.47</v>
      </c>
      <c r="J6">
        <v>43</v>
      </c>
      <c r="K6">
        <v>43.46</v>
      </c>
    </row>
    <row r="7" spans="1:11">
      <c r="A7">
        <v>6</v>
      </c>
      <c r="B7" t="s">
        <v>305</v>
      </c>
      <c r="C7">
        <v>1.325</v>
      </c>
      <c r="D7">
        <v>189.97</v>
      </c>
      <c r="E7">
        <v>41.96</v>
      </c>
      <c r="F7">
        <v>44.5</v>
      </c>
      <c r="G7">
        <v>42.48</v>
      </c>
      <c r="H7">
        <v>42.45</v>
      </c>
      <c r="I7">
        <v>44.45</v>
      </c>
      <c r="J7">
        <v>43.49</v>
      </c>
      <c r="K7">
        <v>43.46</v>
      </c>
    </row>
    <row r="8" spans="1:11">
      <c r="A8">
        <v>7</v>
      </c>
      <c r="B8" t="s">
        <v>304</v>
      </c>
      <c r="C8">
        <v>1.347</v>
      </c>
      <c r="D8">
        <v>181.26</v>
      </c>
      <c r="E8">
        <v>41.96</v>
      </c>
      <c r="F8">
        <v>44.5</v>
      </c>
      <c r="G8">
        <v>42.48</v>
      </c>
      <c r="H8">
        <v>41.98</v>
      </c>
      <c r="I8">
        <v>44.45</v>
      </c>
      <c r="J8">
        <v>43</v>
      </c>
      <c r="K8">
        <v>43.46</v>
      </c>
    </row>
    <row r="9" spans="1:11">
      <c r="A9">
        <v>8</v>
      </c>
      <c r="B9" t="s">
        <v>303</v>
      </c>
      <c r="C9">
        <v>1.3280000000000001</v>
      </c>
      <c r="D9">
        <v>187.27</v>
      </c>
      <c r="E9">
        <v>41.96</v>
      </c>
      <c r="F9">
        <v>44.5</v>
      </c>
      <c r="G9">
        <v>42.5</v>
      </c>
      <c r="H9">
        <v>42.45</v>
      </c>
      <c r="I9">
        <v>44.47</v>
      </c>
      <c r="J9">
        <v>43.49</v>
      </c>
      <c r="K9">
        <v>43.46</v>
      </c>
    </row>
    <row r="10" spans="1:11">
      <c r="A10">
        <v>9</v>
      </c>
      <c r="B10" t="s">
        <v>302</v>
      </c>
      <c r="C10">
        <v>1.3280000000000001</v>
      </c>
      <c r="D10">
        <v>189.6</v>
      </c>
      <c r="E10">
        <v>41.96</v>
      </c>
      <c r="F10">
        <v>44.5</v>
      </c>
      <c r="G10">
        <v>42.48</v>
      </c>
      <c r="H10">
        <v>42.45</v>
      </c>
      <c r="I10">
        <v>44.45</v>
      </c>
      <c r="J10">
        <v>43</v>
      </c>
      <c r="K10">
        <v>43.46</v>
      </c>
    </row>
    <row r="11" spans="1:11">
      <c r="A11">
        <v>10</v>
      </c>
      <c r="B11" t="s">
        <v>301</v>
      </c>
      <c r="C11">
        <v>1.331</v>
      </c>
      <c r="D11">
        <v>187.03</v>
      </c>
      <c r="E11">
        <v>41.96</v>
      </c>
      <c r="F11">
        <v>44.5</v>
      </c>
      <c r="G11">
        <v>42.48</v>
      </c>
      <c r="H11">
        <v>42.48</v>
      </c>
      <c r="I11">
        <v>44.45</v>
      </c>
      <c r="J11">
        <v>43</v>
      </c>
      <c r="K11">
        <v>43.46</v>
      </c>
    </row>
    <row r="12" spans="1:11">
      <c r="A12">
        <v>11</v>
      </c>
      <c r="B12" t="s">
        <v>300</v>
      </c>
      <c r="C12">
        <v>1.3260000000000001</v>
      </c>
      <c r="D12">
        <v>189.97</v>
      </c>
      <c r="E12">
        <v>41.96</v>
      </c>
      <c r="F12">
        <v>44.5</v>
      </c>
      <c r="G12">
        <v>42.5</v>
      </c>
      <c r="H12">
        <v>41.98</v>
      </c>
      <c r="I12">
        <v>44.47</v>
      </c>
      <c r="J12">
        <v>43</v>
      </c>
      <c r="K12">
        <v>43.46</v>
      </c>
    </row>
    <row r="13" spans="1:11">
      <c r="A13">
        <v>12</v>
      </c>
      <c r="B13" t="s">
        <v>299</v>
      </c>
      <c r="C13">
        <v>1.323</v>
      </c>
      <c r="D13">
        <v>213.38</v>
      </c>
      <c r="E13">
        <v>41.96</v>
      </c>
      <c r="F13">
        <v>44.47</v>
      </c>
      <c r="G13">
        <v>42.48</v>
      </c>
      <c r="H13">
        <v>42.48</v>
      </c>
      <c r="I13">
        <v>44.45</v>
      </c>
      <c r="J13">
        <v>43</v>
      </c>
      <c r="K13">
        <v>43.46</v>
      </c>
    </row>
    <row r="14" spans="1:11">
      <c r="A14">
        <v>13</v>
      </c>
      <c r="B14" t="s">
        <v>298</v>
      </c>
      <c r="C14">
        <v>1.3280000000000001</v>
      </c>
      <c r="D14">
        <v>189.11</v>
      </c>
      <c r="E14">
        <v>41.96</v>
      </c>
      <c r="F14">
        <v>44.5</v>
      </c>
      <c r="G14">
        <v>42.97</v>
      </c>
      <c r="H14">
        <v>41.96</v>
      </c>
      <c r="I14">
        <v>44.47</v>
      </c>
      <c r="J14">
        <v>43</v>
      </c>
      <c r="K14">
        <v>43.49</v>
      </c>
    </row>
    <row r="15" spans="1:11">
      <c r="A15">
        <v>14</v>
      </c>
      <c r="B15" t="s">
        <v>297</v>
      </c>
      <c r="C15">
        <v>1.327</v>
      </c>
      <c r="D15">
        <v>188.01</v>
      </c>
      <c r="E15">
        <v>41.96</v>
      </c>
      <c r="F15">
        <v>44.5</v>
      </c>
      <c r="G15">
        <v>42.48</v>
      </c>
      <c r="H15">
        <v>42.48</v>
      </c>
      <c r="I15">
        <v>44.45</v>
      </c>
      <c r="J15">
        <v>43</v>
      </c>
      <c r="K15">
        <v>43.46</v>
      </c>
    </row>
    <row r="16" spans="1:11">
      <c r="A16">
        <v>15</v>
      </c>
      <c r="B16" t="s">
        <v>296</v>
      </c>
      <c r="C16">
        <v>1.3420000000000001</v>
      </c>
      <c r="D16">
        <v>184.57</v>
      </c>
      <c r="E16">
        <v>41.96</v>
      </c>
      <c r="F16">
        <v>44.5</v>
      </c>
      <c r="G16">
        <v>42.48</v>
      </c>
      <c r="H16">
        <v>41.98</v>
      </c>
      <c r="I16">
        <v>44.45</v>
      </c>
      <c r="J16">
        <v>43</v>
      </c>
      <c r="K16">
        <v>43.46</v>
      </c>
    </row>
    <row r="17" spans="1:11">
      <c r="A17">
        <v>16</v>
      </c>
      <c r="B17" t="s">
        <v>295</v>
      </c>
      <c r="C17">
        <v>1.329</v>
      </c>
      <c r="D17">
        <v>190.09</v>
      </c>
      <c r="E17">
        <v>41.96</v>
      </c>
      <c r="F17">
        <v>44.5</v>
      </c>
      <c r="G17">
        <v>42.48</v>
      </c>
      <c r="H17">
        <v>42.45</v>
      </c>
      <c r="I17">
        <v>44.45</v>
      </c>
      <c r="J17">
        <v>43</v>
      </c>
      <c r="K17">
        <v>43.46</v>
      </c>
    </row>
    <row r="18" spans="1:11">
      <c r="A18">
        <v>17</v>
      </c>
      <c r="B18" t="s">
        <v>294</v>
      </c>
      <c r="C18">
        <v>1.3280000000000001</v>
      </c>
      <c r="D18">
        <v>187.52</v>
      </c>
      <c r="E18">
        <v>41.96</v>
      </c>
      <c r="F18">
        <v>44.47</v>
      </c>
      <c r="G18">
        <v>42.48</v>
      </c>
      <c r="H18">
        <v>42.45</v>
      </c>
      <c r="I18">
        <v>44.45</v>
      </c>
      <c r="J18">
        <v>43</v>
      </c>
      <c r="K18">
        <v>43.46</v>
      </c>
    </row>
    <row r="19" spans="1:11">
      <c r="A19">
        <v>18</v>
      </c>
      <c r="B19" t="s">
        <v>293</v>
      </c>
      <c r="C19">
        <v>1.33</v>
      </c>
      <c r="D19">
        <v>188.5</v>
      </c>
      <c r="E19">
        <v>42.45</v>
      </c>
      <c r="F19">
        <v>44.5</v>
      </c>
      <c r="G19">
        <v>42.48</v>
      </c>
      <c r="H19">
        <v>42.45</v>
      </c>
      <c r="I19">
        <v>44.45</v>
      </c>
      <c r="J19">
        <v>43</v>
      </c>
      <c r="K19">
        <v>43.46</v>
      </c>
    </row>
    <row r="20" spans="1:11">
      <c r="A20">
        <v>19</v>
      </c>
      <c r="B20" t="s">
        <v>292</v>
      </c>
      <c r="C20">
        <v>1.329</v>
      </c>
      <c r="D20">
        <v>212.4</v>
      </c>
      <c r="E20">
        <v>41.96</v>
      </c>
      <c r="F20">
        <v>44.5</v>
      </c>
      <c r="G20">
        <v>42.5</v>
      </c>
      <c r="H20">
        <v>41.98</v>
      </c>
      <c r="I20">
        <v>44.47</v>
      </c>
      <c r="J20">
        <v>43</v>
      </c>
      <c r="K20">
        <v>43.49</v>
      </c>
    </row>
    <row r="21" spans="1:11">
      <c r="A21">
        <v>20</v>
      </c>
      <c r="B21" t="s">
        <v>291</v>
      </c>
      <c r="C21">
        <v>1.329</v>
      </c>
      <c r="D21">
        <v>215.97</v>
      </c>
      <c r="E21">
        <v>41.96</v>
      </c>
      <c r="F21">
        <v>44.47</v>
      </c>
      <c r="G21">
        <v>43</v>
      </c>
      <c r="H21">
        <v>41.98</v>
      </c>
      <c r="I21">
        <v>44.47</v>
      </c>
      <c r="J21">
        <v>43.46</v>
      </c>
      <c r="K21">
        <v>43.46</v>
      </c>
    </row>
    <row r="22" spans="1:11">
      <c r="A22">
        <v>21</v>
      </c>
      <c r="B22" t="s">
        <v>290</v>
      </c>
      <c r="C22">
        <v>1.329</v>
      </c>
      <c r="D22">
        <v>187.52</v>
      </c>
      <c r="E22">
        <v>41.96</v>
      </c>
      <c r="F22">
        <v>44.5</v>
      </c>
      <c r="G22">
        <v>42.48</v>
      </c>
      <c r="H22">
        <v>41.96</v>
      </c>
      <c r="I22">
        <v>44.45</v>
      </c>
      <c r="J22">
        <v>43</v>
      </c>
      <c r="K22">
        <v>43.46</v>
      </c>
    </row>
    <row r="23" spans="1:11">
      <c r="A23">
        <v>22</v>
      </c>
      <c r="B23" t="s">
        <v>289</v>
      </c>
      <c r="C23">
        <v>1.3520000000000001</v>
      </c>
      <c r="D23">
        <v>190.46</v>
      </c>
      <c r="E23">
        <v>41.96</v>
      </c>
      <c r="F23">
        <v>44.5</v>
      </c>
      <c r="G23">
        <v>42.5</v>
      </c>
      <c r="H23">
        <v>42.48</v>
      </c>
      <c r="I23">
        <v>44.45</v>
      </c>
      <c r="J23">
        <v>43</v>
      </c>
      <c r="K23">
        <v>43.46</v>
      </c>
    </row>
    <row r="24" spans="1:11">
      <c r="A24">
        <v>23</v>
      </c>
      <c r="B24" t="s">
        <v>288</v>
      </c>
      <c r="C24">
        <v>1.327</v>
      </c>
      <c r="D24">
        <v>187.64</v>
      </c>
      <c r="E24">
        <v>42.45</v>
      </c>
      <c r="F24">
        <v>44.5</v>
      </c>
      <c r="G24">
        <v>42.5</v>
      </c>
      <c r="H24">
        <v>42.48</v>
      </c>
      <c r="I24">
        <v>44.47</v>
      </c>
      <c r="J24">
        <v>43</v>
      </c>
      <c r="K24">
        <v>43.49</v>
      </c>
    </row>
    <row r="25" spans="1:11">
      <c r="A25">
        <v>24</v>
      </c>
      <c r="B25" t="s">
        <v>287</v>
      </c>
      <c r="C25">
        <v>1.327</v>
      </c>
      <c r="D25">
        <v>188.62</v>
      </c>
      <c r="E25">
        <v>41.96</v>
      </c>
      <c r="F25">
        <v>44.47</v>
      </c>
      <c r="G25">
        <v>42.48</v>
      </c>
      <c r="H25">
        <v>42.48</v>
      </c>
      <c r="I25">
        <v>44.47</v>
      </c>
      <c r="J25">
        <v>43.49</v>
      </c>
      <c r="K25">
        <v>43.46</v>
      </c>
    </row>
    <row r="26" spans="1:11">
      <c r="A26">
        <v>25</v>
      </c>
      <c r="B26" t="s">
        <v>286</v>
      </c>
      <c r="C26">
        <v>1.331</v>
      </c>
      <c r="D26">
        <v>191.93</v>
      </c>
      <c r="E26">
        <v>41.96</v>
      </c>
      <c r="F26">
        <v>44.5</v>
      </c>
      <c r="G26">
        <v>42.97</v>
      </c>
      <c r="H26">
        <v>41.98</v>
      </c>
      <c r="I26">
        <v>44.47</v>
      </c>
      <c r="J26">
        <v>43</v>
      </c>
      <c r="K26">
        <v>43.46</v>
      </c>
    </row>
    <row r="27" spans="1:11">
      <c r="A27">
        <v>26</v>
      </c>
      <c r="B27" t="s">
        <v>285</v>
      </c>
      <c r="C27">
        <v>1.3320000000000001</v>
      </c>
      <c r="D27">
        <v>190.95</v>
      </c>
      <c r="E27">
        <v>41.96</v>
      </c>
      <c r="F27">
        <v>44.5</v>
      </c>
      <c r="G27">
        <v>42.48</v>
      </c>
      <c r="H27">
        <v>42.45</v>
      </c>
      <c r="I27">
        <v>44.45</v>
      </c>
      <c r="J27">
        <v>43</v>
      </c>
      <c r="K27">
        <v>43.46</v>
      </c>
    </row>
    <row r="28" spans="1:11">
      <c r="A28">
        <v>27</v>
      </c>
      <c r="B28" t="s">
        <v>284</v>
      </c>
      <c r="C28">
        <v>1.331</v>
      </c>
      <c r="D28">
        <v>218.07</v>
      </c>
      <c r="E28">
        <v>42.42</v>
      </c>
      <c r="F28">
        <v>44.47</v>
      </c>
      <c r="G28">
        <v>42.5</v>
      </c>
      <c r="H28">
        <v>41.96</v>
      </c>
      <c r="I28">
        <v>44.45</v>
      </c>
      <c r="J28">
        <v>43</v>
      </c>
      <c r="K28">
        <v>43.49</v>
      </c>
    </row>
    <row r="29" spans="1:11">
      <c r="A29">
        <v>28</v>
      </c>
      <c r="B29" t="s">
        <v>283</v>
      </c>
      <c r="C29">
        <v>1.329</v>
      </c>
      <c r="D29">
        <v>191.07</v>
      </c>
      <c r="E29">
        <v>41.96</v>
      </c>
      <c r="F29">
        <v>44.5</v>
      </c>
      <c r="G29">
        <v>42.97</v>
      </c>
      <c r="H29">
        <v>42.48</v>
      </c>
      <c r="I29">
        <v>44.47</v>
      </c>
      <c r="J29">
        <v>43</v>
      </c>
      <c r="K29">
        <v>43.46</v>
      </c>
    </row>
    <row r="30" spans="1:11">
      <c r="A30">
        <v>29</v>
      </c>
      <c r="B30" t="s">
        <v>282</v>
      </c>
      <c r="C30">
        <v>1.33</v>
      </c>
      <c r="D30">
        <v>192.55</v>
      </c>
      <c r="E30">
        <v>41.96</v>
      </c>
      <c r="F30">
        <v>44.5</v>
      </c>
      <c r="G30">
        <v>42.48</v>
      </c>
      <c r="H30">
        <v>42.45</v>
      </c>
      <c r="I30">
        <v>44.45</v>
      </c>
      <c r="J30">
        <v>43</v>
      </c>
      <c r="K30">
        <v>43.46</v>
      </c>
    </row>
    <row r="31" spans="1:11">
      <c r="A31">
        <v>30</v>
      </c>
      <c r="B31" t="s">
        <v>281</v>
      </c>
      <c r="C31">
        <v>1.33</v>
      </c>
      <c r="D31">
        <v>189.48</v>
      </c>
      <c r="E31">
        <v>42.45</v>
      </c>
      <c r="F31">
        <v>44.5</v>
      </c>
      <c r="G31">
        <v>42.48</v>
      </c>
      <c r="H31">
        <v>42.48</v>
      </c>
      <c r="I31">
        <v>44.47</v>
      </c>
      <c r="J31">
        <v>43</v>
      </c>
      <c r="K31">
        <v>43.46</v>
      </c>
    </row>
    <row r="32" spans="1:11">
      <c r="A32">
        <v>31</v>
      </c>
      <c r="B32" t="s">
        <v>280</v>
      </c>
      <c r="C32">
        <v>1.3280000000000001</v>
      </c>
      <c r="D32">
        <v>188.13</v>
      </c>
      <c r="E32">
        <v>42.45</v>
      </c>
      <c r="F32">
        <v>44.5</v>
      </c>
      <c r="G32">
        <v>42.97</v>
      </c>
      <c r="H32">
        <v>41.98</v>
      </c>
      <c r="I32">
        <v>44.47</v>
      </c>
      <c r="J32">
        <v>43</v>
      </c>
      <c r="K32">
        <v>43.46</v>
      </c>
    </row>
    <row r="33" spans="1:11">
      <c r="A33">
        <v>32</v>
      </c>
      <c r="B33" t="s">
        <v>279</v>
      </c>
      <c r="C33">
        <v>1.3240000000000001</v>
      </c>
      <c r="D33">
        <v>190.58</v>
      </c>
      <c r="E33">
        <v>42.45</v>
      </c>
      <c r="F33">
        <v>44.5</v>
      </c>
      <c r="G33">
        <v>42.48</v>
      </c>
      <c r="H33">
        <v>42.48</v>
      </c>
      <c r="I33">
        <v>44.45</v>
      </c>
      <c r="J33">
        <v>43</v>
      </c>
      <c r="K33">
        <v>43.46</v>
      </c>
    </row>
    <row r="34" spans="1:11">
      <c r="A34">
        <v>33</v>
      </c>
      <c r="B34" t="s">
        <v>278</v>
      </c>
      <c r="C34">
        <v>1.323</v>
      </c>
      <c r="D34">
        <v>189.97</v>
      </c>
      <c r="E34">
        <v>41.98</v>
      </c>
      <c r="F34">
        <v>44.5</v>
      </c>
      <c r="G34">
        <v>42.5</v>
      </c>
      <c r="H34">
        <v>42.48</v>
      </c>
      <c r="I34">
        <v>44.47</v>
      </c>
      <c r="J34">
        <v>43</v>
      </c>
      <c r="K34">
        <v>43.46</v>
      </c>
    </row>
    <row r="35" spans="1:11">
      <c r="A35">
        <v>34</v>
      </c>
      <c r="B35" t="s">
        <v>277</v>
      </c>
      <c r="C35">
        <v>1.325</v>
      </c>
      <c r="D35">
        <v>215.83</v>
      </c>
      <c r="E35">
        <v>42.45</v>
      </c>
      <c r="F35">
        <v>44.5</v>
      </c>
      <c r="G35">
        <v>42.48</v>
      </c>
      <c r="H35">
        <v>41.96</v>
      </c>
      <c r="I35">
        <v>44.47</v>
      </c>
      <c r="J35">
        <v>43</v>
      </c>
      <c r="K35">
        <v>43.46</v>
      </c>
    </row>
    <row r="36" spans="1:11">
      <c r="A36">
        <v>35</v>
      </c>
      <c r="B36" t="s">
        <v>276</v>
      </c>
      <c r="C36">
        <v>1.3220000000000001</v>
      </c>
      <c r="D36">
        <v>209.95</v>
      </c>
      <c r="E36">
        <v>42.45</v>
      </c>
      <c r="F36">
        <v>44.5</v>
      </c>
      <c r="G36">
        <v>42.97</v>
      </c>
      <c r="H36">
        <v>41.98</v>
      </c>
      <c r="I36">
        <v>44.45</v>
      </c>
      <c r="J36">
        <v>43</v>
      </c>
      <c r="K36">
        <v>43.46</v>
      </c>
    </row>
    <row r="37" spans="1:11">
      <c r="A37">
        <v>36</v>
      </c>
      <c r="B37" t="s">
        <v>275</v>
      </c>
      <c r="C37">
        <v>1.323</v>
      </c>
      <c r="D37">
        <v>192.42</v>
      </c>
      <c r="E37">
        <v>42.45</v>
      </c>
      <c r="F37">
        <v>44.47</v>
      </c>
      <c r="G37">
        <v>42.97</v>
      </c>
      <c r="H37">
        <v>41.98</v>
      </c>
      <c r="I37">
        <v>44.47</v>
      </c>
      <c r="J37">
        <v>43</v>
      </c>
      <c r="K37">
        <v>43.46</v>
      </c>
    </row>
    <row r="38" spans="1:11">
      <c r="A38">
        <v>37</v>
      </c>
      <c r="B38" t="s">
        <v>274</v>
      </c>
      <c r="C38">
        <v>1.3260000000000001</v>
      </c>
      <c r="D38">
        <v>193.53</v>
      </c>
      <c r="E38">
        <v>42.48</v>
      </c>
      <c r="F38">
        <v>44.47</v>
      </c>
      <c r="G38">
        <v>42.48</v>
      </c>
      <c r="H38">
        <v>41.98</v>
      </c>
      <c r="I38">
        <v>44.47</v>
      </c>
      <c r="J38">
        <v>43.49</v>
      </c>
      <c r="K38">
        <v>43.46</v>
      </c>
    </row>
    <row r="39" spans="1:11">
      <c r="A39">
        <v>38</v>
      </c>
      <c r="B39" t="s">
        <v>273</v>
      </c>
      <c r="C39">
        <v>1.321</v>
      </c>
      <c r="D39">
        <v>188.99</v>
      </c>
      <c r="E39">
        <v>42.45</v>
      </c>
      <c r="F39">
        <v>44.5</v>
      </c>
      <c r="G39">
        <v>42.48</v>
      </c>
      <c r="H39">
        <v>42.48</v>
      </c>
      <c r="I39">
        <v>44.47</v>
      </c>
      <c r="J39">
        <v>43</v>
      </c>
      <c r="K39">
        <v>43.46</v>
      </c>
    </row>
    <row r="40" spans="1:11">
      <c r="A40">
        <v>39</v>
      </c>
      <c r="B40" t="s">
        <v>272</v>
      </c>
      <c r="C40">
        <v>1.3260000000000001</v>
      </c>
      <c r="D40">
        <v>189.48</v>
      </c>
      <c r="E40">
        <v>42.45</v>
      </c>
      <c r="F40">
        <v>44.47</v>
      </c>
      <c r="G40">
        <v>42.48</v>
      </c>
      <c r="H40">
        <v>42.48</v>
      </c>
      <c r="I40">
        <v>44.45</v>
      </c>
      <c r="J40">
        <v>43</v>
      </c>
      <c r="K40">
        <v>43.46</v>
      </c>
    </row>
    <row r="41" spans="1:11">
      <c r="A41">
        <v>40</v>
      </c>
      <c r="B41" t="s">
        <v>271</v>
      </c>
      <c r="C41">
        <v>1.3220000000000001</v>
      </c>
      <c r="D41">
        <v>191.57</v>
      </c>
      <c r="E41">
        <v>42.48</v>
      </c>
      <c r="F41">
        <v>44.5</v>
      </c>
      <c r="G41">
        <v>42.48</v>
      </c>
      <c r="H41">
        <v>41.96</v>
      </c>
      <c r="I41">
        <v>44.45</v>
      </c>
      <c r="J41">
        <v>43</v>
      </c>
      <c r="K41">
        <v>43.46</v>
      </c>
    </row>
    <row r="42" spans="1:11">
      <c r="A42">
        <v>41</v>
      </c>
      <c r="B42" t="s">
        <v>270</v>
      </c>
      <c r="C42">
        <v>1.3320000000000001</v>
      </c>
      <c r="D42">
        <v>212.04</v>
      </c>
      <c r="E42">
        <v>42.45</v>
      </c>
      <c r="F42">
        <v>44.5</v>
      </c>
      <c r="G42">
        <v>42.48</v>
      </c>
      <c r="H42">
        <v>41.98</v>
      </c>
      <c r="I42">
        <v>44.45</v>
      </c>
      <c r="J42">
        <v>43</v>
      </c>
      <c r="K42">
        <v>43.46</v>
      </c>
    </row>
    <row r="43" spans="1:11">
      <c r="A43">
        <v>42</v>
      </c>
      <c r="B43" t="s">
        <v>269</v>
      </c>
      <c r="C43">
        <v>1.325</v>
      </c>
      <c r="D43">
        <v>215.83</v>
      </c>
      <c r="E43">
        <v>42.45</v>
      </c>
      <c r="F43">
        <v>44.5</v>
      </c>
      <c r="G43">
        <v>42.97</v>
      </c>
      <c r="H43">
        <v>41.98</v>
      </c>
      <c r="I43">
        <v>44.45</v>
      </c>
      <c r="J43">
        <v>43</v>
      </c>
      <c r="K43">
        <v>43.46</v>
      </c>
    </row>
    <row r="44" spans="1:11">
      <c r="A44">
        <v>43</v>
      </c>
      <c r="B44" t="s">
        <v>268</v>
      </c>
      <c r="C44">
        <v>1.323</v>
      </c>
      <c r="D44">
        <v>190.09</v>
      </c>
      <c r="E44">
        <v>42.45</v>
      </c>
      <c r="F44">
        <v>44.47</v>
      </c>
      <c r="G44">
        <v>42.48</v>
      </c>
      <c r="H44">
        <v>41.98</v>
      </c>
      <c r="I44">
        <v>44.47</v>
      </c>
      <c r="J44">
        <v>43</v>
      </c>
      <c r="K44">
        <v>43.46</v>
      </c>
    </row>
    <row r="45" spans="1:11">
      <c r="A45">
        <v>44</v>
      </c>
      <c r="B45" t="s">
        <v>267</v>
      </c>
      <c r="C45">
        <v>1.33</v>
      </c>
      <c r="D45">
        <v>192.55</v>
      </c>
      <c r="E45">
        <v>42.45</v>
      </c>
      <c r="F45">
        <v>44.47</v>
      </c>
      <c r="G45">
        <v>42.48</v>
      </c>
      <c r="H45">
        <v>42.48</v>
      </c>
      <c r="I45">
        <v>44.45</v>
      </c>
      <c r="J45">
        <v>43</v>
      </c>
      <c r="K45">
        <v>43.46</v>
      </c>
    </row>
    <row r="46" spans="1:11">
      <c r="A46">
        <v>45</v>
      </c>
      <c r="B46" t="s">
        <v>266</v>
      </c>
      <c r="C46">
        <v>1.3440000000000001</v>
      </c>
      <c r="D46">
        <v>188.25</v>
      </c>
      <c r="E46">
        <v>42.45</v>
      </c>
      <c r="F46">
        <v>44.47</v>
      </c>
      <c r="G46">
        <v>42.48</v>
      </c>
      <c r="H46">
        <v>42.45</v>
      </c>
      <c r="I46">
        <v>44.45</v>
      </c>
      <c r="J46">
        <v>43.49</v>
      </c>
      <c r="K46">
        <v>43.46</v>
      </c>
    </row>
    <row r="47" spans="1:11">
      <c r="A47">
        <v>46</v>
      </c>
      <c r="B47" t="s">
        <v>265</v>
      </c>
      <c r="C47">
        <v>1.329</v>
      </c>
      <c r="D47">
        <v>189.97</v>
      </c>
      <c r="E47">
        <v>42.45</v>
      </c>
      <c r="F47">
        <v>44.5</v>
      </c>
      <c r="G47">
        <v>42.48</v>
      </c>
      <c r="H47">
        <v>41.98</v>
      </c>
      <c r="I47">
        <v>44.45</v>
      </c>
      <c r="J47">
        <v>43</v>
      </c>
      <c r="K47">
        <v>43.46</v>
      </c>
    </row>
    <row r="48" spans="1:11">
      <c r="A48">
        <v>47</v>
      </c>
      <c r="B48" t="s">
        <v>264</v>
      </c>
      <c r="C48">
        <v>1.3240000000000001</v>
      </c>
      <c r="D48">
        <v>190.58</v>
      </c>
      <c r="E48">
        <v>42.48</v>
      </c>
      <c r="F48">
        <v>44.5</v>
      </c>
      <c r="G48">
        <v>42.5</v>
      </c>
      <c r="H48">
        <v>41.98</v>
      </c>
      <c r="I48">
        <v>44.45</v>
      </c>
      <c r="J48">
        <v>43</v>
      </c>
      <c r="K48">
        <v>43.46</v>
      </c>
    </row>
    <row r="49" spans="1:11">
      <c r="A49">
        <v>48</v>
      </c>
      <c r="B49" t="s">
        <v>263</v>
      </c>
      <c r="C49">
        <v>1.327</v>
      </c>
      <c r="D49">
        <v>194.38</v>
      </c>
      <c r="E49">
        <v>42.45</v>
      </c>
      <c r="F49">
        <v>44.47</v>
      </c>
      <c r="G49">
        <v>42.48</v>
      </c>
      <c r="H49">
        <v>42.45</v>
      </c>
      <c r="I49">
        <v>44.45</v>
      </c>
      <c r="J49">
        <v>43</v>
      </c>
      <c r="K49">
        <v>43.46</v>
      </c>
    </row>
    <row r="50" spans="1:11">
      <c r="A50">
        <v>49</v>
      </c>
      <c r="B50" t="s">
        <v>262</v>
      </c>
      <c r="C50">
        <v>1.325</v>
      </c>
      <c r="D50">
        <v>219.26</v>
      </c>
      <c r="E50">
        <v>42.45</v>
      </c>
      <c r="F50">
        <v>44.47</v>
      </c>
      <c r="G50">
        <v>42.5</v>
      </c>
      <c r="H50">
        <v>41.98</v>
      </c>
      <c r="I50">
        <v>44.45</v>
      </c>
      <c r="J50">
        <v>43</v>
      </c>
      <c r="K50">
        <v>43.46</v>
      </c>
    </row>
    <row r="51" spans="1:11">
      <c r="A51">
        <v>50</v>
      </c>
      <c r="B51" t="s">
        <v>261</v>
      </c>
      <c r="C51">
        <v>1.325</v>
      </c>
      <c r="D51">
        <v>194.51</v>
      </c>
      <c r="E51">
        <v>42.45</v>
      </c>
      <c r="F51">
        <v>44.5</v>
      </c>
      <c r="G51">
        <v>42.48</v>
      </c>
      <c r="H51">
        <v>42.48</v>
      </c>
      <c r="I51">
        <v>44.47</v>
      </c>
      <c r="J51">
        <v>43</v>
      </c>
      <c r="K51">
        <v>43.46</v>
      </c>
    </row>
    <row r="52" spans="1:11">
      <c r="A52">
        <v>51</v>
      </c>
      <c r="B52" t="s">
        <v>260</v>
      </c>
      <c r="C52">
        <v>1.327</v>
      </c>
      <c r="D52">
        <v>192.42</v>
      </c>
      <c r="E52">
        <v>42.45</v>
      </c>
      <c r="F52">
        <v>44.5</v>
      </c>
      <c r="G52">
        <v>42.5</v>
      </c>
      <c r="H52">
        <v>42.45</v>
      </c>
      <c r="I52">
        <v>44.47</v>
      </c>
      <c r="J52">
        <v>43</v>
      </c>
      <c r="K52">
        <v>43.46</v>
      </c>
    </row>
    <row r="53" spans="1:11">
      <c r="A53">
        <v>52</v>
      </c>
      <c r="B53" t="s">
        <v>259</v>
      </c>
      <c r="C53">
        <v>1.325</v>
      </c>
      <c r="D53">
        <v>194.38</v>
      </c>
      <c r="E53">
        <v>42.48</v>
      </c>
      <c r="F53">
        <v>44.5</v>
      </c>
      <c r="G53">
        <v>43</v>
      </c>
      <c r="H53">
        <v>41.98</v>
      </c>
      <c r="I53">
        <v>44.47</v>
      </c>
      <c r="J53">
        <v>43</v>
      </c>
      <c r="K53">
        <v>43.46</v>
      </c>
    </row>
    <row r="54" spans="1:11">
      <c r="A54">
        <v>53</v>
      </c>
      <c r="B54" t="s">
        <v>258</v>
      </c>
      <c r="C54">
        <v>1.3240000000000001</v>
      </c>
      <c r="D54">
        <v>189.6</v>
      </c>
      <c r="E54">
        <v>42.45</v>
      </c>
      <c r="F54">
        <v>44.5</v>
      </c>
      <c r="G54">
        <v>42.48</v>
      </c>
      <c r="H54">
        <v>41.96</v>
      </c>
      <c r="I54">
        <v>44.47</v>
      </c>
      <c r="J54">
        <v>43</v>
      </c>
      <c r="K54">
        <v>43.49</v>
      </c>
    </row>
    <row r="55" spans="1:11">
      <c r="A55">
        <v>54</v>
      </c>
      <c r="B55" t="s">
        <v>257</v>
      </c>
      <c r="C55">
        <v>1.33</v>
      </c>
      <c r="D55">
        <v>188.99</v>
      </c>
      <c r="E55">
        <v>42.45</v>
      </c>
      <c r="F55">
        <v>44.5</v>
      </c>
      <c r="G55">
        <v>42.48</v>
      </c>
      <c r="H55">
        <v>41.98</v>
      </c>
      <c r="I55">
        <v>44.45</v>
      </c>
      <c r="J55">
        <v>43</v>
      </c>
      <c r="K55">
        <v>43.46</v>
      </c>
    </row>
    <row r="56" spans="1:11">
      <c r="A56">
        <v>55</v>
      </c>
      <c r="B56" t="s">
        <v>256</v>
      </c>
      <c r="C56">
        <v>1.3260000000000001</v>
      </c>
      <c r="D56">
        <v>193.04</v>
      </c>
      <c r="E56">
        <v>42.45</v>
      </c>
      <c r="F56">
        <v>44.5</v>
      </c>
      <c r="G56">
        <v>42.48</v>
      </c>
      <c r="H56">
        <v>42.48</v>
      </c>
      <c r="I56">
        <v>44.45</v>
      </c>
      <c r="J56">
        <v>43</v>
      </c>
      <c r="K56">
        <v>43.46</v>
      </c>
    </row>
    <row r="57" spans="1:11">
      <c r="A57">
        <v>56</v>
      </c>
      <c r="B57" t="s">
        <v>255</v>
      </c>
      <c r="C57">
        <v>1.35</v>
      </c>
      <c r="D57">
        <v>210.08</v>
      </c>
      <c r="E57">
        <v>42.45</v>
      </c>
      <c r="F57">
        <v>44.5</v>
      </c>
      <c r="G57">
        <v>42.48</v>
      </c>
      <c r="H57">
        <v>42.48</v>
      </c>
      <c r="I57">
        <v>44.45</v>
      </c>
      <c r="J57">
        <v>43</v>
      </c>
      <c r="K57">
        <v>43.46</v>
      </c>
    </row>
    <row r="58" spans="1:11">
      <c r="A58">
        <v>57</v>
      </c>
      <c r="B58" t="s">
        <v>254</v>
      </c>
      <c r="C58">
        <v>1.3240000000000001</v>
      </c>
      <c r="D58">
        <v>214.5</v>
      </c>
      <c r="E58">
        <v>42.42</v>
      </c>
      <c r="F58">
        <v>44.47</v>
      </c>
      <c r="G58">
        <v>42.48</v>
      </c>
      <c r="H58">
        <v>42.45</v>
      </c>
      <c r="I58">
        <v>44.45</v>
      </c>
      <c r="J58">
        <v>43.46</v>
      </c>
      <c r="K58">
        <v>43.46</v>
      </c>
    </row>
    <row r="59" spans="1:11">
      <c r="A59">
        <v>58</v>
      </c>
      <c r="B59" t="s">
        <v>253</v>
      </c>
      <c r="C59">
        <v>1.323</v>
      </c>
      <c r="D59">
        <v>192.42</v>
      </c>
      <c r="E59">
        <v>42.45</v>
      </c>
      <c r="F59">
        <v>44.5</v>
      </c>
      <c r="G59">
        <v>42.5</v>
      </c>
      <c r="H59">
        <v>42.48</v>
      </c>
      <c r="I59">
        <v>44.45</v>
      </c>
      <c r="J59">
        <v>43</v>
      </c>
      <c r="K59">
        <v>43.49</v>
      </c>
    </row>
    <row r="60" spans="1:11">
      <c r="A60">
        <v>59</v>
      </c>
      <c r="B60" t="s">
        <v>252</v>
      </c>
      <c r="C60">
        <v>1.321</v>
      </c>
      <c r="D60">
        <v>193.53</v>
      </c>
      <c r="E60">
        <v>42.45</v>
      </c>
      <c r="F60">
        <v>44.5</v>
      </c>
      <c r="G60">
        <v>42.5</v>
      </c>
      <c r="H60">
        <v>42.45</v>
      </c>
      <c r="I60">
        <v>44.45</v>
      </c>
      <c r="J60">
        <v>43</v>
      </c>
      <c r="K60">
        <v>43.46</v>
      </c>
    </row>
    <row r="61" spans="1:11">
      <c r="A61">
        <v>60</v>
      </c>
      <c r="B61" t="s">
        <v>251</v>
      </c>
      <c r="C61">
        <v>1.327</v>
      </c>
      <c r="D61">
        <v>189.11</v>
      </c>
      <c r="E61">
        <v>42.45</v>
      </c>
      <c r="F61">
        <v>44.47</v>
      </c>
      <c r="G61">
        <v>42.48</v>
      </c>
      <c r="H61">
        <v>42.48</v>
      </c>
      <c r="I61">
        <v>44.47</v>
      </c>
      <c r="J61">
        <v>43</v>
      </c>
      <c r="K61">
        <v>43.46</v>
      </c>
    </row>
    <row r="62" spans="1:11">
      <c r="A62">
        <v>61</v>
      </c>
      <c r="B62" t="s">
        <v>250</v>
      </c>
      <c r="C62">
        <v>1.33</v>
      </c>
      <c r="D62">
        <v>187.52</v>
      </c>
      <c r="E62">
        <v>42.45</v>
      </c>
      <c r="F62">
        <v>44.5</v>
      </c>
      <c r="G62">
        <v>42.48</v>
      </c>
      <c r="H62">
        <v>41.98</v>
      </c>
      <c r="I62">
        <v>44.45</v>
      </c>
      <c r="J62">
        <v>43</v>
      </c>
      <c r="K62">
        <v>43.46</v>
      </c>
    </row>
    <row r="63" spans="1:11">
      <c r="A63">
        <v>62</v>
      </c>
      <c r="B63" t="s">
        <v>249</v>
      </c>
      <c r="C63">
        <v>1.3240000000000001</v>
      </c>
      <c r="D63">
        <v>194.51</v>
      </c>
      <c r="E63">
        <v>42.45</v>
      </c>
      <c r="F63">
        <v>44.47</v>
      </c>
      <c r="G63">
        <v>42.48</v>
      </c>
      <c r="H63">
        <v>41.98</v>
      </c>
      <c r="I63">
        <v>44.47</v>
      </c>
      <c r="J63">
        <v>43</v>
      </c>
      <c r="K63">
        <v>43.46</v>
      </c>
    </row>
    <row r="64" spans="1:11">
      <c r="A64">
        <v>63</v>
      </c>
      <c r="B64" t="s">
        <v>248</v>
      </c>
      <c r="C64">
        <v>1.325</v>
      </c>
      <c r="D64">
        <v>191.57</v>
      </c>
      <c r="E64">
        <v>42.45</v>
      </c>
      <c r="F64">
        <v>44.5</v>
      </c>
      <c r="G64">
        <v>42.48</v>
      </c>
      <c r="H64">
        <v>41.98</v>
      </c>
      <c r="I64">
        <v>44.47</v>
      </c>
      <c r="J64">
        <v>43</v>
      </c>
      <c r="K64">
        <v>43.46</v>
      </c>
    </row>
    <row r="65" spans="1:11">
      <c r="A65">
        <v>64</v>
      </c>
      <c r="B65" t="s">
        <v>247</v>
      </c>
      <c r="C65">
        <v>1.325</v>
      </c>
      <c r="D65">
        <v>217.3</v>
      </c>
      <c r="E65">
        <v>42.42</v>
      </c>
      <c r="F65">
        <v>44.5</v>
      </c>
      <c r="G65">
        <v>42.97</v>
      </c>
      <c r="H65">
        <v>41.96</v>
      </c>
      <c r="I65">
        <v>44.45</v>
      </c>
      <c r="J65">
        <v>43</v>
      </c>
      <c r="K65">
        <v>43.46</v>
      </c>
    </row>
    <row r="66" spans="1:11">
      <c r="A66">
        <v>65</v>
      </c>
      <c r="B66" t="s">
        <v>246</v>
      </c>
      <c r="C66">
        <v>1.3240000000000001</v>
      </c>
      <c r="D66">
        <v>195.37</v>
      </c>
      <c r="E66">
        <v>42.45</v>
      </c>
      <c r="F66">
        <v>44.47</v>
      </c>
      <c r="G66">
        <v>42.48</v>
      </c>
      <c r="H66">
        <v>41.98</v>
      </c>
      <c r="I66">
        <v>44.45</v>
      </c>
      <c r="J66">
        <v>43</v>
      </c>
      <c r="K66">
        <v>43.46</v>
      </c>
    </row>
    <row r="67" spans="1:11">
      <c r="A67">
        <v>66</v>
      </c>
      <c r="B67" t="s">
        <v>245</v>
      </c>
      <c r="C67">
        <v>1.3240000000000001</v>
      </c>
      <c r="D67">
        <v>191.07</v>
      </c>
      <c r="E67">
        <v>42.45</v>
      </c>
      <c r="F67">
        <v>44.47</v>
      </c>
      <c r="G67">
        <v>42.97</v>
      </c>
      <c r="H67">
        <v>41.98</v>
      </c>
      <c r="I67">
        <v>44.45</v>
      </c>
      <c r="J67">
        <v>43</v>
      </c>
      <c r="K67">
        <v>43.46</v>
      </c>
    </row>
    <row r="68" spans="1:11">
      <c r="A68">
        <v>67</v>
      </c>
      <c r="B68" t="s">
        <v>244</v>
      </c>
      <c r="C68">
        <v>1.329</v>
      </c>
      <c r="D68">
        <v>192.91</v>
      </c>
      <c r="E68">
        <v>42.45</v>
      </c>
      <c r="F68">
        <v>44.5</v>
      </c>
      <c r="G68">
        <v>42.5</v>
      </c>
      <c r="H68">
        <v>42.45</v>
      </c>
      <c r="I68">
        <v>44.47</v>
      </c>
      <c r="J68">
        <v>43</v>
      </c>
      <c r="K68">
        <v>43.46</v>
      </c>
    </row>
    <row r="69" spans="1:11">
      <c r="A69">
        <v>68</v>
      </c>
      <c r="B69" t="s">
        <v>243</v>
      </c>
      <c r="C69">
        <v>1.321</v>
      </c>
      <c r="D69">
        <v>192.55</v>
      </c>
      <c r="E69">
        <v>42.48</v>
      </c>
      <c r="F69">
        <v>44.47</v>
      </c>
      <c r="G69">
        <v>42.97</v>
      </c>
      <c r="H69">
        <v>42.48</v>
      </c>
      <c r="I69">
        <v>44.45</v>
      </c>
      <c r="J69">
        <v>43</v>
      </c>
      <c r="K69">
        <v>43.46</v>
      </c>
    </row>
    <row r="70" spans="1:11">
      <c r="A70">
        <v>69</v>
      </c>
      <c r="B70" t="s">
        <v>242</v>
      </c>
      <c r="C70">
        <v>1.32</v>
      </c>
      <c r="D70">
        <v>192.42</v>
      </c>
      <c r="E70">
        <v>42.45</v>
      </c>
      <c r="F70">
        <v>44.5</v>
      </c>
      <c r="G70">
        <v>42.48</v>
      </c>
      <c r="H70">
        <v>41.96</v>
      </c>
      <c r="I70">
        <v>44.47</v>
      </c>
      <c r="J70">
        <v>43</v>
      </c>
      <c r="K70">
        <v>43.46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B46DA-0A3B-8345-B9B0-58DF9D2333D9}">
  <dimension ref="A1:K27"/>
  <sheetViews>
    <sheetView workbookViewId="0">
      <selection sqref="A1:A1048576"/>
    </sheetView>
  </sheetViews>
  <sheetFormatPr baseColWidth="10" defaultRowHeight="16"/>
  <sheetData>
    <row r="1" spans="1:11">
      <c r="A1" t="s">
        <v>77</v>
      </c>
      <c r="B1" t="s">
        <v>78</v>
      </c>
      <c r="C1" t="s">
        <v>79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</row>
    <row r="2" spans="1:11">
      <c r="A2">
        <v>1</v>
      </c>
      <c r="B2" t="s">
        <v>311</v>
      </c>
      <c r="C2">
        <v>1.3120000000000001</v>
      </c>
      <c r="D2">
        <v>154.36000000000001</v>
      </c>
      <c r="E2">
        <v>41.98</v>
      </c>
      <c r="F2">
        <v>44.5</v>
      </c>
      <c r="G2">
        <v>42.48</v>
      </c>
      <c r="H2">
        <v>41.98</v>
      </c>
      <c r="I2">
        <v>44.45</v>
      </c>
      <c r="J2">
        <v>43</v>
      </c>
      <c r="K2">
        <v>43.46</v>
      </c>
    </row>
    <row r="3" spans="1:11">
      <c r="A3">
        <v>2</v>
      </c>
      <c r="B3" t="s">
        <v>312</v>
      </c>
      <c r="C3">
        <v>1.3129999999999999</v>
      </c>
      <c r="D3">
        <v>139.22</v>
      </c>
      <c r="E3">
        <v>41.98</v>
      </c>
      <c r="F3">
        <v>44.5</v>
      </c>
      <c r="G3">
        <v>42.48</v>
      </c>
      <c r="H3">
        <v>41.98</v>
      </c>
      <c r="I3">
        <v>44.47</v>
      </c>
      <c r="J3">
        <v>43</v>
      </c>
      <c r="K3">
        <v>43.46</v>
      </c>
    </row>
    <row r="4" spans="1:11">
      <c r="A4">
        <v>3</v>
      </c>
      <c r="B4" t="s">
        <v>313</v>
      </c>
      <c r="C4">
        <v>1.3109999999999999</v>
      </c>
      <c r="D4">
        <v>138.72999999999999</v>
      </c>
      <c r="E4">
        <v>41.98</v>
      </c>
      <c r="F4">
        <v>44.5</v>
      </c>
      <c r="G4">
        <v>42.48</v>
      </c>
      <c r="H4">
        <v>42.48</v>
      </c>
      <c r="I4">
        <v>44.47</v>
      </c>
      <c r="J4">
        <v>43</v>
      </c>
      <c r="K4">
        <v>43.46</v>
      </c>
    </row>
    <row r="5" spans="1:11">
      <c r="A5">
        <v>4</v>
      </c>
      <c r="B5" t="s">
        <v>314</v>
      </c>
      <c r="C5">
        <v>1.3169999999999999</v>
      </c>
      <c r="D5">
        <v>152.4</v>
      </c>
      <c r="E5">
        <v>41.98</v>
      </c>
      <c r="F5">
        <v>44.5</v>
      </c>
      <c r="G5">
        <v>42.48</v>
      </c>
      <c r="H5">
        <v>42.48</v>
      </c>
      <c r="I5">
        <v>44.47</v>
      </c>
      <c r="J5">
        <v>43</v>
      </c>
      <c r="K5">
        <v>43.46</v>
      </c>
    </row>
    <row r="6" spans="1:11">
      <c r="A6">
        <v>5</v>
      </c>
      <c r="B6" t="s">
        <v>315</v>
      </c>
      <c r="C6">
        <v>1.3120000000000001</v>
      </c>
      <c r="D6">
        <v>139.71</v>
      </c>
      <c r="E6">
        <v>41.98</v>
      </c>
      <c r="F6">
        <v>44.5</v>
      </c>
      <c r="G6">
        <v>42.5</v>
      </c>
      <c r="H6">
        <v>42.48</v>
      </c>
      <c r="I6">
        <v>44.47</v>
      </c>
      <c r="J6">
        <v>43</v>
      </c>
      <c r="K6">
        <v>43.46</v>
      </c>
    </row>
    <row r="7" spans="1:11">
      <c r="A7">
        <v>6</v>
      </c>
      <c r="B7" t="s">
        <v>316</v>
      </c>
      <c r="C7">
        <v>1.3149999999999999</v>
      </c>
      <c r="D7">
        <v>139.71</v>
      </c>
      <c r="E7">
        <v>41.98</v>
      </c>
      <c r="F7">
        <v>44.5</v>
      </c>
      <c r="G7">
        <v>42.5</v>
      </c>
      <c r="H7">
        <v>41.98</v>
      </c>
      <c r="I7">
        <v>44.45</v>
      </c>
      <c r="J7">
        <v>43</v>
      </c>
      <c r="K7">
        <v>43.46</v>
      </c>
    </row>
    <row r="8" spans="1:11">
      <c r="A8">
        <v>7</v>
      </c>
      <c r="B8" t="s">
        <v>317</v>
      </c>
      <c r="C8">
        <v>1.3169999999999999</v>
      </c>
      <c r="D8">
        <v>137.75</v>
      </c>
      <c r="E8">
        <v>41.98</v>
      </c>
      <c r="F8">
        <v>44.5</v>
      </c>
      <c r="G8">
        <v>42.48</v>
      </c>
      <c r="H8">
        <v>42.48</v>
      </c>
      <c r="I8">
        <v>44.47</v>
      </c>
      <c r="J8">
        <v>43</v>
      </c>
      <c r="K8">
        <v>43.46</v>
      </c>
    </row>
    <row r="9" spans="1:11">
      <c r="A9">
        <v>8</v>
      </c>
      <c r="B9" t="s">
        <v>318</v>
      </c>
      <c r="C9">
        <v>1.3129999999999999</v>
      </c>
      <c r="D9">
        <v>140.21</v>
      </c>
      <c r="E9">
        <v>41.98</v>
      </c>
      <c r="F9">
        <v>44.5</v>
      </c>
      <c r="G9">
        <v>42.97</v>
      </c>
      <c r="H9">
        <v>41.98</v>
      </c>
      <c r="I9">
        <v>44.47</v>
      </c>
      <c r="J9">
        <v>43</v>
      </c>
      <c r="K9">
        <v>43.46</v>
      </c>
    </row>
    <row r="10" spans="1:11">
      <c r="A10">
        <v>9</v>
      </c>
      <c r="B10" t="s">
        <v>319</v>
      </c>
      <c r="C10">
        <v>1.3109999999999999</v>
      </c>
      <c r="D10">
        <v>140.21</v>
      </c>
      <c r="E10">
        <v>41.98</v>
      </c>
      <c r="F10">
        <v>44.5</v>
      </c>
      <c r="G10">
        <v>42.5</v>
      </c>
      <c r="H10">
        <v>42.48</v>
      </c>
      <c r="I10">
        <v>44.47</v>
      </c>
      <c r="J10">
        <v>43</v>
      </c>
      <c r="K10">
        <v>43.46</v>
      </c>
    </row>
    <row r="11" spans="1:11">
      <c r="A11">
        <v>10</v>
      </c>
      <c r="B11" t="s">
        <v>320</v>
      </c>
      <c r="C11">
        <v>1.3169999999999999</v>
      </c>
      <c r="D11">
        <v>138.15</v>
      </c>
      <c r="E11">
        <v>41.98</v>
      </c>
      <c r="F11">
        <v>44.5</v>
      </c>
      <c r="G11">
        <v>42.48</v>
      </c>
      <c r="H11">
        <v>42.48</v>
      </c>
      <c r="I11">
        <v>44.47</v>
      </c>
      <c r="J11">
        <v>43</v>
      </c>
      <c r="K11">
        <v>43.46</v>
      </c>
    </row>
    <row r="12" spans="1:11">
      <c r="A12">
        <v>11</v>
      </c>
      <c r="B12" t="s">
        <v>321</v>
      </c>
      <c r="C12">
        <v>1.3169999999999999</v>
      </c>
      <c r="D12">
        <v>138.72999999999999</v>
      </c>
      <c r="E12">
        <v>41.98</v>
      </c>
      <c r="F12">
        <v>44.5</v>
      </c>
      <c r="G12">
        <v>42.5</v>
      </c>
      <c r="H12">
        <v>42.48</v>
      </c>
      <c r="I12">
        <v>44.45</v>
      </c>
      <c r="J12">
        <v>43</v>
      </c>
      <c r="K12">
        <v>43.46</v>
      </c>
    </row>
    <row r="13" spans="1:11">
      <c r="A13">
        <v>12</v>
      </c>
      <c r="B13" t="s">
        <v>322</v>
      </c>
      <c r="C13">
        <v>1.3149999999999999</v>
      </c>
      <c r="D13">
        <v>138.24</v>
      </c>
      <c r="E13">
        <v>41.98</v>
      </c>
      <c r="F13">
        <v>44.5</v>
      </c>
      <c r="G13">
        <v>42.48</v>
      </c>
      <c r="H13">
        <v>42.48</v>
      </c>
      <c r="I13">
        <v>44.47</v>
      </c>
      <c r="J13">
        <v>43</v>
      </c>
      <c r="K13">
        <v>43.46</v>
      </c>
    </row>
    <row r="14" spans="1:11">
      <c r="A14">
        <v>13</v>
      </c>
      <c r="B14" t="s">
        <v>323</v>
      </c>
      <c r="C14">
        <v>1.3169999999999999</v>
      </c>
      <c r="D14">
        <v>138.15</v>
      </c>
      <c r="E14">
        <v>41.98</v>
      </c>
      <c r="F14">
        <v>44.5</v>
      </c>
      <c r="G14">
        <v>42.48</v>
      </c>
      <c r="H14">
        <v>42.48</v>
      </c>
      <c r="I14">
        <v>44.47</v>
      </c>
      <c r="J14">
        <v>43</v>
      </c>
      <c r="K14">
        <v>43.46</v>
      </c>
    </row>
    <row r="15" spans="1:11">
      <c r="A15">
        <v>14</v>
      </c>
      <c r="B15" t="s">
        <v>324</v>
      </c>
      <c r="C15">
        <v>1.3129999999999999</v>
      </c>
      <c r="D15">
        <v>139.62</v>
      </c>
      <c r="E15">
        <v>41.98</v>
      </c>
      <c r="F15">
        <v>44.5</v>
      </c>
      <c r="G15">
        <v>42.48</v>
      </c>
      <c r="H15">
        <v>42.48</v>
      </c>
      <c r="I15">
        <v>44.47</v>
      </c>
      <c r="J15">
        <v>43</v>
      </c>
      <c r="K15">
        <v>43.46</v>
      </c>
    </row>
    <row r="16" spans="1:11">
      <c r="A16">
        <v>15</v>
      </c>
      <c r="B16" t="s">
        <v>325</v>
      </c>
      <c r="C16">
        <v>1.3129999999999999</v>
      </c>
      <c r="D16">
        <v>139.62</v>
      </c>
      <c r="E16">
        <v>41.98</v>
      </c>
      <c r="F16">
        <v>44.5</v>
      </c>
      <c r="G16">
        <v>42.5</v>
      </c>
      <c r="H16">
        <v>42.48</v>
      </c>
      <c r="I16">
        <v>44.47</v>
      </c>
      <c r="J16">
        <v>43</v>
      </c>
      <c r="K16">
        <v>43.46</v>
      </c>
    </row>
    <row r="17" spans="1:11">
      <c r="A17">
        <v>16</v>
      </c>
      <c r="B17" t="s">
        <v>326</v>
      </c>
      <c r="C17">
        <v>1.3129999999999999</v>
      </c>
      <c r="D17">
        <v>140.69999999999999</v>
      </c>
      <c r="E17">
        <v>41.98</v>
      </c>
      <c r="F17">
        <v>44.5</v>
      </c>
      <c r="G17">
        <v>42.5</v>
      </c>
      <c r="H17">
        <v>41.98</v>
      </c>
      <c r="I17">
        <v>44.47</v>
      </c>
      <c r="J17">
        <v>43</v>
      </c>
      <c r="K17">
        <v>43.46</v>
      </c>
    </row>
    <row r="18" spans="1:11">
      <c r="A18">
        <v>17</v>
      </c>
      <c r="B18" t="s">
        <v>327</v>
      </c>
      <c r="C18">
        <v>1.3109999999999999</v>
      </c>
      <c r="D18">
        <v>140.69999999999999</v>
      </c>
      <c r="E18">
        <v>41.98</v>
      </c>
      <c r="F18">
        <v>44.5</v>
      </c>
      <c r="G18">
        <v>42.5</v>
      </c>
      <c r="H18">
        <v>41.98</v>
      </c>
      <c r="I18">
        <v>44.47</v>
      </c>
      <c r="J18">
        <v>43</v>
      </c>
      <c r="K18">
        <v>43.46</v>
      </c>
    </row>
    <row r="19" spans="1:11">
      <c r="A19">
        <v>18</v>
      </c>
      <c r="B19" t="s">
        <v>328</v>
      </c>
      <c r="C19">
        <v>1.3109999999999999</v>
      </c>
      <c r="D19">
        <v>140.21</v>
      </c>
      <c r="E19">
        <v>41.98</v>
      </c>
      <c r="F19">
        <v>44.5</v>
      </c>
      <c r="G19">
        <v>42.97</v>
      </c>
      <c r="H19">
        <v>42.48</v>
      </c>
      <c r="I19">
        <v>44.47</v>
      </c>
      <c r="J19">
        <v>43</v>
      </c>
      <c r="K19">
        <v>43.46</v>
      </c>
    </row>
    <row r="20" spans="1:11">
      <c r="A20">
        <v>19</v>
      </c>
      <c r="B20" t="s">
        <v>329</v>
      </c>
      <c r="C20">
        <v>1.3149999999999999</v>
      </c>
      <c r="D20">
        <v>139.62</v>
      </c>
      <c r="E20">
        <v>41.98</v>
      </c>
      <c r="F20">
        <v>44.5</v>
      </c>
      <c r="G20">
        <v>42.97</v>
      </c>
      <c r="H20">
        <v>41.98</v>
      </c>
      <c r="I20">
        <v>44.47</v>
      </c>
      <c r="J20">
        <v>43</v>
      </c>
      <c r="K20">
        <v>43.46</v>
      </c>
    </row>
    <row r="21" spans="1:11">
      <c r="A21">
        <v>20</v>
      </c>
      <c r="B21" t="s">
        <v>330</v>
      </c>
      <c r="C21">
        <v>1.3149999999999999</v>
      </c>
      <c r="D21">
        <v>138.24</v>
      </c>
      <c r="E21">
        <v>41.98</v>
      </c>
      <c r="F21">
        <v>44.5</v>
      </c>
      <c r="G21">
        <v>42.5</v>
      </c>
      <c r="H21">
        <v>41.98</v>
      </c>
      <c r="I21">
        <v>44.47</v>
      </c>
      <c r="J21">
        <v>43</v>
      </c>
      <c r="K21">
        <v>43.46</v>
      </c>
    </row>
    <row r="22" spans="1:11">
      <c r="A22">
        <v>21</v>
      </c>
      <c r="B22" t="s">
        <v>331</v>
      </c>
      <c r="C22">
        <v>1.3089999999999999</v>
      </c>
      <c r="D22">
        <v>140.61000000000001</v>
      </c>
      <c r="E22">
        <v>41.98</v>
      </c>
      <c r="F22">
        <v>44.5</v>
      </c>
      <c r="G22">
        <v>42.48</v>
      </c>
      <c r="H22">
        <v>41.98</v>
      </c>
      <c r="I22">
        <v>44.47</v>
      </c>
      <c r="J22">
        <v>43</v>
      </c>
      <c r="K22">
        <v>43.46</v>
      </c>
    </row>
    <row r="23" spans="1:11">
      <c r="A23">
        <v>22</v>
      </c>
      <c r="B23" t="s">
        <v>332</v>
      </c>
      <c r="C23">
        <v>1.3140000000000001</v>
      </c>
      <c r="D23">
        <v>140.21</v>
      </c>
      <c r="E23">
        <v>41.98</v>
      </c>
      <c r="F23">
        <v>44.5</v>
      </c>
      <c r="G23">
        <v>42.48</v>
      </c>
      <c r="H23">
        <v>41.98</v>
      </c>
      <c r="I23">
        <v>44.45</v>
      </c>
      <c r="J23">
        <v>43</v>
      </c>
      <c r="K23">
        <v>43.46</v>
      </c>
    </row>
    <row r="24" spans="1:11">
      <c r="A24">
        <v>23</v>
      </c>
      <c r="B24" t="s">
        <v>333</v>
      </c>
      <c r="C24">
        <v>1.325</v>
      </c>
      <c r="D24">
        <v>135.29</v>
      </c>
      <c r="E24">
        <v>41.98</v>
      </c>
      <c r="F24">
        <v>44.5</v>
      </c>
      <c r="G24">
        <v>42.48</v>
      </c>
      <c r="H24">
        <v>42.48</v>
      </c>
      <c r="I24">
        <v>44.47</v>
      </c>
      <c r="J24">
        <v>43</v>
      </c>
      <c r="K24">
        <v>43.46</v>
      </c>
    </row>
    <row r="25" spans="1:11">
      <c r="A25">
        <v>24</v>
      </c>
      <c r="B25" t="s">
        <v>334</v>
      </c>
      <c r="C25">
        <v>1.3169999999999999</v>
      </c>
      <c r="D25">
        <v>135.78</v>
      </c>
      <c r="E25">
        <v>41.98</v>
      </c>
      <c r="F25">
        <v>44.5</v>
      </c>
      <c r="G25">
        <v>42.48</v>
      </c>
      <c r="H25">
        <v>41.98</v>
      </c>
      <c r="I25">
        <v>44.47</v>
      </c>
      <c r="J25">
        <v>43</v>
      </c>
      <c r="K25">
        <v>43.46</v>
      </c>
    </row>
    <row r="26" spans="1:11">
      <c r="A26">
        <v>25</v>
      </c>
      <c r="B26" t="s">
        <v>335</v>
      </c>
      <c r="C26">
        <v>1.3140000000000001</v>
      </c>
      <c r="D26">
        <v>139.13</v>
      </c>
      <c r="E26">
        <v>41.98</v>
      </c>
      <c r="F26">
        <v>44.5</v>
      </c>
      <c r="G26">
        <v>42.48</v>
      </c>
      <c r="H26">
        <v>41.98</v>
      </c>
      <c r="I26">
        <v>44.45</v>
      </c>
      <c r="J26">
        <v>43</v>
      </c>
      <c r="K26">
        <v>43.46</v>
      </c>
    </row>
    <row r="27" spans="1:11">
      <c r="A27">
        <v>26</v>
      </c>
      <c r="B27" t="s">
        <v>336</v>
      </c>
      <c r="C27">
        <v>1.3320000000000001</v>
      </c>
      <c r="D27">
        <v>138.72999999999999</v>
      </c>
      <c r="E27">
        <v>41.98</v>
      </c>
      <c r="F27">
        <v>44.5</v>
      </c>
      <c r="G27">
        <v>42.48</v>
      </c>
      <c r="H27">
        <v>41.98</v>
      </c>
      <c r="I27">
        <v>44.45</v>
      </c>
      <c r="J27">
        <v>43</v>
      </c>
      <c r="K27">
        <v>43.46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587B9-DFA9-D944-ABB8-162D160E25A8}">
  <dimension ref="A1:K10"/>
  <sheetViews>
    <sheetView workbookViewId="0">
      <selection sqref="A1:A1048576"/>
    </sheetView>
  </sheetViews>
  <sheetFormatPr baseColWidth="10" defaultRowHeight="16"/>
  <sheetData>
    <row r="1" spans="1:11">
      <c r="A1" t="s">
        <v>77</v>
      </c>
      <c r="B1" t="s">
        <v>78</v>
      </c>
      <c r="C1" t="s">
        <v>79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</row>
    <row r="2" spans="1:11">
      <c r="A2">
        <v>1</v>
      </c>
      <c r="B2" t="s">
        <v>337</v>
      </c>
      <c r="C2">
        <v>1.31</v>
      </c>
      <c r="D2">
        <v>77.88</v>
      </c>
      <c r="E2">
        <v>42.01</v>
      </c>
      <c r="F2">
        <v>44.5</v>
      </c>
      <c r="G2">
        <v>43</v>
      </c>
      <c r="H2">
        <v>41.98</v>
      </c>
      <c r="I2">
        <v>44.47</v>
      </c>
      <c r="J2">
        <v>43</v>
      </c>
      <c r="K2">
        <v>43.46</v>
      </c>
    </row>
    <row r="3" spans="1:11">
      <c r="A3">
        <v>2</v>
      </c>
      <c r="B3" t="s">
        <v>338</v>
      </c>
      <c r="C3">
        <v>1.3109999999999999</v>
      </c>
      <c r="D3">
        <v>77.88</v>
      </c>
      <c r="E3">
        <v>42.01</v>
      </c>
      <c r="F3">
        <v>44.5</v>
      </c>
      <c r="G3">
        <v>42.5</v>
      </c>
      <c r="H3">
        <v>41.98</v>
      </c>
      <c r="I3">
        <v>44.47</v>
      </c>
      <c r="J3">
        <v>43.49</v>
      </c>
      <c r="K3">
        <v>43.46</v>
      </c>
    </row>
    <row r="4" spans="1:11">
      <c r="A4">
        <v>3</v>
      </c>
      <c r="B4" t="s">
        <v>339</v>
      </c>
      <c r="C4">
        <v>1.31</v>
      </c>
      <c r="D4">
        <v>77.88</v>
      </c>
      <c r="E4">
        <v>42.01</v>
      </c>
      <c r="F4">
        <v>44.5</v>
      </c>
      <c r="G4">
        <v>43</v>
      </c>
      <c r="H4">
        <v>41.98</v>
      </c>
      <c r="I4">
        <v>44.47</v>
      </c>
      <c r="J4">
        <v>43</v>
      </c>
      <c r="K4">
        <v>43.46</v>
      </c>
    </row>
    <row r="5" spans="1:11">
      <c r="A5">
        <v>4</v>
      </c>
      <c r="B5" t="s">
        <v>340</v>
      </c>
      <c r="C5">
        <v>1.306</v>
      </c>
      <c r="D5">
        <v>78.38</v>
      </c>
      <c r="E5">
        <v>42.01</v>
      </c>
      <c r="F5">
        <v>44.5</v>
      </c>
      <c r="G5">
        <v>42.5</v>
      </c>
      <c r="H5">
        <v>42.48</v>
      </c>
      <c r="I5">
        <v>44.47</v>
      </c>
      <c r="J5">
        <v>43</v>
      </c>
      <c r="K5">
        <v>43.46</v>
      </c>
    </row>
    <row r="6" spans="1:11">
      <c r="A6">
        <v>5</v>
      </c>
      <c r="B6" t="s">
        <v>341</v>
      </c>
      <c r="C6">
        <v>1.3069999999999999</v>
      </c>
      <c r="D6">
        <v>78.87</v>
      </c>
      <c r="E6">
        <v>42.01</v>
      </c>
      <c r="F6">
        <v>44.5</v>
      </c>
      <c r="G6">
        <v>42.5</v>
      </c>
      <c r="H6">
        <v>41.98</v>
      </c>
      <c r="I6">
        <v>44.47</v>
      </c>
      <c r="J6">
        <v>43</v>
      </c>
      <c r="K6">
        <v>43.46</v>
      </c>
    </row>
    <row r="7" spans="1:11">
      <c r="A7">
        <v>6</v>
      </c>
      <c r="B7" t="s">
        <v>342</v>
      </c>
      <c r="C7">
        <v>1.3069999999999999</v>
      </c>
      <c r="D7">
        <v>78.38</v>
      </c>
      <c r="E7">
        <v>42.01</v>
      </c>
      <c r="F7">
        <v>44.5</v>
      </c>
      <c r="G7">
        <v>42.5</v>
      </c>
      <c r="H7">
        <v>42.48</v>
      </c>
      <c r="I7">
        <v>44.47</v>
      </c>
      <c r="J7">
        <v>43</v>
      </c>
      <c r="K7">
        <v>43.46</v>
      </c>
    </row>
    <row r="8" spans="1:11">
      <c r="A8">
        <v>7</v>
      </c>
      <c r="B8" t="s">
        <v>343</v>
      </c>
      <c r="C8">
        <v>1.3049999999999999</v>
      </c>
      <c r="D8">
        <v>79.36</v>
      </c>
      <c r="E8">
        <v>42.01</v>
      </c>
      <c r="F8">
        <v>44.5</v>
      </c>
      <c r="G8">
        <v>42.5</v>
      </c>
      <c r="H8">
        <v>41.98</v>
      </c>
      <c r="I8">
        <v>44.47</v>
      </c>
      <c r="J8">
        <v>43</v>
      </c>
      <c r="K8">
        <v>43.46</v>
      </c>
    </row>
    <row r="9" spans="1:11">
      <c r="A9">
        <v>8</v>
      </c>
      <c r="B9" t="s">
        <v>344</v>
      </c>
      <c r="C9">
        <v>1.3089999999999999</v>
      </c>
      <c r="D9">
        <v>78.87</v>
      </c>
      <c r="E9">
        <v>42.01</v>
      </c>
      <c r="F9">
        <v>44.5</v>
      </c>
      <c r="G9">
        <v>42.5</v>
      </c>
      <c r="H9">
        <v>42.48</v>
      </c>
      <c r="I9">
        <v>44.47</v>
      </c>
      <c r="J9">
        <v>43</v>
      </c>
      <c r="K9">
        <v>43.46</v>
      </c>
    </row>
    <row r="10" spans="1:11">
      <c r="A10">
        <v>9</v>
      </c>
      <c r="B10" t="s">
        <v>345</v>
      </c>
      <c r="C10">
        <v>1.3109999999999999</v>
      </c>
      <c r="D10">
        <v>78.38</v>
      </c>
      <c r="E10">
        <v>42.01</v>
      </c>
      <c r="F10">
        <v>44.5</v>
      </c>
      <c r="G10">
        <v>42.5</v>
      </c>
      <c r="H10">
        <v>42.48</v>
      </c>
      <c r="I10">
        <v>44.47</v>
      </c>
      <c r="J10">
        <v>43</v>
      </c>
      <c r="K10">
        <v>43.46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7F46-6F3F-0540-9260-7FB025C0F67A}">
  <dimension ref="A1:I235"/>
  <sheetViews>
    <sheetView workbookViewId="0">
      <selection activeCell="C1" sqref="C1:C1048576"/>
    </sheetView>
  </sheetViews>
  <sheetFormatPr baseColWidth="10" defaultRowHeight="16"/>
  <cols>
    <col min="2" max="2" width="21.5" bestFit="1" customWidth="1"/>
    <col min="3" max="4" width="14.33203125" customWidth="1"/>
    <col min="5" max="5" width="19.33203125" customWidth="1"/>
    <col min="6" max="6" width="12.1640625" bestFit="1" customWidth="1"/>
    <col min="7" max="8" width="11.6640625" bestFit="1" customWidth="1"/>
    <col min="9" max="9" width="11.1640625" bestFit="1" customWidth="1"/>
  </cols>
  <sheetData>
    <row r="1" spans="1:9">
      <c r="A1" t="s">
        <v>77</v>
      </c>
      <c r="B1" t="s">
        <v>78</v>
      </c>
      <c r="C1" t="s">
        <v>79</v>
      </c>
      <c r="D1" s="71" t="s">
        <v>80</v>
      </c>
      <c r="E1" t="s">
        <v>587</v>
      </c>
      <c r="F1" t="s">
        <v>586</v>
      </c>
      <c r="G1" t="s">
        <v>585</v>
      </c>
      <c r="H1" t="s">
        <v>584</v>
      </c>
      <c r="I1" t="s">
        <v>588</v>
      </c>
    </row>
    <row r="2" spans="1:9">
      <c r="A2">
        <v>1</v>
      </c>
      <c r="B2" t="s">
        <v>583</v>
      </c>
      <c r="C2">
        <v>1.0129999999999999</v>
      </c>
      <c r="D2" s="71">
        <f>C2</f>
        <v>1.0129999999999999</v>
      </c>
      <c r="E2">
        <v>75719726506</v>
      </c>
      <c r="F2">
        <v>34690019652</v>
      </c>
      <c r="G2">
        <v>133.18047899999999</v>
      </c>
      <c r="H2">
        <v>127.765958</v>
      </c>
      <c r="I2">
        <f>G2+H2</f>
        <v>260.946437</v>
      </c>
    </row>
    <row r="3" spans="1:9">
      <c r="A3">
        <v>2</v>
      </c>
      <c r="B3" t="s">
        <v>582</v>
      </c>
      <c r="C3">
        <v>1.0129999999999999</v>
      </c>
      <c r="D3" s="71">
        <f>D2+C3</f>
        <v>2.0259999999999998</v>
      </c>
      <c r="E3">
        <v>75854638331</v>
      </c>
      <c r="F3">
        <v>34819446567</v>
      </c>
      <c r="G3">
        <v>133.28139999999999</v>
      </c>
      <c r="H3">
        <v>128.036969</v>
      </c>
      <c r="I3">
        <f t="shared" ref="I3:I66" si="0">G3+H3</f>
        <v>261.31836899999996</v>
      </c>
    </row>
    <row r="4" spans="1:9">
      <c r="A4">
        <v>3</v>
      </c>
      <c r="B4" t="s">
        <v>581</v>
      </c>
      <c r="C4">
        <v>1.0129999999999999</v>
      </c>
      <c r="D4" s="71">
        <f t="shared" ref="D4:D67" si="1">D3+C4</f>
        <v>3.0389999999999997</v>
      </c>
      <c r="E4">
        <v>75989652389</v>
      </c>
      <c r="F4">
        <v>34949148017</v>
      </c>
      <c r="G4">
        <v>94.949371999999997</v>
      </c>
      <c r="H4">
        <v>97.658652000000004</v>
      </c>
      <c r="I4">
        <f t="shared" si="0"/>
        <v>192.608024</v>
      </c>
    </row>
    <row r="5" spans="1:9">
      <c r="A5">
        <v>4</v>
      </c>
      <c r="B5" t="s">
        <v>580</v>
      </c>
      <c r="C5">
        <v>1.0229999999999999</v>
      </c>
      <c r="D5" s="71">
        <f t="shared" si="1"/>
        <v>4.0619999999999994</v>
      </c>
      <c r="E5">
        <v>76085836103</v>
      </c>
      <c r="F5">
        <v>35048076231</v>
      </c>
      <c r="G5">
        <v>130.43907400000001</v>
      </c>
      <c r="H5">
        <v>126.493814</v>
      </c>
      <c r="I5">
        <f t="shared" si="0"/>
        <v>256.93288799999999</v>
      </c>
    </row>
    <row r="6" spans="1:9">
      <c r="A6">
        <v>5</v>
      </c>
      <c r="B6" t="s">
        <v>579</v>
      </c>
      <c r="C6">
        <v>1.016</v>
      </c>
      <c r="D6" s="71">
        <f t="shared" si="1"/>
        <v>5.0779999999999994</v>
      </c>
      <c r="E6">
        <v>76219275276</v>
      </c>
      <c r="F6">
        <v>35177479403</v>
      </c>
      <c r="G6">
        <v>134.51411100000001</v>
      </c>
      <c r="H6">
        <v>129.46754999999999</v>
      </c>
      <c r="I6">
        <f t="shared" si="0"/>
        <v>263.98166100000003</v>
      </c>
    </row>
    <row r="7" spans="1:9">
      <c r="A7">
        <v>6</v>
      </c>
      <c r="B7" t="s">
        <v>578</v>
      </c>
      <c r="C7">
        <v>1.016</v>
      </c>
      <c r="D7" s="71">
        <f t="shared" si="1"/>
        <v>6.0939999999999994</v>
      </c>
      <c r="E7">
        <v>76355941613</v>
      </c>
      <c r="F7">
        <v>35309018434</v>
      </c>
      <c r="G7">
        <v>132.97604100000001</v>
      </c>
      <c r="H7">
        <v>127.752443</v>
      </c>
      <c r="I7">
        <f t="shared" si="0"/>
        <v>260.72848399999998</v>
      </c>
    </row>
    <row r="8" spans="1:9">
      <c r="A8">
        <v>7</v>
      </c>
      <c r="B8" t="s">
        <v>577</v>
      </c>
      <c r="C8">
        <v>1.014</v>
      </c>
      <c r="D8" s="71">
        <f t="shared" si="1"/>
        <v>7.1079999999999997</v>
      </c>
      <c r="E8">
        <v>76491045271</v>
      </c>
      <c r="F8">
        <v>35438814916</v>
      </c>
      <c r="G8">
        <v>133.27353400000001</v>
      </c>
      <c r="H8">
        <v>128.074724</v>
      </c>
      <c r="I8">
        <f t="shared" si="0"/>
        <v>261.34825799999999</v>
      </c>
    </row>
    <row r="9" spans="1:9">
      <c r="A9">
        <v>8</v>
      </c>
      <c r="B9" t="s">
        <v>576</v>
      </c>
      <c r="C9">
        <v>1.016</v>
      </c>
      <c r="D9" s="71">
        <f t="shared" si="1"/>
        <v>8.1239999999999988</v>
      </c>
      <c r="E9">
        <v>76626184634</v>
      </c>
      <c r="F9">
        <v>35568682686</v>
      </c>
      <c r="G9">
        <v>132.77341200000001</v>
      </c>
      <c r="H9">
        <v>127.947022</v>
      </c>
      <c r="I9">
        <f t="shared" si="0"/>
        <v>260.72043400000001</v>
      </c>
    </row>
    <row r="10" spans="1:9">
      <c r="A10">
        <v>9</v>
      </c>
      <c r="B10" t="s">
        <v>575</v>
      </c>
      <c r="C10">
        <v>1.0129999999999999</v>
      </c>
      <c r="D10" s="71">
        <f t="shared" si="1"/>
        <v>9.1369999999999987</v>
      </c>
      <c r="E10">
        <v>76761082421</v>
      </c>
      <c r="F10">
        <v>35698676860</v>
      </c>
      <c r="G10">
        <v>133.18186499999999</v>
      </c>
      <c r="H10">
        <v>128.01347200000001</v>
      </c>
      <c r="I10">
        <f t="shared" si="0"/>
        <v>261.19533699999999</v>
      </c>
    </row>
    <row r="11" spans="1:9">
      <c r="A11">
        <v>10</v>
      </c>
      <c r="B11" t="s">
        <v>574</v>
      </c>
      <c r="C11">
        <v>1.0149999999999999</v>
      </c>
      <c r="D11" s="71">
        <f t="shared" si="1"/>
        <v>10.151999999999999</v>
      </c>
      <c r="E11">
        <v>76895995650</v>
      </c>
      <c r="F11">
        <v>35828354507</v>
      </c>
      <c r="G11">
        <v>133.02533199999999</v>
      </c>
      <c r="H11">
        <v>127.457075</v>
      </c>
      <c r="I11">
        <f t="shared" si="0"/>
        <v>260.48240699999997</v>
      </c>
    </row>
    <row r="12" spans="1:9">
      <c r="A12">
        <v>11</v>
      </c>
      <c r="B12" t="s">
        <v>573</v>
      </c>
      <c r="C12">
        <v>1.0129999999999999</v>
      </c>
      <c r="D12" s="71">
        <f t="shared" si="1"/>
        <v>11.164999999999999</v>
      </c>
      <c r="E12">
        <v>77031016362</v>
      </c>
      <c r="F12">
        <v>35957723438</v>
      </c>
      <c r="G12">
        <v>90.751994999999994</v>
      </c>
      <c r="H12">
        <v>94.547674000000001</v>
      </c>
      <c r="I12">
        <f t="shared" si="0"/>
        <v>185.29966899999999</v>
      </c>
    </row>
    <row r="13" spans="1:9">
      <c r="A13">
        <v>12</v>
      </c>
      <c r="B13" t="s">
        <v>572</v>
      </c>
      <c r="C13">
        <v>1.0129999999999999</v>
      </c>
      <c r="D13" s="71">
        <f t="shared" si="1"/>
        <v>12.177999999999999</v>
      </c>
      <c r="E13">
        <v>77122948133</v>
      </c>
      <c r="F13">
        <v>36053500232</v>
      </c>
      <c r="G13">
        <v>135.50312199999999</v>
      </c>
      <c r="H13">
        <v>130.32526899999999</v>
      </c>
      <c r="I13">
        <f t="shared" si="0"/>
        <v>265.82839100000001</v>
      </c>
    </row>
    <row r="14" spans="1:9">
      <c r="A14">
        <v>13</v>
      </c>
      <c r="B14" t="s">
        <v>571</v>
      </c>
      <c r="C14">
        <v>1.0129999999999999</v>
      </c>
      <c r="D14" s="71">
        <f t="shared" si="1"/>
        <v>13.190999999999999</v>
      </c>
      <c r="E14">
        <v>77260212796</v>
      </c>
      <c r="F14">
        <v>36185519730</v>
      </c>
      <c r="G14">
        <v>132.441732</v>
      </c>
      <c r="H14">
        <v>127.233513</v>
      </c>
      <c r="I14">
        <f t="shared" si="0"/>
        <v>259.67524500000002</v>
      </c>
    </row>
    <row r="15" spans="1:9">
      <c r="A15">
        <v>14</v>
      </c>
      <c r="B15" t="s">
        <v>570</v>
      </c>
      <c r="C15">
        <v>1.012</v>
      </c>
      <c r="D15" s="71">
        <f t="shared" si="1"/>
        <v>14.202999999999999</v>
      </c>
      <c r="E15">
        <v>77394376271</v>
      </c>
      <c r="F15">
        <v>36314407279</v>
      </c>
      <c r="G15">
        <v>130.425704</v>
      </c>
      <c r="H15">
        <v>125.67986999999999</v>
      </c>
      <c r="I15">
        <f t="shared" si="0"/>
        <v>256.10557399999999</v>
      </c>
    </row>
    <row r="16" spans="1:9">
      <c r="A16">
        <v>15</v>
      </c>
      <c r="B16" t="s">
        <v>569</v>
      </c>
      <c r="C16">
        <v>1.0129999999999999</v>
      </c>
      <c r="D16" s="71">
        <f t="shared" si="1"/>
        <v>15.215999999999999</v>
      </c>
      <c r="E16">
        <v>77526367083</v>
      </c>
      <c r="F16">
        <v>36441595307</v>
      </c>
      <c r="G16">
        <v>133.06184300000001</v>
      </c>
      <c r="H16">
        <v>127.35498</v>
      </c>
      <c r="I16">
        <f t="shared" si="0"/>
        <v>260.41682300000002</v>
      </c>
    </row>
    <row r="17" spans="1:9">
      <c r="A17">
        <v>16</v>
      </c>
      <c r="B17" t="s">
        <v>568</v>
      </c>
      <c r="C17">
        <v>1.0129999999999999</v>
      </c>
      <c r="D17" s="71">
        <f t="shared" si="1"/>
        <v>16.228999999999999</v>
      </c>
      <c r="E17">
        <v>77661158730</v>
      </c>
      <c r="F17">
        <v>36570605902</v>
      </c>
      <c r="G17">
        <v>133.43950100000001</v>
      </c>
      <c r="H17">
        <v>137.47208900000001</v>
      </c>
      <c r="I17">
        <f t="shared" si="0"/>
        <v>270.91159000000005</v>
      </c>
    </row>
    <row r="18" spans="1:9">
      <c r="A18">
        <v>17</v>
      </c>
      <c r="B18" t="s">
        <v>567</v>
      </c>
      <c r="C18">
        <v>1.093</v>
      </c>
      <c r="D18" s="71">
        <f t="shared" si="1"/>
        <v>17.321999999999999</v>
      </c>
      <c r="E18">
        <v>77796332945</v>
      </c>
      <c r="F18">
        <v>36709865128</v>
      </c>
      <c r="G18">
        <v>133.449872</v>
      </c>
      <c r="H18">
        <v>118.108924</v>
      </c>
      <c r="I18">
        <f t="shared" si="0"/>
        <v>251.558796</v>
      </c>
    </row>
    <row r="19" spans="1:9">
      <c r="A19">
        <v>18</v>
      </c>
      <c r="B19" t="s">
        <v>566</v>
      </c>
      <c r="C19">
        <v>1.0129999999999999</v>
      </c>
      <c r="D19" s="71">
        <f t="shared" si="1"/>
        <v>18.335000000000001</v>
      </c>
      <c r="E19">
        <v>77942193655</v>
      </c>
      <c r="F19">
        <v>36838958182</v>
      </c>
      <c r="G19">
        <v>133.37925000000001</v>
      </c>
      <c r="H19">
        <v>127.375225</v>
      </c>
      <c r="I19">
        <f t="shared" si="0"/>
        <v>260.75447500000001</v>
      </c>
    </row>
    <row r="20" spans="1:9">
      <c r="A20">
        <v>19</v>
      </c>
      <c r="B20" t="s">
        <v>565</v>
      </c>
      <c r="C20">
        <v>1.012</v>
      </c>
      <c r="D20" s="71">
        <f t="shared" si="1"/>
        <v>19.347000000000001</v>
      </c>
      <c r="E20">
        <v>78077306835</v>
      </c>
      <c r="F20">
        <v>36967989285</v>
      </c>
      <c r="G20">
        <v>92.820724999999996</v>
      </c>
      <c r="H20">
        <v>93.599402999999995</v>
      </c>
      <c r="I20">
        <f t="shared" si="0"/>
        <v>186.42012799999998</v>
      </c>
    </row>
    <row r="21" spans="1:9">
      <c r="A21">
        <v>20</v>
      </c>
      <c r="B21" t="s">
        <v>564</v>
      </c>
      <c r="C21">
        <v>1.0109999999999999</v>
      </c>
      <c r="D21" s="71">
        <f t="shared" si="1"/>
        <v>20.358000000000001</v>
      </c>
      <c r="E21">
        <v>78171241409</v>
      </c>
      <c r="F21">
        <v>37062711881</v>
      </c>
      <c r="G21">
        <v>133.27043499999999</v>
      </c>
      <c r="H21">
        <v>128.15804499999999</v>
      </c>
      <c r="I21">
        <f t="shared" si="0"/>
        <v>261.42847999999998</v>
      </c>
    </row>
    <row r="22" spans="1:9">
      <c r="A22">
        <v>21</v>
      </c>
      <c r="B22" t="s">
        <v>563</v>
      </c>
      <c r="C22">
        <v>1.0129999999999999</v>
      </c>
      <c r="D22" s="71">
        <f t="shared" si="1"/>
        <v>21.371000000000002</v>
      </c>
      <c r="E22">
        <v>78305977819</v>
      </c>
      <c r="F22">
        <v>37192279665</v>
      </c>
      <c r="G22">
        <v>134.56265400000001</v>
      </c>
      <c r="H22">
        <v>128.61719299999999</v>
      </c>
      <c r="I22">
        <f t="shared" si="0"/>
        <v>263.179847</v>
      </c>
    </row>
    <row r="23" spans="1:9">
      <c r="A23">
        <v>22</v>
      </c>
      <c r="B23" t="s">
        <v>562</v>
      </c>
      <c r="C23">
        <v>1.0129999999999999</v>
      </c>
      <c r="D23" s="71">
        <f t="shared" si="1"/>
        <v>22.384</v>
      </c>
      <c r="E23">
        <v>78442289787</v>
      </c>
      <c r="F23">
        <v>37322568882</v>
      </c>
      <c r="G23">
        <v>133.56639200000001</v>
      </c>
      <c r="H23">
        <v>127.48645</v>
      </c>
      <c r="I23">
        <f t="shared" si="0"/>
        <v>261.052842</v>
      </c>
    </row>
    <row r="24" spans="1:9">
      <c r="A24">
        <v>23</v>
      </c>
      <c r="B24" t="s">
        <v>561</v>
      </c>
      <c r="C24">
        <v>1.014</v>
      </c>
      <c r="D24" s="71">
        <f t="shared" si="1"/>
        <v>23.398</v>
      </c>
      <c r="E24">
        <v>78577592542</v>
      </c>
      <c r="F24">
        <v>37451712656</v>
      </c>
      <c r="G24">
        <v>133.50503399999999</v>
      </c>
      <c r="H24">
        <v>127.714834</v>
      </c>
      <c r="I24">
        <f t="shared" si="0"/>
        <v>261.21986800000002</v>
      </c>
    </row>
    <row r="25" spans="1:9">
      <c r="A25">
        <v>24</v>
      </c>
      <c r="B25" t="s">
        <v>560</v>
      </c>
      <c r="C25">
        <v>1.0149999999999999</v>
      </c>
      <c r="D25" s="71">
        <f t="shared" si="1"/>
        <v>24.413</v>
      </c>
      <c r="E25">
        <v>78712966646</v>
      </c>
      <c r="F25">
        <v>37581215498</v>
      </c>
      <c r="G25">
        <v>130.30305000000001</v>
      </c>
      <c r="H25">
        <v>125.408103</v>
      </c>
      <c r="I25">
        <f t="shared" si="0"/>
        <v>255.71115300000002</v>
      </c>
    </row>
    <row r="26" spans="1:9">
      <c r="A26">
        <v>25</v>
      </c>
      <c r="B26" t="s">
        <v>559</v>
      </c>
      <c r="C26">
        <v>1.014</v>
      </c>
      <c r="D26" s="71">
        <f t="shared" si="1"/>
        <v>25.427</v>
      </c>
      <c r="E26">
        <v>78845224242</v>
      </c>
      <c r="F26">
        <v>37708504723</v>
      </c>
      <c r="G26">
        <v>133.18505099999999</v>
      </c>
      <c r="H26">
        <v>127.576031</v>
      </c>
      <c r="I26">
        <f t="shared" si="0"/>
        <v>260.76108199999999</v>
      </c>
    </row>
    <row r="27" spans="1:9">
      <c r="A27">
        <v>26</v>
      </c>
      <c r="B27" t="s">
        <v>558</v>
      </c>
      <c r="C27">
        <v>1.0149999999999999</v>
      </c>
      <c r="D27" s="71">
        <f t="shared" si="1"/>
        <v>26.442</v>
      </c>
      <c r="E27">
        <v>78980273884</v>
      </c>
      <c r="F27">
        <v>37837866818</v>
      </c>
      <c r="G27">
        <v>133.37993599999999</v>
      </c>
      <c r="H27">
        <v>127.423401</v>
      </c>
      <c r="I27">
        <f t="shared" si="0"/>
        <v>260.803337</v>
      </c>
    </row>
    <row r="28" spans="1:9">
      <c r="A28">
        <v>27</v>
      </c>
      <c r="B28" t="s">
        <v>557</v>
      </c>
      <c r="C28">
        <v>1.012</v>
      </c>
      <c r="D28" s="71">
        <f t="shared" si="1"/>
        <v>27.454000000000001</v>
      </c>
      <c r="E28">
        <v>79115654519</v>
      </c>
      <c r="F28">
        <v>37967201570</v>
      </c>
      <c r="G28">
        <v>97.390991999999997</v>
      </c>
      <c r="H28">
        <v>97.556607999999997</v>
      </c>
      <c r="I28">
        <f t="shared" si="0"/>
        <v>194.94759999999999</v>
      </c>
    </row>
    <row r="29" spans="1:9">
      <c r="A29">
        <v>28</v>
      </c>
      <c r="B29" t="s">
        <v>556</v>
      </c>
      <c r="C29">
        <v>1.01</v>
      </c>
      <c r="D29" s="71">
        <f t="shared" si="1"/>
        <v>28.464000000000002</v>
      </c>
      <c r="E29">
        <v>79214214203</v>
      </c>
      <c r="F29">
        <v>38065928857</v>
      </c>
      <c r="G29">
        <v>132.77124900000001</v>
      </c>
      <c r="H29">
        <v>127.72129700000001</v>
      </c>
      <c r="I29">
        <f t="shared" si="0"/>
        <v>260.492546</v>
      </c>
    </row>
    <row r="30" spans="1:9">
      <c r="A30">
        <v>29</v>
      </c>
      <c r="B30" t="s">
        <v>555</v>
      </c>
      <c r="C30">
        <v>1.0129999999999999</v>
      </c>
      <c r="D30" s="71">
        <f t="shared" si="1"/>
        <v>29.477000000000004</v>
      </c>
      <c r="E30">
        <v>79348313164</v>
      </c>
      <c r="F30">
        <v>38194927367</v>
      </c>
      <c r="G30">
        <v>134.52053699999999</v>
      </c>
      <c r="H30">
        <v>128.74902499999999</v>
      </c>
      <c r="I30">
        <f t="shared" si="0"/>
        <v>263.26956199999995</v>
      </c>
    </row>
    <row r="31" spans="1:9">
      <c r="A31">
        <v>30</v>
      </c>
      <c r="B31" t="s">
        <v>554</v>
      </c>
      <c r="C31">
        <v>1.014</v>
      </c>
      <c r="D31" s="71">
        <f t="shared" si="1"/>
        <v>30.491000000000003</v>
      </c>
      <c r="E31">
        <v>79484582468</v>
      </c>
      <c r="F31">
        <v>38325350129</v>
      </c>
      <c r="G31">
        <v>133.440809</v>
      </c>
      <c r="H31">
        <v>127.737707</v>
      </c>
      <c r="I31">
        <f t="shared" si="0"/>
        <v>261.178516</v>
      </c>
    </row>
    <row r="32" spans="1:9">
      <c r="A32">
        <v>31</v>
      </c>
      <c r="B32" t="s">
        <v>553</v>
      </c>
      <c r="C32">
        <v>1.014</v>
      </c>
      <c r="D32" s="71">
        <f t="shared" si="1"/>
        <v>31.505000000000003</v>
      </c>
      <c r="E32">
        <v>79619891448</v>
      </c>
      <c r="F32">
        <v>38454876164</v>
      </c>
      <c r="G32">
        <v>133.31121400000001</v>
      </c>
      <c r="H32">
        <v>127.469792</v>
      </c>
      <c r="I32">
        <f t="shared" si="0"/>
        <v>260.78100599999999</v>
      </c>
    </row>
    <row r="33" spans="1:9">
      <c r="A33">
        <v>32</v>
      </c>
      <c r="B33" t="s">
        <v>552</v>
      </c>
      <c r="C33">
        <v>1.012</v>
      </c>
      <c r="D33" s="71">
        <f t="shared" si="1"/>
        <v>32.517000000000003</v>
      </c>
      <c r="E33">
        <v>79755069019</v>
      </c>
      <c r="F33">
        <v>38584130533</v>
      </c>
      <c r="G33">
        <v>133.65036699999999</v>
      </c>
      <c r="H33">
        <v>127.727197</v>
      </c>
      <c r="I33">
        <f t="shared" si="0"/>
        <v>261.37756400000001</v>
      </c>
    </row>
    <row r="34" spans="1:9">
      <c r="A34">
        <v>33</v>
      </c>
      <c r="B34" t="s">
        <v>551</v>
      </c>
      <c r="C34">
        <v>1.0129999999999999</v>
      </c>
      <c r="D34" s="71">
        <f t="shared" si="1"/>
        <v>33.53</v>
      </c>
      <c r="E34">
        <v>79890323190</v>
      </c>
      <c r="F34">
        <v>38713390456</v>
      </c>
      <c r="G34">
        <v>133.464505</v>
      </c>
      <c r="H34">
        <v>127.56724699999999</v>
      </c>
      <c r="I34">
        <f t="shared" si="0"/>
        <v>261.03175199999998</v>
      </c>
    </row>
    <row r="35" spans="1:9">
      <c r="A35">
        <v>34</v>
      </c>
      <c r="B35" t="s">
        <v>550</v>
      </c>
      <c r="C35">
        <v>1.014</v>
      </c>
      <c r="D35" s="71">
        <f t="shared" si="1"/>
        <v>34.544000000000004</v>
      </c>
      <c r="E35">
        <v>80025522734</v>
      </c>
      <c r="F35">
        <v>38842616077</v>
      </c>
      <c r="G35">
        <v>130.40934300000001</v>
      </c>
      <c r="H35">
        <v>143.587727</v>
      </c>
      <c r="I35">
        <f t="shared" si="0"/>
        <v>273.99707000000001</v>
      </c>
    </row>
    <row r="36" spans="1:9">
      <c r="A36">
        <v>35</v>
      </c>
      <c r="B36" t="s">
        <v>549</v>
      </c>
      <c r="C36">
        <v>1.1599999999999999</v>
      </c>
      <c r="D36" s="71">
        <f t="shared" si="1"/>
        <v>35.704000000000001</v>
      </c>
      <c r="E36">
        <v>80157757808</v>
      </c>
      <c r="F36">
        <v>38988214032</v>
      </c>
      <c r="G36">
        <v>99.248540000000006</v>
      </c>
      <c r="H36">
        <v>84.113175999999996</v>
      </c>
      <c r="I36">
        <f t="shared" si="0"/>
        <v>183.361716</v>
      </c>
    </row>
    <row r="37" spans="1:9">
      <c r="A37">
        <v>36</v>
      </c>
      <c r="B37" t="s">
        <v>548</v>
      </c>
      <c r="C37">
        <v>1.0129999999999999</v>
      </c>
      <c r="D37" s="71">
        <f t="shared" si="1"/>
        <v>36.716999999999999</v>
      </c>
      <c r="E37">
        <v>80272886114</v>
      </c>
      <c r="F37">
        <v>39085785316</v>
      </c>
      <c r="G37">
        <v>135.75039599999999</v>
      </c>
      <c r="H37">
        <v>130.17211</v>
      </c>
      <c r="I37">
        <f t="shared" si="0"/>
        <v>265.922506</v>
      </c>
    </row>
    <row r="38" spans="1:9">
      <c r="A38">
        <v>37</v>
      </c>
      <c r="B38" t="s">
        <v>547</v>
      </c>
      <c r="C38">
        <v>1.0129999999999999</v>
      </c>
      <c r="D38" s="71">
        <f t="shared" si="1"/>
        <v>37.729999999999997</v>
      </c>
      <c r="E38">
        <v>80410401265</v>
      </c>
      <c r="F38">
        <v>39217649663</v>
      </c>
      <c r="G38">
        <v>134.05400900000001</v>
      </c>
      <c r="H38">
        <v>128.22760600000001</v>
      </c>
      <c r="I38">
        <f t="shared" si="0"/>
        <v>262.28161499999999</v>
      </c>
    </row>
    <row r="39" spans="1:9">
      <c r="A39">
        <v>38</v>
      </c>
      <c r="B39" t="s">
        <v>546</v>
      </c>
      <c r="C39">
        <v>1.014</v>
      </c>
      <c r="D39" s="71">
        <f t="shared" si="1"/>
        <v>38.744</v>
      </c>
      <c r="E39">
        <v>80546197976</v>
      </c>
      <c r="F39">
        <v>39347544228</v>
      </c>
      <c r="G39">
        <v>153.33039299999999</v>
      </c>
      <c r="H39">
        <v>146.80157500000001</v>
      </c>
      <c r="I39">
        <f t="shared" si="0"/>
        <v>300.13196800000003</v>
      </c>
    </row>
    <row r="40" spans="1:9">
      <c r="A40">
        <v>39</v>
      </c>
      <c r="B40" t="s">
        <v>545</v>
      </c>
      <c r="C40">
        <v>1.1659999999999999</v>
      </c>
      <c r="D40" s="71">
        <f t="shared" si="1"/>
        <v>39.909999999999997</v>
      </c>
      <c r="E40">
        <v>80701674994</v>
      </c>
      <c r="F40">
        <v>39496401025</v>
      </c>
      <c r="G40">
        <v>115.783081</v>
      </c>
      <c r="H40">
        <v>110.713983</v>
      </c>
      <c r="I40">
        <f t="shared" si="0"/>
        <v>226.49706399999999</v>
      </c>
    </row>
    <row r="41" spans="1:9">
      <c r="A41">
        <v>40</v>
      </c>
      <c r="B41" t="s">
        <v>544</v>
      </c>
      <c r="C41">
        <v>1.0129999999999999</v>
      </c>
      <c r="D41" s="71">
        <f t="shared" si="1"/>
        <v>40.922999999999995</v>
      </c>
      <c r="E41">
        <v>80836678067</v>
      </c>
      <c r="F41">
        <v>39625493529</v>
      </c>
      <c r="G41">
        <v>133.22530599999999</v>
      </c>
      <c r="H41">
        <v>127.52235899999999</v>
      </c>
      <c r="I41">
        <f t="shared" si="0"/>
        <v>260.74766499999998</v>
      </c>
    </row>
    <row r="42" spans="1:9">
      <c r="A42">
        <v>41</v>
      </c>
      <c r="B42" t="s">
        <v>543</v>
      </c>
      <c r="C42">
        <v>1.0129999999999999</v>
      </c>
      <c r="D42" s="71">
        <f t="shared" si="1"/>
        <v>41.935999999999993</v>
      </c>
      <c r="E42">
        <v>80971635302</v>
      </c>
      <c r="F42">
        <v>39754673679</v>
      </c>
      <c r="G42">
        <v>133.43480199999999</v>
      </c>
      <c r="H42">
        <v>127.471327</v>
      </c>
      <c r="I42">
        <f t="shared" si="0"/>
        <v>260.90612899999996</v>
      </c>
    </row>
    <row r="43" spans="1:9">
      <c r="A43">
        <v>42</v>
      </c>
      <c r="B43" t="s">
        <v>542</v>
      </c>
      <c r="C43">
        <v>1.012</v>
      </c>
      <c r="D43" s="71">
        <f t="shared" si="1"/>
        <v>42.947999999999993</v>
      </c>
      <c r="E43">
        <v>81106804756</v>
      </c>
      <c r="F43">
        <v>39883802133</v>
      </c>
      <c r="G43">
        <v>131.781319</v>
      </c>
      <c r="H43">
        <v>126.53417899999999</v>
      </c>
      <c r="I43">
        <f t="shared" si="0"/>
        <v>258.31549799999999</v>
      </c>
    </row>
    <row r="44" spans="1:9">
      <c r="A44">
        <v>43</v>
      </c>
      <c r="B44" t="s">
        <v>541</v>
      </c>
      <c r="C44">
        <v>1.0109999999999999</v>
      </c>
      <c r="D44" s="71">
        <f t="shared" si="1"/>
        <v>43.958999999999996</v>
      </c>
      <c r="E44">
        <v>81240167451</v>
      </c>
      <c r="F44">
        <v>40011854722</v>
      </c>
      <c r="G44">
        <v>94.922162999999998</v>
      </c>
      <c r="H44">
        <v>94.668726000000007</v>
      </c>
      <c r="I44">
        <f t="shared" si="0"/>
        <v>189.590889</v>
      </c>
    </row>
    <row r="45" spans="1:9">
      <c r="A45">
        <v>44</v>
      </c>
      <c r="B45" t="s">
        <v>540</v>
      </c>
      <c r="C45">
        <v>1.0129999999999999</v>
      </c>
      <c r="D45" s="71">
        <f t="shared" si="1"/>
        <v>44.971999999999994</v>
      </c>
      <c r="E45">
        <v>81336133758</v>
      </c>
      <c r="F45">
        <v>40107564804</v>
      </c>
      <c r="G45">
        <v>135.73949099999999</v>
      </c>
      <c r="H45">
        <v>130.02883199999999</v>
      </c>
      <c r="I45">
        <f t="shared" si="0"/>
        <v>265.76832300000001</v>
      </c>
    </row>
    <row r="46" spans="1:9">
      <c r="A46">
        <v>45</v>
      </c>
      <c r="B46" t="s">
        <v>539</v>
      </c>
      <c r="C46">
        <v>1.0129999999999999</v>
      </c>
      <c r="D46" s="71">
        <f t="shared" si="1"/>
        <v>45.984999999999992</v>
      </c>
      <c r="E46">
        <v>81473637862</v>
      </c>
      <c r="F46">
        <v>40239284011</v>
      </c>
      <c r="G46">
        <v>133.69810200000001</v>
      </c>
      <c r="H46">
        <v>127.782887</v>
      </c>
      <c r="I46">
        <f t="shared" si="0"/>
        <v>261.48098900000002</v>
      </c>
    </row>
    <row r="47" spans="1:9">
      <c r="A47">
        <v>46</v>
      </c>
      <c r="B47" t="s">
        <v>538</v>
      </c>
      <c r="C47">
        <v>1.014</v>
      </c>
      <c r="D47" s="71">
        <f t="shared" si="1"/>
        <v>46.998999999999995</v>
      </c>
      <c r="E47">
        <v>81609074039</v>
      </c>
      <c r="F47">
        <v>40368728076</v>
      </c>
      <c r="G47">
        <v>133.54783</v>
      </c>
      <c r="H47">
        <v>127.74764</v>
      </c>
      <c r="I47">
        <f t="shared" si="0"/>
        <v>261.29547000000002</v>
      </c>
    </row>
    <row r="48" spans="1:9">
      <c r="A48">
        <v>47</v>
      </c>
      <c r="B48" t="s">
        <v>537</v>
      </c>
      <c r="C48">
        <v>1.014</v>
      </c>
      <c r="D48" s="71">
        <f t="shared" si="1"/>
        <v>48.012999999999998</v>
      </c>
      <c r="E48">
        <v>81744491539</v>
      </c>
      <c r="F48">
        <v>40498264183</v>
      </c>
      <c r="G48">
        <v>134.883016</v>
      </c>
      <c r="H48">
        <v>129.03129999999999</v>
      </c>
      <c r="I48">
        <f t="shared" si="0"/>
        <v>263.91431599999999</v>
      </c>
    </row>
    <row r="49" spans="1:9">
      <c r="A49">
        <v>48</v>
      </c>
      <c r="B49" t="s">
        <v>536</v>
      </c>
      <c r="C49">
        <v>1.0269999999999999</v>
      </c>
      <c r="D49" s="71">
        <f t="shared" si="1"/>
        <v>49.04</v>
      </c>
      <c r="E49">
        <v>81881262917</v>
      </c>
      <c r="F49">
        <v>40629101921</v>
      </c>
      <c r="G49">
        <v>131.860501</v>
      </c>
      <c r="H49">
        <v>125.992583</v>
      </c>
      <c r="I49">
        <f t="shared" si="0"/>
        <v>257.85308399999997</v>
      </c>
    </row>
    <row r="50" spans="1:9">
      <c r="A50">
        <v>49</v>
      </c>
      <c r="B50" t="s">
        <v>535</v>
      </c>
      <c r="C50">
        <v>1.014</v>
      </c>
      <c r="D50" s="71">
        <f t="shared" si="1"/>
        <v>50.054000000000002</v>
      </c>
      <c r="E50">
        <v>82016683652</v>
      </c>
      <c r="F50">
        <v>40758496304</v>
      </c>
      <c r="G50">
        <v>133.513701</v>
      </c>
      <c r="H50">
        <v>127.387811</v>
      </c>
      <c r="I50">
        <f t="shared" si="0"/>
        <v>260.90151200000003</v>
      </c>
    </row>
    <row r="51" spans="1:9">
      <c r="A51">
        <v>50</v>
      </c>
      <c r="B51" t="s">
        <v>534</v>
      </c>
      <c r="C51">
        <v>1.0109999999999999</v>
      </c>
      <c r="D51" s="71">
        <f t="shared" si="1"/>
        <v>51.065000000000005</v>
      </c>
      <c r="E51">
        <v>82152066545</v>
      </c>
      <c r="F51">
        <v>40887667544</v>
      </c>
      <c r="G51">
        <v>130.24319700000001</v>
      </c>
      <c r="H51">
        <v>125.998758</v>
      </c>
      <c r="I51">
        <f t="shared" si="0"/>
        <v>256.24195500000002</v>
      </c>
    </row>
    <row r="52" spans="1:9">
      <c r="A52">
        <v>51</v>
      </c>
      <c r="B52" t="s">
        <v>533</v>
      </c>
      <c r="C52">
        <v>1.01</v>
      </c>
      <c r="D52" s="71">
        <f t="shared" si="1"/>
        <v>52.075000000000003</v>
      </c>
      <c r="E52">
        <v>82283742417</v>
      </c>
      <c r="F52">
        <v>41015052288</v>
      </c>
      <c r="G52">
        <v>100.917565</v>
      </c>
      <c r="H52">
        <v>99.748232000000002</v>
      </c>
      <c r="I52">
        <f t="shared" si="0"/>
        <v>200.665797</v>
      </c>
    </row>
    <row r="53" spans="1:9">
      <c r="A53">
        <v>52</v>
      </c>
      <c r="B53" t="s">
        <v>532</v>
      </c>
      <c r="C53">
        <v>1.0169999999999999</v>
      </c>
      <c r="D53" s="71">
        <f t="shared" si="1"/>
        <v>53.092000000000006</v>
      </c>
      <c r="E53">
        <v>82385669158</v>
      </c>
      <c r="F53">
        <v>41115798002</v>
      </c>
      <c r="G53">
        <v>135.501721</v>
      </c>
      <c r="H53">
        <v>129.75404800000001</v>
      </c>
      <c r="I53">
        <f t="shared" si="0"/>
        <v>265.25576899999999</v>
      </c>
    </row>
    <row r="54" spans="1:9">
      <c r="A54">
        <v>53</v>
      </c>
      <c r="B54" t="s">
        <v>531</v>
      </c>
      <c r="C54">
        <v>1.014</v>
      </c>
      <c r="D54" s="71">
        <f t="shared" si="1"/>
        <v>54.106000000000009</v>
      </c>
      <c r="E54">
        <v>82523474408</v>
      </c>
      <c r="F54">
        <v>41247757869</v>
      </c>
      <c r="G54">
        <v>130.09032300000001</v>
      </c>
      <c r="H54">
        <v>125.101887</v>
      </c>
      <c r="I54">
        <f t="shared" si="0"/>
        <v>255.19221000000002</v>
      </c>
    </row>
    <row r="55" spans="1:9">
      <c r="A55">
        <v>54</v>
      </c>
      <c r="B55" t="s">
        <v>530</v>
      </c>
      <c r="C55">
        <v>1.0149999999999999</v>
      </c>
      <c r="D55" s="71">
        <f t="shared" si="1"/>
        <v>55.121000000000009</v>
      </c>
      <c r="E55">
        <v>82655385996</v>
      </c>
      <c r="F55">
        <v>41374611182</v>
      </c>
      <c r="G55">
        <v>133.36117400000001</v>
      </c>
      <c r="H55">
        <v>127.44096</v>
      </c>
      <c r="I55">
        <f t="shared" si="0"/>
        <v>260.80213400000002</v>
      </c>
    </row>
    <row r="56" spans="1:9">
      <c r="A56">
        <v>55</v>
      </c>
      <c r="B56" t="s">
        <v>529</v>
      </c>
      <c r="C56">
        <v>1.0129999999999999</v>
      </c>
      <c r="D56" s="71">
        <f t="shared" si="1"/>
        <v>56.134000000000007</v>
      </c>
      <c r="E56">
        <v>82790747588</v>
      </c>
      <c r="F56">
        <v>41503963756</v>
      </c>
      <c r="G56">
        <v>133.76377600000001</v>
      </c>
      <c r="H56">
        <v>127.593879</v>
      </c>
      <c r="I56">
        <f t="shared" si="0"/>
        <v>261.35765500000002</v>
      </c>
    </row>
    <row r="57" spans="1:9">
      <c r="A57">
        <v>56</v>
      </c>
      <c r="B57" t="s">
        <v>528</v>
      </c>
      <c r="C57">
        <v>1.014</v>
      </c>
      <c r="D57" s="71">
        <f t="shared" si="1"/>
        <v>57.14800000000001</v>
      </c>
      <c r="E57">
        <v>82926250293</v>
      </c>
      <c r="F57">
        <v>41633216355</v>
      </c>
      <c r="G57">
        <v>162.67236</v>
      </c>
      <c r="H57">
        <v>155.54709600000001</v>
      </c>
      <c r="I57">
        <f t="shared" si="0"/>
        <v>318.21945600000004</v>
      </c>
    </row>
    <row r="58" spans="1:9">
      <c r="A58">
        <v>57</v>
      </c>
      <c r="B58" t="s">
        <v>527</v>
      </c>
      <c r="C58">
        <v>1.234</v>
      </c>
      <c r="D58" s="71">
        <f t="shared" si="1"/>
        <v>58.382000000000012</v>
      </c>
      <c r="E58">
        <v>83091200066</v>
      </c>
      <c r="F58">
        <v>41790941110</v>
      </c>
      <c r="G58">
        <v>109.824816</v>
      </c>
      <c r="H58">
        <v>104.869209</v>
      </c>
      <c r="I58">
        <f t="shared" si="0"/>
        <v>214.69402500000001</v>
      </c>
    </row>
    <row r="59" spans="1:9">
      <c r="A59">
        <v>58</v>
      </c>
      <c r="B59" t="s">
        <v>526</v>
      </c>
      <c r="C59">
        <v>1.014</v>
      </c>
      <c r="D59" s="71">
        <f t="shared" si="1"/>
        <v>59.396000000000015</v>
      </c>
      <c r="E59">
        <v>83226723889</v>
      </c>
      <c r="F59">
        <v>41920349714</v>
      </c>
      <c r="G59">
        <v>114.4015</v>
      </c>
      <c r="H59">
        <v>112.496112</v>
      </c>
      <c r="I59">
        <f t="shared" si="0"/>
        <v>226.89761199999998</v>
      </c>
    </row>
    <row r="60" spans="1:9">
      <c r="A60">
        <v>59</v>
      </c>
      <c r="B60" t="s">
        <v>525</v>
      </c>
      <c r="C60">
        <v>1.0089999999999999</v>
      </c>
      <c r="D60" s="71">
        <f t="shared" si="1"/>
        <v>60.405000000000015</v>
      </c>
      <c r="E60">
        <v>83342727010</v>
      </c>
      <c r="F60">
        <v>42034420772</v>
      </c>
      <c r="G60">
        <v>117.187986</v>
      </c>
      <c r="H60">
        <v>114.151602</v>
      </c>
      <c r="I60">
        <f t="shared" si="0"/>
        <v>231.33958799999999</v>
      </c>
    </row>
    <row r="61" spans="1:9">
      <c r="A61">
        <v>60</v>
      </c>
      <c r="B61" t="s">
        <v>524</v>
      </c>
      <c r="C61">
        <v>1.0149999999999999</v>
      </c>
      <c r="D61" s="71">
        <f t="shared" si="1"/>
        <v>61.420000000000016</v>
      </c>
      <c r="E61">
        <v>83460969688</v>
      </c>
      <c r="F61">
        <v>42149599738</v>
      </c>
      <c r="G61">
        <v>135.273043</v>
      </c>
      <c r="H61">
        <v>129.37513799999999</v>
      </c>
      <c r="I61">
        <f t="shared" si="0"/>
        <v>264.64818100000002</v>
      </c>
    </row>
    <row r="62" spans="1:9">
      <c r="A62">
        <v>61</v>
      </c>
      <c r="B62" t="s">
        <v>523</v>
      </c>
      <c r="C62">
        <v>1.0129999999999999</v>
      </c>
      <c r="D62" s="71">
        <f t="shared" si="1"/>
        <v>62.433000000000014</v>
      </c>
      <c r="E62">
        <v>83598271827</v>
      </c>
      <c r="F62">
        <v>42280915503</v>
      </c>
      <c r="G62">
        <v>133.68213499999999</v>
      </c>
      <c r="H62">
        <v>127.683955</v>
      </c>
      <c r="I62">
        <f t="shared" si="0"/>
        <v>261.36608999999999</v>
      </c>
    </row>
    <row r="63" spans="1:9">
      <c r="A63">
        <v>62</v>
      </c>
      <c r="B63" t="s">
        <v>522</v>
      </c>
      <c r="C63">
        <v>1.0149999999999999</v>
      </c>
      <c r="D63" s="71">
        <f t="shared" si="1"/>
        <v>63.448000000000015</v>
      </c>
      <c r="E63">
        <v>83733691830</v>
      </c>
      <c r="F63">
        <v>42410259349</v>
      </c>
      <c r="G63">
        <v>133.77512999999999</v>
      </c>
      <c r="H63">
        <v>127.61173700000001</v>
      </c>
      <c r="I63">
        <f t="shared" si="0"/>
        <v>261.386867</v>
      </c>
    </row>
    <row r="64" spans="1:9">
      <c r="A64">
        <v>63</v>
      </c>
      <c r="B64" t="s">
        <v>521</v>
      </c>
      <c r="C64">
        <v>1.0149999999999999</v>
      </c>
      <c r="D64" s="71">
        <f t="shared" si="1"/>
        <v>64.463000000000008</v>
      </c>
      <c r="E64">
        <v>83869473587</v>
      </c>
      <c r="F64">
        <v>42539785262</v>
      </c>
      <c r="G64">
        <v>130.557954</v>
      </c>
      <c r="H64">
        <v>125.132695</v>
      </c>
      <c r="I64">
        <f t="shared" si="0"/>
        <v>255.69064900000001</v>
      </c>
    </row>
    <row r="65" spans="1:9">
      <c r="A65">
        <v>64</v>
      </c>
      <c r="B65" t="s">
        <v>520</v>
      </c>
      <c r="C65">
        <v>1.0149999999999999</v>
      </c>
      <c r="D65" s="71">
        <f t="shared" si="1"/>
        <v>65.478000000000009</v>
      </c>
      <c r="E65">
        <v>84001989910</v>
      </c>
      <c r="F65">
        <v>42666794947</v>
      </c>
      <c r="G65">
        <v>166.080625</v>
      </c>
      <c r="H65">
        <v>158.478129</v>
      </c>
      <c r="I65">
        <f t="shared" si="0"/>
        <v>324.55875400000002</v>
      </c>
    </row>
    <row r="66" spans="1:9">
      <c r="A66">
        <v>65</v>
      </c>
      <c r="B66" t="s">
        <v>519</v>
      </c>
      <c r="C66">
        <v>1.26</v>
      </c>
      <c r="D66" s="71">
        <f t="shared" si="1"/>
        <v>66.738000000000014</v>
      </c>
      <c r="E66">
        <v>84170561744</v>
      </c>
      <c r="F66">
        <v>42827650248</v>
      </c>
      <c r="G66">
        <v>107.562077</v>
      </c>
      <c r="H66">
        <v>102.65588099999999</v>
      </c>
      <c r="I66">
        <f t="shared" si="0"/>
        <v>210.21795800000001</v>
      </c>
    </row>
    <row r="67" spans="1:9">
      <c r="A67">
        <v>66</v>
      </c>
      <c r="B67" t="s">
        <v>518</v>
      </c>
      <c r="C67">
        <v>1.0129999999999999</v>
      </c>
      <c r="D67" s="71">
        <f t="shared" si="1"/>
        <v>67.751000000000019</v>
      </c>
      <c r="E67">
        <v>84306089961</v>
      </c>
      <c r="F67">
        <v>42956996658</v>
      </c>
      <c r="G67">
        <v>96.459520999999995</v>
      </c>
      <c r="H67">
        <v>97.101743999999997</v>
      </c>
      <c r="I67">
        <f t="shared" ref="I67:I130" si="2">G67+H67</f>
        <v>193.56126499999999</v>
      </c>
    </row>
    <row r="68" spans="1:9">
      <c r="A68">
        <v>67</v>
      </c>
      <c r="B68" t="s">
        <v>517</v>
      </c>
      <c r="C68">
        <v>1.0089999999999999</v>
      </c>
      <c r="D68" s="71">
        <f t="shared" ref="D68:D131" si="3">D67+C68</f>
        <v>68.760000000000019</v>
      </c>
      <c r="E68">
        <v>84403803456</v>
      </c>
      <c r="F68">
        <v>43055360725</v>
      </c>
      <c r="G68">
        <v>135.283322</v>
      </c>
      <c r="H68">
        <v>129.56133500000001</v>
      </c>
      <c r="I68">
        <f t="shared" si="2"/>
        <v>264.84465699999998</v>
      </c>
    </row>
    <row r="69" spans="1:9">
      <c r="A69">
        <v>68</v>
      </c>
      <c r="B69" t="s">
        <v>516</v>
      </c>
      <c r="C69">
        <v>1.014</v>
      </c>
      <c r="D69" s="71">
        <f t="shared" si="3"/>
        <v>69.774000000000015</v>
      </c>
      <c r="E69">
        <v>84540304328</v>
      </c>
      <c r="F69">
        <v>43186088112</v>
      </c>
      <c r="G69">
        <v>134.51451900000001</v>
      </c>
      <c r="H69">
        <v>128.64793599999999</v>
      </c>
      <c r="I69">
        <f t="shared" si="2"/>
        <v>263.16245500000002</v>
      </c>
    </row>
    <row r="70" spans="1:9">
      <c r="A70">
        <v>69</v>
      </c>
      <c r="B70" t="s">
        <v>515</v>
      </c>
      <c r="C70">
        <v>1.016</v>
      </c>
      <c r="D70" s="71">
        <f t="shared" si="3"/>
        <v>70.79000000000002</v>
      </c>
      <c r="E70">
        <v>84676702050</v>
      </c>
      <c r="F70">
        <v>43316537119</v>
      </c>
      <c r="G70">
        <v>133.46444099999999</v>
      </c>
      <c r="H70">
        <v>127.31017900000001</v>
      </c>
      <c r="I70">
        <f t="shared" si="2"/>
        <v>260.77462000000003</v>
      </c>
    </row>
    <row r="71" spans="1:9">
      <c r="A71">
        <v>70</v>
      </c>
      <c r="B71" t="s">
        <v>514</v>
      </c>
      <c r="C71">
        <v>1.0129999999999999</v>
      </c>
      <c r="D71" s="71">
        <f t="shared" si="3"/>
        <v>71.803000000000026</v>
      </c>
      <c r="E71">
        <v>84812301922</v>
      </c>
      <c r="F71">
        <v>43445884261</v>
      </c>
      <c r="G71">
        <v>133.83403000000001</v>
      </c>
      <c r="H71">
        <v>127.909718</v>
      </c>
      <c r="I71">
        <f t="shared" si="2"/>
        <v>261.74374799999998</v>
      </c>
    </row>
    <row r="72" spans="1:9">
      <c r="A72">
        <v>71</v>
      </c>
      <c r="B72" t="s">
        <v>513</v>
      </c>
      <c r="C72">
        <v>1.016</v>
      </c>
      <c r="D72" s="71">
        <f t="shared" si="3"/>
        <v>72.819000000000031</v>
      </c>
      <c r="E72">
        <v>84947875794</v>
      </c>
      <c r="F72">
        <v>43575456805</v>
      </c>
      <c r="G72">
        <v>133.535269</v>
      </c>
      <c r="H72">
        <v>127.610669</v>
      </c>
      <c r="I72">
        <f t="shared" si="2"/>
        <v>261.145938</v>
      </c>
    </row>
    <row r="73" spans="1:9">
      <c r="A73">
        <v>72</v>
      </c>
      <c r="B73" t="s">
        <v>512</v>
      </c>
      <c r="C73">
        <v>1.0169999999999999</v>
      </c>
      <c r="D73" s="71">
        <f t="shared" si="3"/>
        <v>73.836000000000027</v>
      </c>
      <c r="E73">
        <v>85083547627</v>
      </c>
      <c r="F73">
        <v>43705109245</v>
      </c>
      <c r="G73">
        <v>129.06021799999999</v>
      </c>
      <c r="H73">
        <v>124.26335899999999</v>
      </c>
      <c r="I73">
        <f t="shared" si="2"/>
        <v>253.323577</v>
      </c>
    </row>
    <row r="74" spans="1:9">
      <c r="A74">
        <v>73</v>
      </c>
      <c r="B74" t="s">
        <v>511</v>
      </c>
      <c r="C74">
        <v>1.0149999999999999</v>
      </c>
      <c r="D74" s="71">
        <f t="shared" si="3"/>
        <v>74.851000000000028</v>
      </c>
      <c r="E74">
        <v>85214801869</v>
      </c>
      <c r="F74">
        <v>43831485081</v>
      </c>
      <c r="G74">
        <v>132.799532</v>
      </c>
      <c r="H74">
        <v>126.94780900000001</v>
      </c>
      <c r="I74">
        <f t="shared" si="2"/>
        <v>259.74734100000001</v>
      </c>
    </row>
    <row r="75" spans="1:9">
      <c r="A75">
        <v>74</v>
      </c>
      <c r="B75" t="s">
        <v>510</v>
      </c>
      <c r="C75">
        <v>1.014</v>
      </c>
      <c r="D75" s="71">
        <f t="shared" si="3"/>
        <v>75.865000000000023</v>
      </c>
      <c r="E75">
        <v>85349593394</v>
      </c>
      <c r="F75">
        <v>43960337107</v>
      </c>
      <c r="G75">
        <v>110.78635</v>
      </c>
      <c r="H75">
        <v>109.366534</v>
      </c>
      <c r="I75">
        <f t="shared" si="2"/>
        <v>220.152884</v>
      </c>
    </row>
    <row r="76" spans="1:9">
      <c r="A76">
        <v>75</v>
      </c>
      <c r="B76" t="s">
        <v>509</v>
      </c>
      <c r="C76">
        <v>1.01</v>
      </c>
      <c r="D76" s="71">
        <f t="shared" si="3"/>
        <v>76.875000000000028</v>
      </c>
      <c r="E76">
        <v>85461930753</v>
      </c>
      <c r="F76">
        <v>44071234772</v>
      </c>
      <c r="G76">
        <v>116.80968900000001</v>
      </c>
      <c r="H76">
        <v>113.910044</v>
      </c>
      <c r="I76">
        <f t="shared" si="2"/>
        <v>230.71973300000002</v>
      </c>
    </row>
    <row r="77" spans="1:9">
      <c r="A77">
        <v>76</v>
      </c>
      <c r="B77" t="s">
        <v>508</v>
      </c>
      <c r="C77">
        <v>1.014</v>
      </c>
      <c r="D77" s="71">
        <f t="shared" si="3"/>
        <v>77.889000000000024</v>
      </c>
      <c r="E77">
        <v>85579908539</v>
      </c>
      <c r="F77">
        <v>44186283916</v>
      </c>
      <c r="G77">
        <v>135.31411299999999</v>
      </c>
      <c r="H77">
        <v>129.155417</v>
      </c>
      <c r="I77">
        <f t="shared" si="2"/>
        <v>264.46952999999996</v>
      </c>
    </row>
    <row r="78" spans="1:9">
      <c r="A78">
        <v>77</v>
      </c>
      <c r="B78" t="s">
        <v>507</v>
      </c>
      <c r="C78">
        <v>1.014</v>
      </c>
      <c r="D78" s="71">
        <f t="shared" si="3"/>
        <v>78.90300000000002</v>
      </c>
      <c r="E78">
        <v>85717117050</v>
      </c>
      <c r="F78">
        <v>44317247509</v>
      </c>
      <c r="G78">
        <v>133.48167900000001</v>
      </c>
      <c r="H78">
        <v>127.266402</v>
      </c>
      <c r="I78">
        <f t="shared" si="2"/>
        <v>260.74808100000001</v>
      </c>
    </row>
    <row r="79" spans="1:9">
      <c r="A79">
        <v>78</v>
      </c>
      <c r="B79" t="s">
        <v>506</v>
      </c>
      <c r="C79">
        <v>1.014</v>
      </c>
      <c r="D79" s="71">
        <f t="shared" si="3"/>
        <v>79.917000000000016</v>
      </c>
      <c r="E79">
        <v>85852467472</v>
      </c>
      <c r="F79">
        <v>44446295641</v>
      </c>
      <c r="G79">
        <v>133.76247599999999</v>
      </c>
      <c r="H79">
        <v>127.432833</v>
      </c>
      <c r="I79">
        <f t="shared" si="2"/>
        <v>261.19530900000001</v>
      </c>
    </row>
    <row r="80" spans="1:9">
      <c r="A80">
        <v>79</v>
      </c>
      <c r="B80" t="s">
        <v>505</v>
      </c>
      <c r="C80">
        <v>1.014</v>
      </c>
      <c r="D80" s="71">
        <f t="shared" si="3"/>
        <v>80.931000000000012</v>
      </c>
      <c r="E80">
        <v>85988102623</v>
      </c>
      <c r="F80">
        <v>44575512534</v>
      </c>
      <c r="G80">
        <v>133.53410700000001</v>
      </c>
      <c r="H80">
        <v>127.32809899999999</v>
      </c>
      <c r="I80">
        <f t="shared" si="2"/>
        <v>260.86220600000001</v>
      </c>
    </row>
    <row r="81" spans="1:9">
      <c r="A81">
        <v>80</v>
      </c>
      <c r="B81" t="s">
        <v>504</v>
      </c>
      <c r="C81">
        <v>1.0169999999999999</v>
      </c>
      <c r="D81" s="71">
        <f t="shared" si="3"/>
        <v>81.948000000000008</v>
      </c>
      <c r="E81">
        <v>86123506207</v>
      </c>
      <c r="F81">
        <v>44704623226</v>
      </c>
      <c r="G81">
        <v>133.70607999999999</v>
      </c>
      <c r="H81">
        <v>127.41203299999999</v>
      </c>
      <c r="I81">
        <f t="shared" si="2"/>
        <v>261.11811299999999</v>
      </c>
    </row>
    <row r="82" spans="1:9">
      <c r="A82">
        <v>81</v>
      </c>
      <c r="B82" t="s">
        <v>503</v>
      </c>
      <c r="C82">
        <v>1.0149999999999999</v>
      </c>
      <c r="D82" s="71">
        <f t="shared" si="3"/>
        <v>82.963000000000008</v>
      </c>
      <c r="E82">
        <v>86259485290</v>
      </c>
      <c r="F82">
        <v>44834201264</v>
      </c>
      <c r="G82">
        <v>133.776273</v>
      </c>
      <c r="H82">
        <v>127.101929</v>
      </c>
      <c r="I82">
        <f t="shared" si="2"/>
        <v>260.87820199999999</v>
      </c>
    </row>
    <row r="83" spans="1:9">
      <c r="A83">
        <v>82</v>
      </c>
      <c r="B83" t="s">
        <v>502</v>
      </c>
      <c r="C83">
        <v>1.0129999999999999</v>
      </c>
      <c r="D83" s="71">
        <f t="shared" si="3"/>
        <v>83.976000000000013</v>
      </c>
      <c r="E83">
        <v>86395268207</v>
      </c>
      <c r="F83">
        <v>44963209722</v>
      </c>
      <c r="G83">
        <v>110.462565</v>
      </c>
      <c r="H83">
        <v>108.249278</v>
      </c>
      <c r="I83">
        <f t="shared" si="2"/>
        <v>218.71184299999999</v>
      </c>
    </row>
    <row r="84" spans="1:9">
      <c r="A84">
        <v>83</v>
      </c>
      <c r="B84" t="s">
        <v>501</v>
      </c>
      <c r="C84">
        <v>1.01</v>
      </c>
      <c r="D84" s="71">
        <f t="shared" si="3"/>
        <v>84.986000000000018</v>
      </c>
      <c r="E84">
        <v>86507166785</v>
      </c>
      <c r="F84">
        <v>45072866241</v>
      </c>
      <c r="G84">
        <v>117.604837</v>
      </c>
      <c r="H84">
        <v>113.611395</v>
      </c>
      <c r="I84">
        <f t="shared" si="2"/>
        <v>231.21623199999999</v>
      </c>
    </row>
    <row r="85" spans="1:9">
      <c r="A85">
        <v>84</v>
      </c>
      <c r="B85" t="s">
        <v>500</v>
      </c>
      <c r="C85">
        <v>1.0129999999999999</v>
      </c>
      <c r="D85" s="71">
        <f t="shared" si="3"/>
        <v>85.999000000000024</v>
      </c>
      <c r="E85">
        <v>86625947670</v>
      </c>
      <c r="F85">
        <v>45187613750</v>
      </c>
      <c r="G85">
        <v>135.19475399999999</v>
      </c>
      <c r="H85">
        <v>129.111559</v>
      </c>
      <c r="I85">
        <f t="shared" si="2"/>
        <v>264.30631299999999</v>
      </c>
    </row>
    <row r="86" spans="1:9">
      <c r="A86">
        <v>85</v>
      </c>
      <c r="B86" t="s">
        <v>499</v>
      </c>
      <c r="C86">
        <v>1.014</v>
      </c>
      <c r="D86" s="71">
        <f t="shared" si="3"/>
        <v>87.013000000000019</v>
      </c>
      <c r="E86">
        <v>86762899956</v>
      </c>
      <c r="F86">
        <v>45318403759</v>
      </c>
      <c r="G86">
        <v>133.68500900000001</v>
      </c>
      <c r="H86">
        <v>127.02467</v>
      </c>
      <c r="I86">
        <f t="shared" si="2"/>
        <v>260.70967899999999</v>
      </c>
    </row>
    <row r="87" spans="1:9">
      <c r="A87">
        <v>86</v>
      </c>
      <c r="B87" t="s">
        <v>498</v>
      </c>
      <c r="C87">
        <v>1.0129999999999999</v>
      </c>
      <c r="D87" s="71">
        <f t="shared" si="3"/>
        <v>88.026000000000025</v>
      </c>
      <c r="E87">
        <v>86898456555</v>
      </c>
      <c r="F87">
        <v>45447206774</v>
      </c>
      <c r="G87">
        <v>133.63646399999999</v>
      </c>
      <c r="H87">
        <v>127.216944</v>
      </c>
      <c r="I87">
        <f t="shared" si="2"/>
        <v>260.853408</v>
      </c>
    </row>
    <row r="88" spans="1:9">
      <c r="A88">
        <v>87</v>
      </c>
      <c r="B88" t="s">
        <v>497</v>
      </c>
      <c r="C88">
        <v>1.014</v>
      </c>
      <c r="D88" s="71">
        <f t="shared" si="3"/>
        <v>89.04000000000002</v>
      </c>
      <c r="E88">
        <v>87033830293</v>
      </c>
      <c r="F88">
        <v>45576077538</v>
      </c>
      <c r="G88">
        <v>133.605615</v>
      </c>
      <c r="H88">
        <v>127.314616</v>
      </c>
      <c r="I88">
        <f t="shared" si="2"/>
        <v>260.920231</v>
      </c>
    </row>
    <row r="89" spans="1:9">
      <c r="A89">
        <v>88</v>
      </c>
      <c r="B89" t="s">
        <v>496</v>
      </c>
      <c r="C89">
        <v>1.0129999999999999</v>
      </c>
      <c r="D89" s="71">
        <f t="shared" si="3"/>
        <v>90.053000000000026</v>
      </c>
      <c r="E89">
        <v>87169306387</v>
      </c>
      <c r="F89">
        <v>45705174559</v>
      </c>
      <c r="G89">
        <v>133.84553700000001</v>
      </c>
      <c r="H89">
        <v>127.367994</v>
      </c>
      <c r="I89">
        <f t="shared" si="2"/>
        <v>261.21353099999999</v>
      </c>
    </row>
    <row r="90" spans="1:9">
      <c r="A90">
        <v>89</v>
      </c>
      <c r="B90" t="s">
        <v>495</v>
      </c>
      <c r="C90">
        <v>1.014</v>
      </c>
      <c r="D90" s="71">
        <f t="shared" si="3"/>
        <v>91.067000000000021</v>
      </c>
      <c r="E90">
        <v>87304891916</v>
      </c>
      <c r="F90">
        <v>45834198337</v>
      </c>
      <c r="G90">
        <v>133.21292</v>
      </c>
      <c r="H90">
        <v>126.861429</v>
      </c>
      <c r="I90">
        <f t="shared" si="2"/>
        <v>260.07434899999998</v>
      </c>
    </row>
    <row r="91" spans="1:9">
      <c r="A91">
        <v>90</v>
      </c>
      <c r="B91" t="s">
        <v>494</v>
      </c>
      <c r="C91">
        <v>1.0129999999999999</v>
      </c>
      <c r="D91" s="71">
        <f t="shared" si="3"/>
        <v>92.080000000000027</v>
      </c>
      <c r="E91">
        <v>87439969817</v>
      </c>
      <c r="F91">
        <v>45962835826</v>
      </c>
      <c r="G91">
        <v>98.666060000000002</v>
      </c>
      <c r="H91">
        <v>98.149942999999993</v>
      </c>
      <c r="I91">
        <f t="shared" si="2"/>
        <v>196.81600299999999</v>
      </c>
    </row>
    <row r="92" spans="1:9">
      <c r="A92">
        <v>91</v>
      </c>
      <c r="B92" t="s">
        <v>493</v>
      </c>
      <c r="C92">
        <v>1.0149999999999999</v>
      </c>
      <c r="D92" s="71">
        <f t="shared" si="3"/>
        <v>93.095000000000027</v>
      </c>
      <c r="E92">
        <v>87539918536</v>
      </c>
      <c r="F92">
        <v>46062261718</v>
      </c>
      <c r="G92">
        <v>135.53281799999999</v>
      </c>
      <c r="H92">
        <v>128.95354599999999</v>
      </c>
      <c r="I92">
        <f t="shared" si="2"/>
        <v>264.48636399999998</v>
      </c>
    </row>
    <row r="93" spans="1:9">
      <c r="A93">
        <v>92</v>
      </c>
      <c r="B93" t="s">
        <v>492</v>
      </c>
      <c r="C93">
        <v>1.012</v>
      </c>
      <c r="D93" s="71">
        <f t="shared" si="3"/>
        <v>94.107000000000028</v>
      </c>
      <c r="E93">
        <v>87677484346</v>
      </c>
      <c r="F93">
        <v>46193149567</v>
      </c>
      <c r="G93">
        <v>131.82757799999999</v>
      </c>
      <c r="H93">
        <v>126.13274800000001</v>
      </c>
      <c r="I93">
        <f t="shared" si="2"/>
        <v>257.96032600000001</v>
      </c>
    </row>
    <row r="94" spans="1:9">
      <c r="A94">
        <v>93</v>
      </c>
      <c r="B94" t="s">
        <v>491</v>
      </c>
      <c r="C94">
        <v>1.0149999999999999</v>
      </c>
      <c r="D94" s="71">
        <f t="shared" si="3"/>
        <v>95.122000000000028</v>
      </c>
      <c r="E94">
        <v>87810893855</v>
      </c>
      <c r="F94">
        <v>46320795908</v>
      </c>
      <c r="G94">
        <v>133.63423800000001</v>
      </c>
      <c r="H94">
        <v>127.08533300000001</v>
      </c>
      <c r="I94">
        <f t="shared" si="2"/>
        <v>260.71957100000003</v>
      </c>
    </row>
    <row r="95" spans="1:9">
      <c r="A95">
        <v>94</v>
      </c>
      <c r="B95" t="s">
        <v>490</v>
      </c>
      <c r="C95">
        <v>1.0129999999999999</v>
      </c>
      <c r="D95" s="71">
        <f t="shared" si="3"/>
        <v>96.135000000000034</v>
      </c>
      <c r="E95">
        <v>87946532607</v>
      </c>
      <c r="F95">
        <v>46449787521</v>
      </c>
      <c r="G95">
        <v>133.881508</v>
      </c>
      <c r="H95">
        <v>127.33575999999999</v>
      </c>
      <c r="I95">
        <f t="shared" si="2"/>
        <v>261.21726799999999</v>
      </c>
    </row>
    <row r="96" spans="1:9">
      <c r="A96">
        <v>95</v>
      </c>
      <c r="B96" t="s">
        <v>489</v>
      </c>
      <c r="C96">
        <v>1.014</v>
      </c>
      <c r="D96" s="71">
        <f t="shared" si="3"/>
        <v>97.149000000000029</v>
      </c>
      <c r="E96">
        <v>88082154575</v>
      </c>
      <c r="F96">
        <v>46578778646</v>
      </c>
      <c r="G96">
        <v>133.64329499999999</v>
      </c>
      <c r="H96">
        <v>127.14072</v>
      </c>
      <c r="I96">
        <f t="shared" si="2"/>
        <v>260.78401500000001</v>
      </c>
    </row>
    <row r="97" spans="1:9">
      <c r="A97">
        <v>96</v>
      </c>
      <c r="B97" t="s">
        <v>488</v>
      </c>
      <c r="C97">
        <v>1.0129999999999999</v>
      </c>
      <c r="D97" s="71">
        <f t="shared" si="3"/>
        <v>98.162000000000035</v>
      </c>
      <c r="E97">
        <v>88217668876</v>
      </c>
      <c r="F97">
        <v>46707699336</v>
      </c>
      <c r="G97">
        <v>133.82818499999999</v>
      </c>
      <c r="H97">
        <v>127.411918</v>
      </c>
      <c r="I97">
        <f t="shared" si="2"/>
        <v>261.24010299999998</v>
      </c>
    </row>
    <row r="98" spans="1:9">
      <c r="A98">
        <v>97</v>
      </c>
      <c r="B98" t="s">
        <v>487</v>
      </c>
      <c r="C98">
        <v>1.0129999999999999</v>
      </c>
      <c r="D98" s="71">
        <f t="shared" si="3"/>
        <v>99.17500000000004</v>
      </c>
      <c r="E98">
        <v>88353236827</v>
      </c>
      <c r="F98">
        <v>46836767609</v>
      </c>
      <c r="G98">
        <v>133.59187800000001</v>
      </c>
      <c r="H98">
        <v>127.327808</v>
      </c>
      <c r="I98">
        <f t="shared" si="2"/>
        <v>260.91968600000001</v>
      </c>
    </row>
    <row r="99" spans="1:9">
      <c r="A99">
        <v>98</v>
      </c>
      <c r="B99" t="s">
        <v>486</v>
      </c>
      <c r="C99">
        <v>1.0129999999999999</v>
      </c>
      <c r="D99" s="71">
        <f t="shared" si="3"/>
        <v>100.18800000000005</v>
      </c>
      <c r="E99">
        <v>88488565399</v>
      </c>
      <c r="F99">
        <v>46965750678</v>
      </c>
      <c r="G99">
        <v>94.876468000000003</v>
      </c>
      <c r="H99">
        <v>96.426804000000004</v>
      </c>
      <c r="I99">
        <f t="shared" si="2"/>
        <v>191.30327199999999</v>
      </c>
    </row>
    <row r="100" spans="1:9">
      <c r="A100">
        <v>99</v>
      </c>
      <c r="B100" t="s">
        <v>485</v>
      </c>
      <c r="C100">
        <v>1.014</v>
      </c>
      <c r="D100" s="71">
        <f t="shared" si="3"/>
        <v>101.20200000000004</v>
      </c>
      <c r="E100">
        <v>88584675261</v>
      </c>
      <c r="F100">
        <v>47063431030</v>
      </c>
      <c r="G100">
        <v>135.63084499999999</v>
      </c>
      <c r="H100">
        <v>129.59054699999999</v>
      </c>
      <c r="I100">
        <f t="shared" si="2"/>
        <v>265.22139199999998</v>
      </c>
    </row>
    <row r="101" spans="1:9">
      <c r="A101">
        <v>100</v>
      </c>
      <c r="B101" t="s">
        <v>484</v>
      </c>
      <c r="C101">
        <v>1.014</v>
      </c>
      <c r="D101" s="71">
        <f t="shared" si="3"/>
        <v>102.21600000000004</v>
      </c>
      <c r="E101">
        <v>88722204938</v>
      </c>
      <c r="F101">
        <v>47194835845</v>
      </c>
      <c r="G101">
        <v>134.58711</v>
      </c>
      <c r="H101">
        <v>128.20149000000001</v>
      </c>
      <c r="I101">
        <f t="shared" si="2"/>
        <v>262.78859999999997</v>
      </c>
    </row>
    <row r="102" spans="1:9">
      <c r="A102">
        <v>101</v>
      </c>
      <c r="B102" t="s">
        <v>483</v>
      </c>
      <c r="C102">
        <v>1.0129999999999999</v>
      </c>
      <c r="D102" s="71">
        <f t="shared" si="3"/>
        <v>103.22900000000004</v>
      </c>
      <c r="E102">
        <v>88858676268</v>
      </c>
      <c r="F102">
        <v>47324832156</v>
      </c>
      <c r="G102">
        <v>132.60194200000001</v>
      </c>
      <c r="H102">
        <v>126.597255</v>
      </c>
      <c r="I102">
        <f t="shared" si="2"/>
        <v>259.19919700000003</v>
      </c>
    </row>
    <row r="103" spans="1:9">
      <c r="A103">
        <v>102</v>
      </c>
      <c r="B103" t="s">
        <v>482</v>
      </c>
      <c r="C103">
        <v>1.012</v>
      </c>
      <c r="D103" s="71">
        <f t="shared" si="3"/>
        <v>104.24100000000004</v>
      </c>
      <c r="E103">
        <v>88993002035</v>
      </c>
      <c r="F103">
        <v>47453075175</v>
      </c>
      <c r="G103">
        <v>129.66982300000001</v>
      </c>
      <c r="H103">
        <v>163.91715099999999</v>
      </c>
      <c r="I103">
        <f t="shared" si="2"/>
        <v>293.586974</v>
      </c>
    </row>
    <row r="104" spans="1:9">
      <c r="A104">
        <v>103</v>
      </c>
      <c r="B104" t="s">
        <v>481</v>
      </c>
      <c r="C104">
        <v>1.327</v>
      </c>
      <c r="D104" s="71">
        <f t="shared" si="3"/>
        <v>105.56800000000004</v>
      </c>
      <c r="E104">
        <v>89124227896</v>
      </c>
      <c r="F104">
        <v>47618959332</v>
      </c>
      <c r="G104">
        <v>133.573556</v>
      </c>
      <c r="H104">
        <v>97.405467000000002</v>
      </c>
      <c r="I104">
        <f t="shared" si="2"/>
        <v>230.97902299999998</v>
      </c>
    </row>
    <row r="105" spans="1:9">
      <c r="A105">
        <v>104</v>
      </c>
      <c r="B105" t="s">
        <v>480</v>
      </c>
      <c r="C105">
        <v>1.018</v>
      </c>
      <c r="D105" s="71">
        <f t="shared" si="3"/>
        <v>106.58600000000004</v>
      </c>
      <c r="E105">
        <v>89301480005</v>
      </c>
      <c r="F105">
        <v>47748216387</v>
      </c>
      <c r="G105">
        <v>133.54865699999999</v>
      </c>
      <c r="H105">
        <v>127.184709</v>
      </c>
      <c r="I105">
        <f t="shared" si="2"/>
        <v>260.73336599999999</v>
      </c>
    </row>
    <row r="106" spans="1:9">
      <c r="A106">
        <v>105</v>
      </c>
      <c r="B106" t="s">
        <v>479</v>
      </c>
      <c r="C106">
        <v>1.0149999999999999</v>
      </c>
      <c r="D106" s="71">
        <f t="shared" si="3"/>
        <v>107.60100000000004</v>
      </c>
      <c r="E106">
        <v>89437432538</v>
      </c>
      <c r="F106">
        <v>47877690421</v>
      </c>
      <c r="G106">
        <v>133.82780700000001</v>
      </c>
      <c r="H106">
        <v>127.277337</v>
      </c>
      <c r="I106">
        <f t="shared" si="2"/>
        <v>261.105144</v>
      </c>
    </row>
    <row r="107" spans="1:9">
      <c r="A107">
        <v>106</v>
      </c>
      <c r="B107" t="s">
        <v>478</v>
      </c>
      <c r="C107">
        <v>1.0409999999999999</v>
      </c>
      <c r="D107" s="71">
        <f t="shared" si="3"/>
        <v>108.64200000000004</v>
      </c>
      <c r="E107">
        <v>89573267762</v>
      </c>
      <c r="F107">
        <v>48006876918</v>
      </c>
      <c r="G107">
        <v>95.101265999999995</v>
      </c>
      <c r="H107">
        <v>95.135858999999996</v>
      </c>
      <c r="I107">
        <f t="shared" si="2"/>
        <v>190.23712499999999</v>
      </c>
    </row>
    <row r="108" spans="1:9">
      <c r="A108">
        <v>107</v>
      </c>
      <c r="B108" t="s">
        <v>477</v>
      </c>
      <c r="C108">
        <v>1.014</v>
      </c>
      <c r="D108" s="71">
        <f t="shared" si="3"/>
        <v>109.65600000000003</v>
      </c>
      <c r="E108">
        <v>89672268180</v>
      </c>
      <c r="F108">
        <v>48105913347</v>
      </c>
      <c r="G108">
        <v>136.10582199999999</v>
      </c>
      <c r="H108">
        <v>129.747589</v>
      </c>
      <c r="I108">
        <f t="shared" si="2"/>
        <v>265.85341099999999</v>
      </c>
    </row>
    <row r="109" spans="1:9">
      <c r="A109">
        <v>108</v>
      </c>
      <c r="B109" t="s">
        <v>476</v>
      </c>
      <c r="C109">
        <v>1.0129999999999999</v>
      </c>
      <c r="D109" s="71">
        <f t="shared" si="3"/>
        <v>110.66900000000004</v>
      </c>
      <c r="E109">
        <v>89810279484</v>
      </c>
      <c r="F109">
        <v>48237477402</v>
      </c>
      <c r="G109">
        <v>134.438535</v>
      </c>
      <c r="H109">
        <v>127.931288</v>
      </c>
      <c r="I109">
        <f t="shared" si="2"/>
        <v>262.369823</v>
      </c>
    </row>
    <row r="110" spans="1:9">
      <c r="A110">
        <v>109</v>
      </c>
      <c r="B110" t="s">
        <v>475</v>
      </c>
      <c r="C110">
        <v>1.014</v>
      </c>
      <c r="D110" s="71">
        <f t="shared" si="3"/>
        <v>111.68300000000004</v>
      </c>
      <c r="E110">
        <v>89946465720</v>
      </c>
      <c r="F110">
        <v>48367071797</v>
      </c>
      <c r="G110">
        <v>133.57702399999999</v>
      </c>
      <c r="H110">
        <v>127.50199499999999</v>
      </c>
      <c r="I110">
        <f t="shared" si="2"/>
        <v>261.07901900000002</v>
      </c>
    </row>
    <row r="111" spans="1:9">
      <c r="A111">
        <v>110</v>
      </c>
      <c r="B111" t="s">
        <v>474</v>
      </c>
      <c r="C111">
        <v>1.0169999999999999</v>
      </c>
      <c r="D111" s="71">
        <f t="shared" si="3"/>
        <v>112.70000000000003</v>
      </c>
      <c r="E111">
        <v>90081912822</v>
      </c>
      <c r="F111">
        <v>48496358820</v>
      </c>
      <c r="G111">
        <v>133.51589300000001</v>
      </c>
      <c r="H111">
        <v>127.045582</v>
      </c>
      <c r="I111">
        <f t="shared" si="2"/>
        <v>260.56147499999997</v>
      </c>
    </row>
    <row r="112" spans="1:9">
      <c r="A112">
        <v>111</v>
      </c>
      <c r="B112" t="s">
        <v>473</v>
      </c>
      <c r="C112">
        <v>1.0149999999999999</v>
      </c>
      <c r="D112" s="71">
        <f t="shared" si="3"/>
        <v>113.71500000000003</v>
      </c>
      <c r="E112">
        <v>90217698485</v>
      </c>
      <c r="F112">
        <v>48625564177</v>
      </c>
      <c r="G112">
        <v>130.09493000000001</v>
      </c>
      <c r="H112">
        <v>124.651811</v>
      </c>
      <c r="I112">
        <f t="shared" si="2"/>
        <v>254.74674099999999</v>
      </c>
    </row>
    <row r="113" spans="1:9">
      <c r="A113">
        <v>112</v>
      </c>
      <c r="B113" t="s">
        <v>472</v>
      </c>
      <c r="C113">
        <v>1.0149999999999999</v>
      </c>
      <c r="D113" s="71">
        <f t="shared" si="3"/>
        <v>114.73000000000003</v>
      </c>
      <c r="E113">
        <v>90349744839</v>
      </c>
      <c r="F113">
        <v>48752085765</v>
      </c>
      <c r="G113">
        <v>133.50158400000001</v>
      </c>
      <c r="H113">
        <v>127.44649200000001</v>
      </c>
      <c r="I113">
        <f t="shared" si="2"/>
        <v>260.94807600000001</v>
      </c>
    </row>
    <row r="114" spans="1:9">
      <c r="A114">
        <v>113</v>
      </c>
      <c r="B114" t="s">
        <v>471</v>
      </c>
      <c r="C114">
        <v>1.016</v>
      </c>
      <c r="D114" s="71">
        <f t="shared" si="3"/>
        <v>115.74600000000004</v>
      </c>
      <c r="E114">
        <v>90485248947</v>
      </c>
      <c r="F114">
        <v>48881443954</v>
      </c>
      <c r="G114">
        <v>133.49892399999999</v>
      </c>
      <c r="H114">
        <v>142.48987199999999</v>
      </c>
      <c r="I114">
        <f t="shared" si="2"/>
        <v>275.98879599999998</v>
      </c>
    </row>
    <row r="115" spans="1:9">
      <c r="A115">
        <v>114</v>
      </c>
      <c r="B115" t="s">
        <v>470</v>
      </c>
      <c r="C115">
        <v>1.137</v>
      </c>
      <c r="D115" s="71">
        <f t="shared" si="3"/>
        <v>116.88300000000004</v>
      </c>
      <c r="E115">
        <v>90620883854</v>
      </c>
      <c r="F115">
        <v>49026213664</v>
      </c>
      <c r="G115">
        <v>100.219148</v>
      </c>
      <c r="H115">
        <v>87.365831999999997</v>
      </c>
      <c r="I115">
        <f t="shared" si="2"/>
        <v>187.58498</v>
      </c>
    </row>
    <row r="116" spans="1:9">
      <c r="A116">
        <v>115</v>
      </c>
      <c r="B116" t="s">
        <v>469</v>
      </c>
      <c r="C116">
        <v>1.0149999999999999</v>
      </c>
      <c r="D116" s="71">
        <f t="shared" si="3"/>
        <v>117.89800000000004</v>
      </c>
      <c r="E116">
        <v>90734833025</v>
      </c>
      <c r="F116">
        <v>49125548615</v>
      </c>
      <c r="G116">
        <v>131.33156600000001</v>
      </c>
      <c r="H116">
        <v>126.01670900000001</v>
      </c>
      <c r="I116">
        <f t="shared" si="2"/>
        <v>257.348275</v>
      </c>
    </row>
    <row r="117" spans="1:9">
      <c r="A117">
        <v>116</v>
      </c>
      <c r="B117" t="s">
        <v>468</v>
      </c>
      <c r="C117">
        <v>1.0129999999999999</v>
      </c>
      <c r="D117" s="71">
        <f t="shared" si="3"/>
        <v>118.91100000000004</v>
      </c>
      <c r="E117">
        <v>90868134564</v>
      </c>
      <c r="F117">
        <v>49253455575</v>
      </c>
      <c r="G117">
        <v>134.75533899999999</v>
      </c>
      <c r="H117">
        <v>128.53561300000001</v>
      </c>
      <c r="I117">
        <f t="shared" si="2"/>
        <v>263.290952</v>
      </c>
    </row>
    <row r="118" spans="1:9">
      <c r="A118">
        <v>117</v>
      </c>
      <c r="B118" t="s">
        <v>467</v>
      </c>
      <c r="C118">
        <v>1.014</v>
      </c>
      <c r="D118" s="71">
        <f t="shared" si="3"/>
        <v>119.92500000000004</v>
      </c>
      <c r="E118">
        <v>91004641722</v>
      </c>
      <c r="F118">
        <v>49383662151</v>
      </c>
      <c r="G118">
        <v>133.59664599999999</v>
      </c>
      <c r="H118">
        <v>127.29974900000001</v>
      </c>
      <c r="I118">
        <f t="shared" si="2"/>
        <v>260.89639499999998</v>
      </c>
    </row>
    <row r="119" spans="1:9">
      <c r="A119">
        <v>118</v>
      </c>
      <c r="B119" t="s">
        <v>466</v>
      </c>
      <c r="C119">
        <v>1.0129999999999999</v>
      </c>
      <c r="D119" s="71">
        <f t="shared" si="3"/>
        <v>120.93800000000005</v>
      </c>
      <c r="E119">
        <v>91140108721</v>
      </c>
      <c r="F119">
        <v>49512744096</v>
      </c>
      <c r="G119">
        <v>133.51077900000001</v>
      </c>
      <c r="H119">
        <v>127.360705</v>
      </c>
      <c r="I119">
        <f t="shared" si="2"/>
        <v>260.87148400000001</v>
      </c>
    </row>
    <row r="120" spans="1:9">
      <c r="A120">
        <v>119</v>
      </c>
      <c r="B120" t="s">
        <v>465</v>
      </c>
      <c r="C120">
        <v>1.0129999999999999</v>
      </c>
      <c r="D120" s="71">
        <f t="shared" si="3"/>
        <v>121.95100000000005</v>
      </c>
      <c r="E120">
        <v>91275355140</v>
      </c>
      <c r="F120">
        <v>49641760490</v>
      </c>
      <c r="G120">
        <v>133.56102899999999</v>
      </c>
      <c r="H120">
        <v>127.37414</v>
      </c>
      <c r="I120">
        <f t="shared" si="2"/>
        <v>260.93516899999997</v>
      </c>
    </row>
    <row r="121" spans="1:9">
      <c r="A121">
        <v>120</v>
      </c>
      <c r="B121" t="s">
        <v>464</v>
      </c>
      <c r="C121">
        <v>1.0129999999999999</v>
      </c>
      <c r="D121" s="71">
        <f t="shared" si="3"/>
        <v>122.96400000000006</v>
      </c>
      <c r="E121">
        <v>91410652462</v>
      </c>
      <c r="F121">
        <v>49770790494</v>
      </c>
      <c r="G121">
        <v>133.707199</v>
      </c>
      <c r="H121">
        <v>127.2878</v>
      </c>
      <c r="I121">
        <f t="shared" si="2"/>
        <v>260.99499900000001</v>
      </c>
    </row>
    <row r="122" spans="1:9">
      <c r="A122">
        <v>121</v>
      </c>
      <c r="B122" t="s">
        <v>463</v>
      </c>
      <c r="C122">
        <v>1.014</v>
      </c>
      <c r="D122" s="71">
        <f t="shared" si="3"/>
        <v>123.97800000000005</v>
      </c>
      <c r="E122">
        <v>91546097855</v>
      </c>
      <c r="F122">
        <v>49899733035</v>
      </c>
      <c r="G122">
        <v>130.80456599999999</v>
      </c>
      <c r="H122">
        <v>125.193198</v>
      </c>
      <c r="I122">
        <f t="shared" si="2"/>
        <v>255.99776399999999</v>
      </c>
    </row>
    <row r="123" spans="1:9">
      <c r="A123">
        <v>122</v>
      </c>
      <c r="B123" t="s">
        <v>462</v>
      </c>
      <c r="C123">
        <v>1.0129999999999999</v>
      </c>
      <c r="D123" s="71">
        <f t="shared" si="3"/>
        <v>124.99100000000006</v>
      </c>
      <c r="E123">
        <v>91678733685</v>
      </c>
      <c r="F123">
        <v>50026678938</v>
      </c>
      <c r="G123">
        <v>124.86809100000001</v>
      </c>
      <c r="H123">
        <v>120.616607</v>
      </c>
      <c r="I123">
        <f t="shared" si="2"/>
        <v>245.48469800000001</v>
      </c>
    </row>
    <row r="124" spans="1:9">
      <c r="A124">
        <v>123</v>
      </c>
      <c r="B124" t="s">
        <v>461</v>
      </c>
      <c r="C124">
        <v>1.014</v>
      </c>
      <c r="D124" s="71">
        <f t="shared" si="3"/>
        <v>126.00500000000005</v>
      </c>
      <c r="E124">
        <v>91805225061</v>
      </c>
      <c r="F124">
        <v>50148863561</v>
      </c>
      <c r="G124">
        <v>97.061359999999993</v>
      </c>
      <c r="H124">
        <v>97.011461999999995</v>
      </c>
      <c r="I124">
        <f t="shared" si="2"/>
        <v>194.07282199999997</v>
      </c>
    </row>
    <row r="125" spans="1:9">
      <c r="A125">
        <v>124</v>
      </c>
      <c r="B125" t="s">
        <v>460</v>
      </c>
      <c r="C125">
        <v>1.0129999999999999</v>
      </c>
      <c r="D125" s="71">
        <f t="shared" si="3"/>
        <v>127.01800000000006</v>
      </c>
      <c r="E125">
        <v>91903645280</v>
      </c>
      <c r="F125">
        <v>50247233183</v>
      </c>
      <c r="G125">
        <v>136.12931900000001</v>
      </c>
      <c r="H125">
        <v>129.909413</v>
      </c>
      <c r="I125">
        <f t="shared" si="2"/>
        <v>266.03873199999998</v>
      </c>
    </row>
    <row r="126" spans="1:9">
      <c r="A126">
        <v>125</v>
      </c>
      <c r="B126" t="s">
        <v>459</v>
      </c>
      <c r="C126">
        <v>1.0129999999999999</v>
      </c>
      <c r="D126" s="71">
        <f t="shared" si="3"/>
        <v>128.03100000000006</v>
      </c>
      <c r="E126">
        <v>92041544280</v>
      </c>
      <c r="F126">
        <v>50378831418</v>
      </c>
      <c r="G126">
        <v>133.494089</v>
      </c>
      <c r="H126">
        <v>127.347087</v>
      </c>
      <c r="I126">
        <f t="shared" si="2"/>
        <v>260.84117600000002</v>
      </c>
    </row>
    <row r="127" spans="1:9">
      <c r="A127">
        <v>126</v>
      </c>
      <c r="B127" t="s">
        <v>458</v>
      </c>
      <c r="C127">
        <v>1.0129999999999999</v>
      </c>
      <c r="D127" s="71">
        <f t="shared" si="3"/>
        <v>129.04400000000007</v>
      </c>
      <c r="E127">
        <v>92176773792</v>
      </c>
      <c r="F127">
        <v>50507834017</v>
      </c>
      <c r="G127">
        <v>133.787576</v>
      </c>
      <c r="H127">
        <v>127.244961</v>
      </c>
      <c r="I127">
        <f t="shared" si="2"/>
        <v>261.03253699999999</v>
      </c>
    </row>
    <row r="128" spans="1:9">
      <c r="A128">
        <v>127</v>
      </c>
      <c r="B128" t="s">
        <v>457</v>
      </c>
      <c r="C128">
        <v>1.0129999999999999</v>
      </c>
      <c r="D128" s="71">
        <f t="shared" si="3"/>
        <v>130.05700000000007</v>
      </c>
      <c r="E128">
        <v>92312300606</v>
      </c>
      <c r="F128">
        <v>50636733162</v>
      </c>
      <c r="G128">
        <v>133.447213</v>
      </c>
      <c r="H128">
        <v>127.304429</v>
      </c>
      <c r="I128">
        <f t="shared" si="2"/>
        <v>260.751642</v>
      </c>
    </row>
    <row r="129" spans="1:9">
      <c r="A129">
        <v>128</v>
      </c>
      <c r="B129" t="s">
        <v>456</v>
      </c>
      <c r="C129">
        <v>1.014</v>
      </c>
      <c r="D129" s="71">
        <f t="shared" si="3"/>
        <v>131.07100000000008</v>
      </c>
      <c r="E129">
        <v>92447482633</v>
      </c>
      <c r="F129">
        <v>50765692549</v>
      </c>
      <c r="G129">
        <v>133.60862399999999</v>
      </c>
      <c r="H129">
        <v>126.92715800000001</v>
      </c>
      <c r="I129">
        <f t="shared" si="2"/>
        <v>260.53578199999998</v>
      </c>
    </row>
    <row r="130" spans="1:9">
      <c r="A130">
        <v>129</v>
      </c>
      <c r="B130" t="s">
        <v>455</v>
      </c>
      <c r="C130">
        <v>1.0129999999999999</v>
      </c>
      <c r="D130" s="71">
        <f t="shared" si="3"/>
        <v>132.08400000000009</v>
      </c>
      <c r="E130">
        <v>92582961778</v>
      </c>
      <c r="F130">
        <v>50894396687</v>
      </c>
      <c r="G130">
        <v>133.76413700000001</v>
      </c>
      <c r="H130">
        <v>127.480605</v>
      </c>
      <c r="I130">
        <f t="shared" si="2"/>
        <v>261.24474199999997</v>
      </c>
    </row>
    <row r="131" spans="1:9">
      <c r="A131">
        <v>130</v>
      </c>
      <c r="B131" t="s">
        <v>454</v>
      </c>
      <c r="C131">
        <v>1.012</v>
      </c>
      <c r="D131" s="71">
        <f t="shared" si="3"/>
        <v>133.09600000000009</v>
      </c>
      <c r="E131">
        <v>92718464849</v>
      </c>
      <c r="F131">
        <v>51023534540</v>
      </c>
      <c r="G131">
        <v>124.89504100000001</v>
      </c>
      <c r="H131">
        <v>121.19771799999999</v>
      </c>
      <c r="I131">
        <f t="shared" ref="I131:I194" si="4">G131+H131</f>
        <v>246.092759</v>
      </c>
    </row>
    <row r="132" spans="1:9">
      <c r="A132">
        <v>131</v>
      </c>
      <c r="B132" t="s">
        <v>453</v>
      </c>
      <c r="C132">
        <v>1.0109999999999999</v>
      </c>
      <c r="D132" s="71">
        <f t="shared" ref="D132:D195" si="5">D131+C132</f>
        <v>134.10700000000008</v>
      </c>
      <c r="E132">
        <v>92844858630</v>
      </c>
      <c r="F132">
        <v>51146186631</v>
      </c>
      <c r="G132">
        <v>107.166049</v>
      </c>
      <c r="H132">
        <v>104.66162199999999</v>
      </c>
      <c r="I132">
        <f t="shared" si="4"/>
        <v>211.82767100000001</v>
      </c>
    </row>
    <row r="133" spans="1:9">
      <c r="A133">
        <v>132</v>
      </c>
      <c r="B133" t="s">
        <v>452</v>
      </c>
      <c r="C133">
        <v>1.0129999999999999</v>
      </c>
      <c r="D133" s="71">
        <f t="shared" si="5"/>
        <v>135.12000000000009</v>
      </c>
      <c r="E133">
        <v>92953203506</v>
      </c>
      <c r="F133">
        <v>51251999531</v>
      </c>
      <c r="G133">
        <v>134.90379899999999</v>
      </c>
      <c r="H133">
        <v>128.991839</v>
      </c>
      <c r="I133">
        <f t="shared" si="4"/>
        <v>263.89563799999996</v>
      </c>
    </row>
    <row r="134" spans="1:9">
      <c r="A134">
        <v>133</v>
      </c>
      <c r="B134" t="s">
        <v>451</v>
      </c>
      <c r="C134">
        <v>1.014</v>
      </c>
      <c r="D134" s="71">
        <f t="shared" si="5"/>
        <v>136.1340000000001</v>
      </c>
      <c r="E134">
        <v>93089861054</v>
      </c>
      <c r="F134">
        <v>51382668264</v>
      </c>
      <c r="G134">
        <v>133.629572</v>
      </c>
      <c r="H134">
        <v>127.296679</v>
      </c>
      <c r="I134">
        <f t="shared" si="4"/>
        <v>260.92625099999998</v>
      </c>
    </row>
    <row r="135" spans="1:9">
      <c r="A135">
        <v>134</v>
      </c>
      <c r="B135" t="s">
        <v>450</v>
      </c>
      <c r="C135">
        <v>1.0129999999999999</v>
      </c>
      <c r="D135" s="71">
        <f t="shared" si="5"/>
        <v>137.14700000000011</v>
      </c>
      <c r="E135">
        <v>93225361440</v>
      </c>
      <c r="F135">
        <v>51511747096</v>
      </c>
      <c r="G135">
        <v>133.47830300000001</v>
      </c>
      <c r="H135">
        <v>126.99274699999999</v>
      </c>
      <c r="I135">
        <f t="shared" si="4"/>
        <v>260.47104999999999</v>
      </c>
    </row>
    <row r="136" spans="1:9">
      <c r="A136">
        <v>135</v>
      </c>
      <c r="B136" t="s">
        <v>449</v>
      </c>
      <c r="C136">
        <v>1.0129999999999999</v>
      </c>
      <c r="D136" s="71">
        <f t="shared" si="5"/>
        <v>138.16000000000011</v>
      </c>
      <c r="E136">
        <v>93360574961</v>
      </c>
      <c r="F136">
        <v>51640390749</v>
      </c>
      <c r="G136">
        <v>133.469627</v>
      </c>
      <c r="H136">
        <v>127.451142</v>
      </c>
      <c r="I136">
        <f t="shared" si="4"/>
        <v>260.92076900000001</v>
      </c>
    </row>
    <row r="137" spans="1:9">
      <c r="A137">
        <v>136</v>
      </c>
      <c r="B137" t="s">
        <v>448</v>
      </c>
      <c r="C137">
        <v>1.0149999999999999</v>
      </c>
      <c r="D137" s="71">
        <f t="shared" si="5"/>
        <v>139.1750000000001</v>
      </c>
      <c r="E137">
        <v>93495779693</v>
      </c>
      <c r="F137">
        <v>51769498756</v>
      </c>
      <c r="G137">
        <v>133.65161699999999</v>
      </c>
      <c r="H137">
        <v>127.073667</v>
      </c>
      <c r="I137">
        <f t="shared" si="4"/>
        <v>260.72528399999999</v>
      </c>
    </row>
    <row r="138" spans="1:9">
      <c r="A138">
        <v>137</v>
      </c>
      <c r="B138" t="s">
        <v>447</v>
      </c>
      <c r="C138">
        <v>1.014</v>
      </c>
      <c r="D138" s="71">
        <f t="shared" si="5"/>
        <v>140.18900000000011</v>
      </c>
      <c r="E138">
        <v>93631436084</v>
      </c>
      <c r="F138">
        <v>51898478528</v>
      </c>
      <c r="G138">
        <v>133.52664200000001</v>
      </c>
      <c r="H138">
        <v>127.048807</v>
      </c>
      <c r="I138">
        <f t="shared" si="4"/>
        <v>260.57544899999999</v>
      </c>
    </row>
    <row r="139" spans="1:9">
      <c r="A139">
        <v>138</v>
      </c>
      <c r="B139" t="s">
        <v>446</v>
      </c>
      <c r="C139">
        <v>1.012</v>
      </c>
      <c r="D139" s="71">
        <f t="shared" si="5"/>
        <v>141.20100000000011</v>
      </c>
      <c r="E139">
        <v>93766832099</v>
      </c>
      <c r="F139">
        <v>52027306018</v>
      </c>
      <c r="G139">
        <v>118.42605399999999</v>
      </c>
      <c r="H139">
        <v>115.704628</v>
      </c>
      <c r="I139">
        <f t="shared" si="4"/>
        <v>234.13068199999998</v>
      </c>
    </row>
    <row r="140" spans="1:9">
      <c r="A140">
        <v>139</v>
      </c>
      <c r="B140" t="s">
        <v>445</v>
      </c>
      <c r="C140">
        <v>1.2669999999999999</v>
      </c>
      <c r="D140" s="71">
        <f t="shared" si="5"/>
        <v>142.4680000000001</v>
      </c>
      <c r="E140">
        <v>93886679266</v>
      </c>
      <c r="F140">
        <v>52144399102</v>
      </c>
      <c r="G140">
        <v>116.323605</v>
      </c>
      <c r="H140">
        <v>112.672055</v>
      </c>
      <c r="I140">
        <f t="shared" si="4"/>
        <v>228.99565999999999</v>
      </c>
    </row>
    <row r="141" spans="1:9">
      <c r="A141">
        <v>140</v>
      </c>
      <c r="B141" t="s">
        <v>444</v>
      </c>
      <c r="C141">
        <v>1.012</v>
      </c>
      <c r="D141" s="71">
        <f t="shared" si="5"/>
        <v>143.4800000000001</v>
      </c>
      <c r="E141">
        <v>94034061274</v>
      </c>
      <c r="F141">
        <v>52287154596</v>
      </c>
      <c r="G141">
        <v>134.651713</v>
      </c>
      <c r="H141">
        <v>128.53307599999999</v>
      </c>
      <c r="I141">
        <f t="shared" si="4"/>
        <v>263.18478900000002</v>
      </c>
    </row>
    <row r="142" spans="1:9">
      <c r="A142">
        <v>141</v>
      </c>
      <c r="B142" t="s">
        <v>443</v>
      </c>
      <c r="C142">
        <v>1.016</v>
      </c>
      <c r="D142" s="71">
        <f t="shared" si="5"/>
        <v>144.49600000000009</v>
      </c>
      <c r="E142">
        <v>94170328808</v>
      </c>
      <c r="F142">
        <v>52417230069</v>
      </c>
      <c r="G142">
        <v>129.68772000000001</v>
      </c>
      <c r="H142">
        <v>123.839294</v>
      </c>
      <c r="I142">
        <f t="shared" si="4"/>
        <v>253.52701400000001</v>
      </c>
    </row>
    <row r="143" spans="1:9">
      <c r="A143">
        <v>142</v>
      </c>
      <c r="B143" t="s">
        <v>442</v>
      </c>
      <c r="C143">
        <v>1.012</v>
      </c>
      <c r="D143" s="71">
        <f t="shared" si="5"/>
        <v>145.5080000000001</v>
      </c>
      <c r="E143">
        <v>94302091532</v>
      </c>
      <c r="F143">
        <v>52543050792</v>
      </c>
      <c r="G143">
        <v>133.52389299999999</v>
      </c>
      <c r="H143">
        <v>127.091757</v>
      </c>
      <c r="I143">
        <f t="shared" si="4"/>
        <v>260.61564999999996</v>
      </c>
    </row>
    <row r="144" spans="1:9">
      <c r="A144">
        <v>143</v>
      </c>
      <c r="B144" t="s">
        <v>441</v>
      </c>
      <c r="C144">
        <v>1.014</v>
      </c>
      <c r="D144" s="71">
        <f t="shared" si="5"/>
        <v>146.52200000000011</v>
      </c>
      <c r="E144">
        <v>94437217712</v>
      </c>
      <c r="F144">
        <v>52671667650</v>
      </c>
      <c r="G144">
        <v>133.47824900000001</v>
      </c>
      <c r="H144">
        <v>127.33297399999999</v>
      </c>
      <c r="I144">
        <f t="shared" si="4"/>
        <v>260.81122299999998</v>
      </c>
    </row>
    <row r="145" spans="1:9">
      <c r="A145">
        <v>144</v>
      </c>
      <c r="B145" t="s">
        <v>440</v>
      </c>
      <c r="C145">
        <v>1.0149999999999999</v>
      </c>
      <c r="D145" s="71">
        <f t="shared" si="5"/>
        <v>147.53700000000009</v>
      </c>
      <c r="E145">
        <v>94572564656</v>
      </c>
      <c r="F145">
        <v>52800783286</v>
      </c>
      <c r="G145">
        <v>133.44060999999999</v>
      </c>
      <c r="H145">
        <v>127.071502</v>
      </c>
      <c r="I145">
        <f t="shared" si="4"/>
        <v>260.512112</v>
      </c>
    </row>
    <row r="146" spans="1:9">
      <c r="A146">
        <v>145</v>
      </c>
      <c r="B146" t="s">
        <v>439</v>
      </c>
      <c r="C146">
        <v>1.012</v>
      </c>
      <c r="D146" s="71">
        <f t="shared" si="5"/>
        <v>148.54900000000009</v>
      </c>
      <c r="E146">
        <v>94708006875</v>
      </c>
      <c r="F146">
        <v>52929760861</v>
      </c>
      <c r="G146">
        <v>133.653683</v>
      </c>
      <c r="H146">
        <v>127.133493</v>
      </c>
      <c r="I146">
        <f t="shared" si="4"/>
        <v>260.78717599999999</v>
      </c>
    </row>
    <row r="147" spans="1:9">
      <c r="A147">
        <v>146</v>
      </c>
      <c r="B147" t="s">
        <v>438</v>
      </c>
      <c r="C147">
        <v>1.012</v>
      </c>
      <c r="D147" s="71">
        <f t="shared" si="5"/>
        <v>149.56100000000009</v>
      </c>
      <c r="E147">
        <v>94843264402</v>
      </c>
      <c r="F147">
        <v>53058419956</v>
      </c>
      <c r="G147">
        <v>104.05363800000001</v>
      </c>
      <c r="H147">
        <v>103.262655</v>
      </c>
      <c r="I147">
        <f t="shared" si="4"/>
        <v>207.316293</v>
      </c>
    </row>
    <row r="148" spans="1:9">
      <c r="A148">
        <v>147</v>
      </c>
      <c r="B148" t="s">
        <v>437</v>
      </c>
      <c r="C148">
        <v>1.01</v>
      </c>
      <c r="D148" s="71">
        <f t="shared" si="5"/>
        <v>150.57100000000008</v>
      </c>
      <c r="E148">
        <v>94948566684</v>
      </c>
      <c r="F148">
        <v>53162921763</v>
      </c>
      <c r="G148">
        <v>130.552052</v>
      </c>
      <c r="H148">
        <v>125.673361</v>
      </c>
      <c r="I148">
        <f t="shared" si="4"/>
        <v>256.225413</v>
      </c>
    </row>
    <row r="149" spans="1:9">
      <c r="A149">
        <v>148</v>
      </c>
      <c r="B149" t="s">
        <v>436</v>
      </c>
      <c r="C149">
        <v>1.014</v>
      </c>
      <c r="D149" s="71">
        <f t="shared" si="5"/>
        <v>151.58500000000009</v>
      </c>
      <c r="E149">
        <v>95080424257</v>
      </c>
      <c r="F149">
        <v>53289851858</v>
      </c>
      <c r="G149">
        <v>134.591263</v>
      </c>
      <c r="H149">
        <v>128.14141799999999</v>
      </c>
      <c r="I149">
        <f t="shared" si="4"/>
        <v>262.73268099999996</v>
      </c>
    </row>
    <row r="150" spans="1:9">
      <c r="A150">
        <v>149</v>
      </c>
      <c r="B150" t="s">
        <v>435</v>
      </c>
      <c r="C150">
        <v>1.0760000000000001</v>
      </c>
      <c r="D150" s="71">
        <f t="shared" si="5"/>
        <v>152.66100000000009</v>
      </c>
      <c r="E150">
        <v>95216899798</v>
      </c>
      <c r="F150">
        <v>53419787256</v>
      </c>
      <c r="G150">
        <v>135.833507</v>
      </c>
      <c r="H150">
        <v>129.483653</v>
      </c>
      <c r="I150">
        <f t="shared" si="4"/>
        <v>265.31716</v>
      </c>
    </row>
    <row r="151" spans="1:9">
      <c r="A151">
        <v>150</v>
      </c>
      <c r="B151" t="s">
        <v>434</v>
      </c>
      <c r="C151">
        <v>1.0329999999999999</v>
      </c>
      <c r="D151" s="71">
        <f t="shared" si="5"/>
        <v>153.69400000000007</v>
      </c>
      <c r="E151">
        <v>95363056651</v>
      </c>
      <c r="F151">
        <v>53559111667</v>
      </c>
      <c r="G151">
        <v>131.21502799999999</v>
      </c>
      <c r="H151">
        <v>124.925647</v>
      </c>
      <c r="I151">
        <f t="shared" si="4"/>
        <v>256.14067499999999</v>
      </c>
    </row>
    <row r="152" spans="1:9">
      <c r="A152">
        <v>151</v>
      </c>
      <c r="B152" t="s">
        <v>433</v>
      </c>
      <c r="C152">
        <v>1.0149999999999999</v>
      </c>
      <c r="D152" s="71">
        <f t="shared" si="5"/>
        <v>154.70900000000006</v>
      </c>
      <c r="E152">
        <v>95498601775</v>
      </c>
      <c r="F152">
        <v>53688159860</v>
      </c>
      <c r="G152">
        <v>130.11321000000001</v>
      </c>
      <c r="H152">
        <v>124.590174</v>
      </c>
      <c r="I152">
        <f t="shared" si="4"/>
        <v>254.70338400000003</v>
      </c>
    </row>
    <row r="153" spans="1:9">
      <c r="A153">
        <v>152</v>
      </c>
      <c r="B153" t="s">
        <v>432</v>
      </c>
      <c r="C153">
        <v>1.0129999999999999</v>
      </c>
      <c r="D153" s="71">
        <f t="shared" si="5"/>
        <v>155.72200000000007</v>
      </c>
      <c r="E153">
        <v>95630666683</v>
      </c>
      <c r="F153">
        <v>53814618887</v>
      </c>
      <c r="G153">
        <v>133.327012</v>
      </c>
      <c r="H153">
        <v>175.60161099999999</v>
      </c>
      <c r="I153">
        <f t="shared" si="4"/>
        <v>308.92862300000002</v>
      </c>
    </row>
    <row r="154" spans="1:9">
      <c r="A154">
        <v>153</v>
      </c>
      <c r="B154" t="s">
        <v>431</v>
      </c>
      <c r="C154">
        <v>1.4</v>
      </c>
      <c r="D154" s="71">
        <f t="shared" si="5"/>
        <v>157.12200000000007</v>
      </c>
      <c r="E154">
        <v>95765726946</v>
      </c>
      <c r="F154">
        <v>53992503319</v>
      </c>
      <c r="G154">
        <v>133.182424</v>
      </c>
      <c r="H154">
        <v>91.677098999999998</v>
      </c>
      <c r="I154">
        <f t="shared" si="4"/>
        <v>224.859523</v>
      </c>
    </row>
    <row r="155" spans="1:9">
      <c r="A155">
        <v>154</v>
      </c>
      <c r="B155" t="s">
        <v>430</v>
      </c>
      <c r="C155">
        <v>1.0109999999999999</v>
      </c>
      <c r="D155" s="71">
        <f t="shared" si="5"/>
        <v>158.13300000000007</v>
      </c>
      <c r="E155">
        <v>95952182340</v>
      </c>
      <c r="F155">
        <v>54120851257</v>
      </c>
      <c r="G155">
        <v>102.01792</v>
      </c>
      <c r="H155">
        <v>103.664839</v>
      </c>
      <c r="I155">
        <f t="shared" si="4"/>
        <v>205.682759</v>
      </c>
    </row>
    <row r="156" spans="1:9">
      <c r="A156">
        <v>155</v>
      </c>
      <c r="B156" t="s">
        <v>429</v>
      </c>
      <c r="C156">
        <v>1.0149999999999999</v>
      </c>
      <c r="D156" s="71">
        <f t="shared" si="5"/>
        <v>159.14800000000005</v>
      </c>
      <c r="E156">
        <v>96055322457</v>
      </c>
      <c r="F156">
        <v>54225656409</v>
      </c>
      <c r="G156">
        <v>135.57118199999999</v>
      </c>
      <c r="H156">
        <v>129.40544399999999</v>
      </c>
      <c r="I156">
        <f t="shared" si="4"/>
        <v>264.97662600000001</v>
      </c>
    </row>
    <row r="157" spans="1:9">
      <c r="A157">
        <v>156</v>
      </c>
      <c r="B157" t="s">
        <v>428</v>
      </c>
      <c r="C157">
        <v>1.012</v>
      </c>
      <c r="D157" s="71">
        <f t="shared" si="5"/>
        <v>160.16000000000005</v>
      </c>
      <c r="E157">
        <v>96192927207</v>
      </c>
      <c r="F157">
        <v>54357002935</v>
      </c>
      <c r="G157">
        <v>133.52516</v>
      </c>
      <c r="H157">
        <v>127.030783</v>
      </c>
      <c r="I157">
        <f t="shared" si="4"/>
        <v>260.55594300000001</v>
      </c>
    </row>
    <row r="158" spans="1:9">
      <c r="A158">
        <v>157</v>
      </c>
      <c r="B158" t="s">
        <v>427</v>
      </c>
      <c r="C158">
        <v>1.0129999999999999</v>
      </c>
      <c r="D158" s="71">
        <f t="shared" si="5"/>
        <v>161.17300000000006</v>
      </c>
      <c r="E158">
        <v>96328054669</v>
      </c>
      <c r="F158">
        <v>54485558087</v>
      </c>
      <c r="G158">
        <v>133.71786399999999</v>
      </c>
      <c r="H158">
        <v>127.004858</v>
      </c>
      <c r="I158">
        <f t="shared" si="4"/>
        <v>260.72272199999998</v>
      </c>
    </row>
    <row r="159" spans="1:9">
      <c r="A159">
        <v>158</v>
      </c>
      <c r="B159" t="s">
        <v>426</v>
      </c>
      <c r="C159">
        <v>1.0129999999999999</v>
      </c>
      <c r="D159" s="71">
        <f t="shared" si="5"/>
        <v>162.18600000000006</v>
      </c>
      <c r="E159">
        <v>96463510865</v>
      </c>
      <c r="F159">
        <v>54614214008</v>
      </c>
      <c r="G159">
        <v>133.483003</v>
      </c>
      <c r="H159">
        <v>127.080352</v>
      </c>
      <c r="I159">
        <f t="shared" si="4"/>
        <v>260.563355</v>
      </c>
    </row>
    <row r="160" spans="1:9">
      <c r="A160">
        <v>159</v>
      </c>
      <c r="B160" t="s">
        <v>425</v>
      </c>
      <c r="C160">
        <v>1.0129999999999999</v>
      </c>
      <c r="D160" s="71">
        <f t="shared" si="5"/>
        <v>163.19900000000007</v>
      </c>
      <c r="E160">
        <v>96598729147</v>
      </c>
      <c r="F160">
        <v>54742946405</v>
      </c>
      <c r="G160">
        <v>133.272423</v>
      </c>
      <c r="H160">
        <v>126.746559</v>
      </c>
      <c r="I160">
        <f t="shared" si="4"/>
        <v>260.01898199999999</v>
      </c>
    </row>
    <row r="161" spans="1:9">
      <c r="A161">
        <v>160</v>
      </c>
      <c r="B161" t="s">
        <v>424</v>
      </c>
      <c r="C161">
        <v>1.014</v>
      </c>
      <c r="D161" s="71">
        <f t="shared" si="5"/>
        <v>164.21300000000008</v>
      </c>
      <c r="E161">
        <v>96733734111</v>
      </c>
      <c r="F161">
        <v>54871340669</v>
      </c>
      <c r="G161">
        <v>129.90439000000001</v>
      </c>
      <c r="H161">
        <v>124.36025600000001</v>
      </c>
      <c r="I161">
        <f t="shared" si="4"/>
        <v>254.26464600000003</v>
      </c>
    </row>
    <row r="162" spans="1:9">
      <c r="A162">
        <v>161</v>
      </c>
      <c r="B162" t="s">
        <v>423</v>
      </c>
      <c r="C162">
        <v>1.012</v>
      </c>
      <c r="D162" s="71">
        <f t="shared" si="5"/>
        <v>165.22500000000008</v>
      </c>
      <c r="E162">
        <v>96865457162</v>
      </c>
      <c r="F162">
        <v>54997441969</v>
      </c>
      <c r="G162">
        <v>133.59705099999999</v>
      </c>
      <c r="H162">
        <v>127.043931</v>
      </c>
      <c r="I162">
        <f t="shared" si="4"/>
        <v>260.64098200000001</v>
      </c>
    </row>
    <row r="163" spans="1:9">
      <c r="A163">
        <v>162</v>
      </c>
      <c r="B163" t="s">
        <v>422</v>
      </c>
      <c r="C163">
        <v>1.014</v>
      </c>
      <c r="D163" s="71">
        <f t="shared" si="5"/>
        <v>166.23900000000009</v>
      </c>
      <c r="E163">
        <v>97000657378</v>
      </c>
      <c r="F163">
        <v>55126010427</v>
      </c>
      <c r="G163">
        <v>95.221581999999998</v>
      </c>
      <c r="H163">
        <v>95.047025000000005</v>
      </c>
      <c r="I163">
        <f t="shared" si="4"/>
        <v>190.268607</v>
      </c>
    </row>
    <row r="164" spans="1:9">
      <c r="A164">
        <v>163</v>
      </c>
      <c r="B164" t="s">
        <v>421</v>
      </c>
      <c r="C164">
        <v>1.0129999999999999</v>
      </c>
      <c r="D164" s="71">
        <f t="shared" si="5"/>
        <v>167.25200000000009</v>
      </c>
      <c r="E164">
        <v>97097212062</v>
      </c>
      <c r="F164">
        <v>55222388110</v>
      </c>
      <c r="G164">
        <v>136.040809</v>
      </c>
      <c r="H164">
        <v>129.72492199999999</v>
      </c>
      <c r="I164">
        <f t="shared" si="4"/>
        <v>265.76573099999996</v>
      </c>
    </row>
    <row r="165" spans="1:9">
      <c r="A165">
        <v>164</v>
      </c>
      <c r="B165" t="s">
        <v>420</v>
      </c>
      <c r="C165">
        <v>1.016</v>
      </c>
      <c r="D165" s="71">
        <f t="shared" si="5"/>
        <v>168.26800000000009</v>
      </c>
      <c r="E165">
        <v>97235021402</v>
      </c>
      <c r="F165">
        <v>55353799456</v>
      </c>
      <c r="G165">
        <v>133.574917</v>
      </c>
      <c r="H165">
        <v>127.316666</v>
      </c>
      <c r="I165">
        <f t="shared" si="4"/>
        <v>260.89158299999997</v>
      </c>
    </row>
    <row r="166" spans="1:9">
      <c r="A166">
        <v>165</v>
      </c>
      <c r="B166" t="s">
        <v>419</v>
      </c>
      <c r="C166">
        <v>1.014</v>
      </c>
      <c r="D166" s="71">
        <f t="shared" si="5"/>
        <v>169.2820000000001</v>
      </c>
      <c r="E166">
        <v>97370733518</v>
      </c>
      <c r="F166">
        <v>55483153189</v>
      </c>
      <c r="G166">
        <v>133.64618400000001</v>
      </c>
      <c r="H166">
        <v>127.30606899999999</v>
      </c>
      <c r="I166">
        <f t="shared" si="4"/>
        <v>260.95225299999998</v>
      </c>
    </row>
    <row r="167" spans="1:9">
      <c r="A167">
        <v>166</v>
      </c>
      <c r="B167" t="s">
        <v>418</v>
      </c>
      <c r="C167">
        <v>1.016</v>
      </c>
      <c r="D167" s="71">
        <f t="shared" si="5"/>
        <v>170.29800000000009</v>
      </c>
      <c r="E167">
        <v>97506250749</v>
      </c>
      <c r="F167">
        <v>55612241543</v>
      </c>
      <c r="G167">
        <v>133.40683100000001</v>
      </c>
      <c r="H167">
        <v>126.740379</v>
      </c>
      <c r="I167">
        <f t="shared" si="4"/>
        <v>260.14721000000003</v>
      </c>
    </row>
    <row r="168" spans="1:9">
      <c r="A168">
        <v>167</v>
      </c>
      <c r="B168" t="s">
        <v>417</v>
      </c>
      <c r="C168">
        <v>1.0149999999999999</v>
      </c>
      <c r="D168" s="71">
        <f t="shared" si="5"/>
        <v>171.31300000000007</v>
      </c>
      <c r="E168">
        <v>97641792089</v>
      </c>
      <c r="F168">
        <v>55741009768</v>
      </c>
      <c r="G168">
        <v>133.67085900000001</v>
      </c>
      <c r="H168">
        <v>127.004454</v>
      </c>
      <c r="I168">
        <f t="shared" si="4"/>
        <v>260.67531300000002</v>
      </c>
    </row>
    <row r="169" spans="1:9">
      <c r="A169">
        <v>168</v>
      </c>
      <c r="B169" t="s">
        <v>416</v>
      </c>
      <c r="C169">
        <v>1.014</v>
      </c>
      <c r="D169" s="71">
        <f t="shared" si="5"/>
        <v>172.32700000000008</v>
      </c>
      <c r="E169">
        <v>97777468011</v>
      </c>
      <c r="F169">
        <v>55869919289</v>
      </c>
      <c r="G169">
        <v>133.686093</v>
      </c>
      <c r="H169">
        <v>126.91933299999999</v>
      </c>
      <c r="I169">
        <f t="shared" si="4"/>
        <v>260.60542599999997</v>
      </c>
    </row>
    <row r="170" spans="1:9">
      <c r="A170">
        <v>169</v>
      </c>
      <c r="B170" t="s">
        <v>415</v>
      </c>
      <c r="C170">
        <v>1.0149999999999999</v>
      </c>
      <c r="D170" s="71">
        <f t="shared" si="5"/>
        <v>173.34200000000007</v>
      </c>
      <c r="E170">
        <v>97913025709</v>
      </c>
      <c r="F170">
        <v>55998615493</v>
      </c>
      <c r="G170">
        <v>126.247379</v>
      </c>
      <c r="H170">
        <v>122.44727399999999</v>
      </c>
      <c r="I170">
        <f t="shared" si="4"/>
        <v>248.69465299999999</v>
      </c>
    </row>
    <row r="171" spans="1:9">
      <c r="A171">
        <v>170</v>
      </c>
      <c r="B171" t="s">
        <v>414</v>
      </c>
      <c r="C171">
        <v>1.0109999999999999</v>
      </c>
      <c r="D171" s="71">
        <f t="shared" si="5"/>
        <v>174.35300000000007</v>
      </c>
      <c r="E171">
        <v>98041166799</v>
      </c>
      <c r="F171">
        <v>56122899476</v>
      </c>
      <c r="G171">
        <v>105.00235600000001</v>
      </c>
      <c r="H171">
        <v>103.044527</v>
      </c>
      <c r="I171">
        <f t="shared" si="4"/>
        <v>208.04688300000001</v>
      </c>
    </row>
    <row r="172" spans="1:9">
      <c r="A172">
        <v>171</v>
      </c>
      <c r="B172" t="s">
        <v>413</v>
      </c>
      <c r="C172">
        <v>1.0169999999999999</v>
      </c>
      <c r="D172" s="71">
        <f t="shared" si="5"/>
        <v>175.37000000000006</v>
      </c>
      <c r="E172">
        <v>98147324181</v>
      </c>
      <c r="F172">
        <v>56227077493</v>
      </c>
      <c r="G172">
        <v>135.431084</v>
      </c>
      <c r="H172">
        <v>128.92182399999999</v>
      </c>
      <c r="I172">
        <f t="shared" si="4"/>
        <v>264.35290799999996</v>
      </c>
    </row>
    <row r="173" spans="1:9">
      <c r="A173">
        <v>172</v>
      </c>
      <c r="B173" t="s">
        <v>412</v>
      </c>
      <c r="C173">
        <v>1.016</v>
      </c>
      <c r="D173" s="71">
        <f t="shared" si="5"/>
        <v>176.38600000000005</v>
      </c>
      <c r="E173">
        <v>98285057593</v>
      </c>
      <c r="F173">
        <v>56358190988</v>
      </c>
      <c r="G173">
        <v>133.39649800000001</v>
      </c>
      <c r="H173">
        <v>127.02789300000001</v>
      </c>
      <c r="I173">
        <f t="shared" si="4"/>
        <v>260.42439100000001</v>
      </c>
    </row>
    <row r="174" spans="1:9">
      <c r="A174">
        <v>173</v>
      </c>
      <c r="B174" t="s">
        <v>411</v>
      </c>
      <c r="C174">
        <v>1.014</v>
      </c>
      <c r="D174" s="71">
        <f t="shared" si="5"/>
        <v>177.40000000000006</v>
      </c>
      <c r="E174">
        <v>98420588435</v>
      </c>
      <c r="F174">
        <v>56487251327</v>
      </c>
      <c r="G174">
        <v>133.565045</v>
      </c>
      <c r="H174">
        <v>127.152518</v>
      </c>
      <c r="I174">
        <f t="shared" si="4"/>
        <v>260.71756299999998</v>
      </c>
    </row>
    <row r="175" spans="1:9">
      <c r="A175">
        <v>174</v>
      </c>
      <c r="B175" t="s">
        <v>410</v>
      </c>
      <c r="C175">
        <v>1.014</v>
      </c>
      <c r="D175" s="71">
        <f t="shared" si="5"/>
        <v>178.41400000000007</v>
      </c>
      <c r="E175">
        <v>98556023391</v>
      </c>
      <c r="F175">
        <v>56616183980</v>
      </c>
      <c r="G175">
        <v>133.51045199999999</v>
      </c>
      <c r="H175">
        <v>126.86443800000001</v>
      </c>
      <c r="I175">
        <f t="shared" si="4"/>
        <v>260.37488999999999</v>
      </c>
    </row>
    <row r="176" spans="1:9">
      <c r="A176">
        <v>175</v>
      </c>
      <c r="B176" t="s">
        <v>409</v>
      </c>
      <c r="C176">
        <v>1.014</v>
      </c>
      <c r="D176" s="71">
        <f t="shared" si="5"/>
        <v>179.42800000000008</v>
      </c>
      <c r="E176">
        <v>98691402989</v>
      </c>
      <c r="F176">
        <v>56744824520</v>
      </c>
      <c r="G176">
        <v>133.542834</v>
      </c>
      <c r="H176">
        <v>126.92451</v>
      </c>
      <c r="I176">
        <f t="shared" si="4"/>
        <v>260.46734400000003</v>
      </c>
    </row>
    <row r="177" spans="1:9">
      <c r="A177">
        <v>176</v>
      </c>
      <c r="B177" t="s">
        <v>408</v>
      </c>
      <c r="C177">
        <v>1.014</v>
      </c>
      <c r="D177" s="71">
        <f t="shared" si="5"/>
        <v>180.44200000000009</v>
      </c>
      <c r="E177">
        <v>98826815423</v>
      </c>
      <c r="F177">
        <v>56873525973</v>
      </c>
      <c r="G177">
        <v>133.34847300000001</v>
      </c>
      <c r="H177">
        <v>127.02515099999999</v>
      </c>
      <c r="I177">
        <f t="shared" si="4"/>
        <v>260.37362400000001</v>
      </c>
    </row>
    <row r="178" spans="1:9">
      <c r="A178">
        <v>177</v>
      </c>
      <c r="B178" t="s">
        <v>407</v>
      </c>
      <c r="C178">
        <v>1.0129999999999999</v>
      </c>
      <c r="D178" s="71">
        <f t="shared" si="5"/>
        <v>181.4550000000001</v>
      </c>
      <c r="E178">
        <v>98962030775</v>
      </c>
      <c r="F178">
        <v>57002329476</v>
      </c>
      <c r="G178">
        <v>110.48244800000001</v>
      </c>
      <c r="H178">
        <v>108.44588</v>
      </c>
      <c r="I178">
        <f t="shared" si="4"/>
        <v>218.92832800000002</v>
      </c>
    </row>
    <row r="179" spans="1:9">
      <c r="A179">
        <v>178</v>
      </c>
      <c r="B179" t="s">
        <v>406</v>
      </c>
      <c r="C179">
        <v>1.0089999999999999</v>
      </c>
      <c r="D179" s="71">
        <f t="shared" si="5"/>
        <v>182.46400000000008</v>
      </c>
      <c r="E179">
        <v>99073949495</v>
      </c>
      <c r="F179">
        <v>57112185152</v>
      </c>
      <c r="G179">
        <v>121.58668</v>
      </c>
      <c r="H179">
        <v>117.182965</v>
      </c>
      <c r="I179">
        <f t="shared" si="4"/>
        <v>238.769645</v>
      </c>
    </row>
    <row r="180" spans="1:9">
      <c r="A180">
        <v>179</v>
      </c>
      <c r="B180" t="s">
        <v>405</v>
      </c>
      <c r="C180">
        <v>1.0149999999999999</v>
      </c>
      <c r="D180" s="71">
        <f t="shared" si="5"/>
        <v>183.47900000000007</v>
      </c>
      <c r="E180">
        <v>99196630455</v>
      </c>
      <c r="F180">
        <v>57230422764</v>
      </c>
      <c r="G180">
        <v>134.712423</v>
      </c>
      <c r="H180">
        <v>128.487334</v>
      </c>
      <c r="I180">
        <f t="shared" si="4"/>
        <v>263.19975699999998</v>
      </c>
    </row>
    <row r="181" spans="1:9">
      <c r="A181">
        <v>180</v>
      </c>
      <c r="B181" t="s">
        <v>404</v>
      </c>
      <c r="C181">
        <v>1.012</v>
      </c>
      <c r="D181" s="71">
        <f t="shared" si="5"/>
        <v>184.49100000000007</v>
      </c>
      <c r="E181">
        <v>99333363564</v>
      </c>
      <c r="F181">
        <v>57360837408</v>
      </c>
      <c r="G181">
        <v>129.795693</v>
      </c>
      <c r="H181">
        <v>124.449702</v>
      </c>
      <c r="I181">
        <f t="shared" si="4"/>
        <v>254.245395</v>
      </c>
    </row>
    <row r="182" spans="1:9">
      <c r="A182">
        <v>181</v>
      </c>
      <c r="B182" t="s">
        <v>403</v>
      </c>
      <c r="C182">
        <v>1.016</v>
      </c>
      <c r="D182" s="71">
        <f t="shared" si="5"/>
        <v>185.50700000000006</v>
      </c>
      <c r="E182">
        <v>99464716805</v>
      </c>
      <c r="F182">
        <v>57486780506</v>
      </c>
      <c r="G182">
        <v>133.47934000000001</v>
      </c>
      <c r="H182">
        <v>126.96037</v>
      </c>
      <c r="I182">
        <f t="shared" si="4"/>
        <v>260.43970999999999</v>
      </c>
    </row>
    <row r="183" spans="1:9">
      <c r="A183">
        <v>182</v>
      </c>
      <c r="B183" t="s">
        <v>402</v>
      </c>
      <c r="C183">
        <v>1.0149999999999999</v>
      </c>
      <c r="D183" s="71">
        <f t="shared" si="5"/>
        <v>186.52200000000005</v>
      </c>
      <c r="E183">
        <v>99600331814</v>
      </c>
      <c r="F183">
        <v>57615772242</v>
      </c>
      <c r="G183">
        <v>133.18564599999999</v>
      </c>
      <c r="H183">
        <v>126.843478</v>
      </c>
      <c r="I183">
        <f t="shared" si="4"/>
        <v>260.02912400000002</v>
      </c>
    </row>
    <row r="184" spans="1:9">
      <c r="A184">
        <v>183</v>
      </c>
      <c r="B184" t="s">
        <v>401</v>
      </c>
      <c r="C184">
        <v>1.0129999999999999</v>
      </c>
      <c r="D184" s="71">
        <f t="shared" si="5"/>
        <v>187.53500000000005</v>
      </c>
      <c r="E184">
        <v>99735515245</v>
      </c>
      <c r="F184">
        <v>57744518372</v>
      </c>
      <c r="G184">
        <v>133.57048800000001</v>
      </c>
      <c r="H184">
        <v>127.249117</v>
      </c>
      <c r="I184">
        <f t="shared" si="4"/>
        <v>260.81960500000002</v>
      </c>
    </row>
    <row r="185" spans="1:9">
      <c r="A185">
        <v>184</v>
      </c>
      <c r="B185" t="s">
        <v>400</v>
      </c>
      <c r="C185">
        <v>1.016</v>
      </c>
      <c r="D185" s="71">
        <f t="shared" si="5"/>
        <v>188.55100000000004</v>
      </c>
      <c r="E185">
        <v>99870822149</v>
      </c>
      <c r="F185">
        <v>57873421728</v>
      </c>
      <c r="G185">
        <v>133.44305499999999</v>
      </c>
      <c r="H185">
        <v>127.043992</v>
      </c>
      <c r="I185">
        <f t="shared" si="4"/>
        <v>260.48704699999996</v>
      </c>
    </row>
    <row r="186" spans="1:9">
      <c r="A186">
        <v>185</v>
      </c>
      <c r="B186" t="s">
        <v>399</v>
      </c>
      <c r="C186">
        <v>1.0129999999999999</v>
      </c>
      <c r="D186" s="71">
        <f t="shared" si="5"/>
        <v>189.56400000000005</v>
      </c>
      <c r="E186">
        <v>100006400293</v>
      </c>
      <c r="F186">
        <v>58002498424</v>
      </c>
      <c r="G186">
        <v>110.023089</v>
      </c>
      <c r="H186">
        <v>108.748885</v>
      </c>
      <c r="I186">
        <f t="shared" si="4"/>
        <v>218.771974</v>
      </c>
    </row>
    <row r="187" spans="1:9">
      <c r="A187">
        <v>186</v>
      </c>
      <c r="B187" t="s">
        <v>398</v>
      </c>
      <c r="C187">
        <v>1.01</v>
      </c>
      <c r="D187" s="71">
        <f t="shared" si="5"/>
        <v>190.57400000000004</v>
      </c>
      <c r="E187">
        <v>100117853682</v>
      </c>
      <c r="F187">
        <v>58112661045</v>
      </c>
      <c r="G187">
        <v>116.41707100000001</v>
      </c>
      <c r="H187">
        <v>112.868883</v>
      </c>
      <c r="I187">
        <f t="shared" si="4"/>
        <v>229.285954</v>
      </c>
    </row>
    <row r="188" spans="1:9">
      <c r="A188">
        <v>187</v>
      </c>
      <c r="B188" t="s">
        <v>397</v>
      </c>
      <c r="C188">
        <v>1.014</v>
      </c>
      <c r="D188" s="71">
        <f t="shared" si="5"/>
        <v>191.58800000000005</v>
      </c>
      <c r="E188">
        <v>100235434924</v>
      </c>
      <c r="F188">
        <v>58226658617</v>
      </c>
      <c r="G188">
        <v>135.030126</v>
      </c>
      <c r="H188">
        <v>128.68700100000001</v>
      </c>
      <c r="I188">
        <f t="shared" si="4"/>
        <v>263.717127</v>
      </c>
    </row>
    <row r="189" spans="1:9">
      <c r="A189">
        <v>188</v>
      </c>
      <c r="B189" t="s">
        <v>396</v>
      </c>
      <c r="C189">
        <v>1.0149999999999999</v>
      </c>
      <c r="D189" s="71">
        <f t="shared" si="5"/>
        <v>192.60300000000004</v>
      </c>
      <c r="E189">
        <v>100372355472</v>
      </c>
      <c r="F189">
        <v>58357147236</v>
      </c>
      <c r="G189">
        <v>133.560937</v>
      </c>
      <c r="H189">
        <v>127.042638</v>
      </c>
      <c r="I189">
        <f t="shared" si="4"/>
        <v>260.60357499999998</v>
      </c>
    </row>
    <row r="190" spans="1:9">
      <c r="A190">
        <v>189</v>
      </c>
      <c r="B190" t="s">
        <v>395</v>
      </c>
      <c r="C190">
        <v>1.014</v>
      </c>
      <c r="D190" s="71">
        <f t="shared" si="5"/>
        <v>193.61700000000005</v>
      </c>
      <c r="E190">
        <v>100507919823</v>
      </c>
      <c r="F190">
        <v>58486095514</v>
      </c>
      <c r="G190">
        <v>132.212524</v>
      </c>
      <c r="H190">
        <v>126.170841</v>
      </c>
      <c r="I190">
        <f t="shared" si="4"/>
        <v>258.38336500000003</v>
      </c>
    </row>
    <row r="191" spans="1:9">
      <c r="A191">
        <v>190</v>
      </c>
      <c r="B191" t="s">
        <v>394</v>
      </c>
      <c r="C191">
        <v>1.014</v>
      </c>
      <c r="D191" s="71">
        <f t="shared" si="5"/>
        <v>194.63100000000006</v>
      </c>
      <c r="E191">
        <v>100641983322</v>
      </c>
      <c r="F191">
        <v>58614032747</v>
      </c>
      <c r="G191">
        <v>130.040064</v>
      </c>
      <c r="H191">
        <v>124.763667</v>
      </c>
      <c r="I191">
        <f t="shared" si="4"/>
        <v>254.803731</v>
      </c>
    </row>
    <row r="192" spans="1:9">
      <c r="A192">
        <v>191</v>
      </c>
      <c r="B192" t="s">
        <v>393</v>
      </c>
      <c r="C192">
        <v>1.0189999999999999</v>
      </c>
      <c r="D192" s="71">
        <f t="shared" si="5"/>
        <v>195.65000000000006</v>
      </c>
      <c r="E192">
        <v>100773843947</v>
      </c>
      <c r="F192">
        <v>58740543105</v>
      </c>
      <c r="G192">
        <v>133.17920799999999</v>
      </c>
      <c r="H192">
        <v>126.50692600000001</v>
      </c>
      <c r="I192">
        <f t="shared" si="4"/>
        <v>259.68613399999998</v>
      </c>
    </row>
    <row r="193" spans="1:9">
      <c r="A193">
        <v>192</v>
      </c>
      <c r="B193" t="s">
        <v>392</v>
      </c>
      <c r="C193">
        <v>1.0149999999999999</v>
      </c>
      <c r="D193" s="71">
        <f t="shared" si="5"/>
        <v>196.66500000000005</v>
      </c>
      <c r="E193">
        <v>100909553560</v>
      </c>
      <c r="F193">
        <v>58869453663</v>
      </c>
      <c r="G193">
        <v>133.493527</v>
      </c>
      <c r="H193">
        <v>127.447514</v>
      </c>
      <c r="I193">
        <f t="shared" si="4"/>
        <v>260.94104099999998</v>
      </c>
    </row>
    <row r="194" spans="1:9">
      <c r="A194">
        <v>193</v>
      </c>
      <c r="B194" t="s">
        <v>391</v>
      </c>
      <c r="C194">
        <v>1.0149999999999999</v>
      </c>
      <c r="D194" s="71">
        <f t="shared" si="5"/>
        <v>197.68000000000004</v>
      </c>
      <c r="E194">
        <v>101045049490</v>
      </c>
      <c r="F194">
        <v>58998812890</v>
      </c>
      <c r="G194">
        <v>124.10369900000001</v>
      </c>
      <c r="H194">
        <v>120.32337699999999</v>
      </c>
      <c r="I194">
        <f t="shared" si="4"/>
        <v>244.427076</v>
      </c>
    </row>
    <row r="195" spans="1:9">
      <c r="A195">
        <v>194</v>
      </c>
      <c r="B195" t="s">
        <v>390</v>
      </c>
      <c r="C195">
        <v>1.0109999999999999</v>
      </c>
      <c r="D195" s="71">
        <f t="shared" si="5"/>
        <v>198.69100000000003</v>
      </c>
      <c r="E195">
        <v>101171014744</v>
      </c>
      <c r="F195">
        <v>59120941118</v>
      </c>
      <c r="G195">
        <v>105.596104</v>
      </c>
      <c r="H195">
        <v>103.88639999999999</v>
      </c>
      <c r="I195">
        <f t="shared" ref="I195:I235" si="6">G195+H195</f>
        <v>209.48250400000001</v>
      </c>
    </row>
    <row r="196" spans="1:9">
      <c r="A196">
        <v>195</v>
      </c>
      <c r="B196" t="s">
        <v>389</v>
      </c>
      <c r="C196">
        <v>1.016</v>
      </c>
      <c r="D196" s="71">
        <f t="shared" ref="D196:D235" si="7">D195+C196</f>
        <v>199.70700000000002</v>
      </c>
      <c r="E196">
        <v>101277772405</v>
      </c>
      <c r="F196">
        <v>59225970268</v>
      </c>
      <c r="G196">
        <v>135.15287599999999</v>
      </c>
      <c r="H196">
        <v>129.08115599999999</v>
      </c>
      <c r="I196">
        <f t="shared" si="6"/>
        <v>264.23403199999996</v>
      </c>
    </row>
    <row r="197" spans="1:9">
      <c r="A197">
        <v>196</v>
      </c>
      <c r="B197" t="s">
        <v>388</v>
      </c>
      <c r="C197">
        <v>1.0169999999999999</v>
      </c>
      <c r="D197" s="71">
        <f t="shared" si="7"/>
        <v>200.72400000000002</v>
      </c>
      <c r="E197">
        <v>101415087727</v>
      </c>
      <c r="F197">
        <v>59357116722</v>
      </c>
      <c r="G197">
        <v>133.21719999999999</v>
      </c>
      <c r="H197">
        <v>126.990009</v>
      </c>
      <c r="I197">
        <f t="shared" si="6"/>
        <v>260.20720899999998</v>
      </c>
    </row>
    <row r="198" spans="1:9">
      <c r="A198">
        <v>197</v>
      </c>
      <c r="B198" t="s">
        <v>387</v>
      </c>
      <c r="C198">
        <v>1.014</v>
      </c>
      <c r="D198" s="71">
        <f t="shared" si="7"/>
        <v>201.73800000000003</v>
      </c>
      <c r="E198">
        <v>101550569619</v>
      </c>
      <c r="F198">
        <v>59486265561</v>
      </c>
      <c r="G198">
        <v>133.37742600000001</v>
      </c>
      <c r="H198">
        <v>127.18664699999999</v>
      </c>
      <c r="I198">
        <f t="shared" si="6"/>
        <v>260.56407300000001</v>
      </c>
    </row>
    <row r="199" spans="1:9">
      <c r="A199">
        <v>198</v>
      </c>
      <c r="B199" t="s">
        <v>386</v>
      </c>
      <c r="C199">
        <v>1.014</v>
      </c>
      <c r="D199" s="71">
        <f t="shared" si="7"/>
        <v>202.75200000000004</v>
      </c>
      <c r="E199">
        <v>101685814329</v>
      </c>
      <c r="F199">
        <v>59615232821</v>
      </c>
      <c r="G199">
        <v>133.340408</v>
      </c>
      <c r="H199">
        <v>127.20614999999999</v>
      </c>
      <c r="I199">
        <f t="shared" si="6"/>
        <v>260.546558</v>
      </c>
    </row>
    <row r="200" spans="1:9">
      <c r="A200">
        <v>199</v>
      </c>
      <c r="B200" t="s">
        <v>385</v>
      </c>
      <c r="C200">
        <v>1.016</v>
      </c>
      <c r="D200" s="71">
        <f t="shared" si="7"/>
        <v>203.76800000000003</v>
      </c>
      <c r="E200">
        <v>101821021503</v>
      </c>
      <c r="F200">
        <v>59744219857</v>
      </c>
      <c r="G200">
        <v>130.16530700000001</v>
      </c>
      <c r="H200">
        <v>124.395758</v>
      </c>
      <c r="I200">
        <f t="shared" si="6"/>
        <v>254.56106500000001</v>
      </c>
    </row>
    <row r="201" spans="1:9">
      <c r="A201">
        <v>200</v>
      </c>
      <c r="B201" t="s">
        <v>384</v>
      </c>
      <c r="C201">
        <v>1.016</v>
      </c>
      <c r="D201" s="71">
        <f t="shared" si="7"/>
        <v>204.78400000000002</v>
      </c>
      <c r="E201">
        <v>101953269455</v>
      </c>
      <c r="F201">
        <v>59870605947</v>
      </c>
      <c r="G201">
        <v>133.08639700000001</v>
      </c>
      <c r="H201">
        <v>126.874944</v>
      </c>
      <c r="I201">
        <f t="shared" si="6"/>
        <v>259.961341</v>
      </c>
    </row>
    <row r="202" spans="1:9">
      <c r="A202">
        <v>201</v>
      </c>
      <c r="B202" t="s">
        <v>383</v>
      </c>
      <c r="C202">
        <v>1.014</v>
      </c>
      <c r="D202" s="71">
        <f t="shared" si="7"/>
        <v>205.79800000000003</v>
      </c>
      <c r="E202">
        <v>102088485234</v>
      </c>
      <c r="F202">
        <v>59999510890</v>
      </c>
      <c r="G202">
        <v>127.68257199999999</v>
      </c>
      <c r="H202">
        <v>123.732392</v>
      </c>
      <c r="I202">
        <f t="shared" si="6"/>
        <v>251.414964</v>
      </c>
    </row>
    <row r="203" spans="1:9">
      <c r="A203">
        <v>202</v>
      </c>
      <c r="B203" t="s">
        <v>382</v>
      </c>
      <c r="C203">
        <v>1.01</v>
      </c>
      <c r="D203" s="71">
        <f t="shared" si="7"/>
        <v>206.80800000000002</v>
      </c>
      <c r="E203">
        <v>102217955362</v>
      </c>
      <c r="F203">
        <v>60124975535</v>
      </c>
      <c r="G203">
        <v>101.74359200000001</v>
      </c>
      <c r="H203">
        <v>99.476232999999993</v>
      </c>
      <c r="I203">
        <f t="shared" si="6"/>
        <v>201.21982500000001</v>
      </c>
    </row>
    <row r="204" spans="1:9">
      <c r="A204">
        <v>203</v>
      </c>
      <c r="B204" t="s">
        <v>381</v>
      </c>
      <c r="C204">
        <v>1.014</v>
      </c>
      <c r="D204" s="71">
        <f t="shared" si="7"/>
        <v>207.82200000000003</v>
      </c>
      <c r="E204">
        <v>102320716390</v>
      </c>
      <c r="F204">
        <v>60225446530</v>
      </c>
      <c r="G204">
        <v>135.21913000000001</v>
      </c>
      <c r="H204">
        <v>129.205016</v>
      </c>
      <c r="I204">
        <f t="shared" si="6"/>
        <v>264.42414600000001</v>
      </c>
    </row>
    <row r="205" spans="1:9">
      <c r="A205">
        <v>204</v>
      </c>
      <c r="B205" t="s">
        <v>380</v>
      </c>
      <c r="C205">
        <v>1.014</v>
      </c>
      <c r="D205" s="71">
        <f t="shared" si="7"/>
        <v>208.83600000000004</v>
      </c>
      <c r="E205">
        <v>102457828588</v>
      </c>
      <c r="F205">
        <v>60356460416</v>
      </c>
      <c r="G205">
        <v>133.30182400000001</v>
      </c>
      <c r="H205">
        <v>127.011427</v>
      </c>
      <c r="I205">
        <f t="shared" si="6"/>
        <v>260.31325100000004</v>
      </c>
    </row>
    <row r="206" spans="1:9">
      <c r="A206">
        <v>205</v>
      </c>
      <c r="B206" t="s">
        <v>379</v>
      </c>
      <c r="C206">
        <v>1.014</v>
      </c>
      <c r="D206" s="71">
        <f t="shared" si="7"/>
        <v>209.85000000000005</v>
      </c>
      <c r="E206">
        <v>102592996638</v>
      </c>
      <c r="F206">
        <v>60485250003</v>
      </c>
      <c r="G206">
        <v>133.32415599999999</v>
      </c>
      <c r="H206">
        <v>127.007094</v>
      </c>
      <c r="I206">
        <f t="shared" si="6"/>
        <v>260.33124999999995</v>
      </c>
    </row>
    <row r="207" spans="1:9">
      <c r="A207">
        <v>206</v>
      </c>
      <c r="B207" t="s">
        <v>378</v>
      </c>
      <c r="C207">
        <v>1.014</v>
      </c>
      <c r="D207" s="71">
        <f t="shared" si="7"/>
        <v>210.86400000000006</v>
      </c>
      <c r="E207">
        <v>102728187332</v>
      </c>
      <c r="F207">
        <v>60614035196</v>
      </c>
      <c r="G207">
        <v>133.297912</v>
      </c>
      <c r="H207">
        <v>126.965259</v>
      </c>
      <c r="I207">
        <f t="shared" si="6"/>
        <v>260.263171</v>
      </c>
    </row>
    <row r="208" spans="1:9">
      <c r="A208">
        <v>207</v>
      </c>
      <c r="B208" t="s">
        <v>377</v>
      </c>
      <c r="C208">
        <v>1.0149999999999999</v>
      </c>
      <c r="D208" s="71">
        <f t="shared" si="7"/>
        <v>211.87900000000005</v>
      </c>
      <c r="E208">
        <v>102863351415</v>
      </c>
      <c r="F208">
        <v>60742777969</v>
      </c>
      <c r="G208">
        <v>133.287632</v>
      </c>
      <c r="H208">
        <v>126.71184700000001</v>
      </c>
      <c r="I208">
        <f t="shared" si="6"/>
        <v>259.99947900000001</v>
      </c>
    </row>
    <row r="209" spans="1:9">
      <c r="A209">
        <v>208</v>
      </c>
      <c r="B209" t="s">
        <v>376</v>
      </c>
      <c r="C209">
        <v>1.014</v>
      </c>
      <c r="D209" s="71">
        <f t="shared" si="7"/>
        <v>212.89300000000006</v>
      </c>
      <c r="E209">
        <v>102998638361</v>
      </c>
      <c r="F209">
        <v>60871390494</v>
      </c>
      <c r="G209">
        <v>133.30176399999999</v>
      </c>
      <c r="H209">
        <v>127.15004999999999</v>
      </c>
      <c r="I209">
        <f t="shared" si="6"/>
        <v>260.45181400000001</v>
      </c>
    </row>
    <row r="210" spans="1:9">
      <c r="A210">
        <v>209</v>
      </c>
      <c r="B210" t="s">
        <v>375</v>
      </c>
      <c r="C210">
        <v>1.014</v>
      </c>
      <c r="D210" s="71">
        <f t="shared" si="7"/>
        <v>213.90700000000007</v>
      </c>
      <c r="E210">
        <v>103133806350</v>
      </c>
      <c r="F210">
        <v>61000320645</v>
      </c>
      <c r="G210">
        <v>125.303892</v>
      </c>
      <c r="H210">
        <v>122.12898800000001</v>
      </c>
      <c r="I210">
        <f t="shared" si="6"/>
        <v>247.43288000000001</v>
      </c>
    </row>
    <row r="211" spans="1:9">
      <c r="A211">
        <v>210</v>
      </c>
      <c r="B211" t="s">
        <v>374</v>
      </c>
      <c r="C211">
        <v>1.0109999999999999</v>
      </c>
      <c r="D211" s="71">
        <f t="shared" si="7"/>
        <v>214.91800000000006</v>
      </c>
      <c r="E211">
        <v>103260864496</v>
      </c>
      <c r="F211">
        <v>61124159439</v>
      </c>
      <c r="G211">
        <v>106.22516899999999</v>
      </c>
      <c r="H211">
        <v>105.16590100000001</v>
      </c>
      <c r="I211">
        <f t="shared" si="6"/>
        <v>211.39107000000001</v>
      </c>
    </row>
    <row r="212" spans="1:9">
      <c r="A212">
        <v>211</v>
      </c>
      <c r="B212" t="s">
        <v>373</v>
      </c>
      <c r="C212">
        <v>1.0169999999999999</v>
      </c>
      <c r="D212" s="71">
        <f t="shared" si="7"/>
        <v>215.93500000000006</v>
      </c>
      <c r="E212">
        <v>103368258142</v>
      </c>
      <c r="F212">
        <v>61230482165</v>
      </c>
      <c r="G212">
        <v>135.39495500000001</v>
      </c>
      <c r="H212">
        <v>129.41580500000001</v>
      </c>
      <c r="I212">
        <f t="shared" si="6"/>
        <v>264.81076000000002</v>
      </c>
    </row>
    <row r="213" spans="1:9">
      <c r="A213">
        <v>212</v>
      </c>
      <c r="B213" t="s">
        <v>372</v>
      </c>
      <c r="C213">
        <v>1.0169999999999999</v>
      </c>
      <c r="D213" s="71">
        <f t="shared" si="7"/>
        <v>216.95200000000006</v>
      </c>
      <c r="E213">
        <v>103505954811</v>
      </c>
      <c r="F213">
        <v>61362098039</v>
      </c>
      <c r="G213">
        <v>133.15550400000001</v>
      </c>
      <c r="H213">
        <v>126.624099</v>
      </c>
      <c r="I213">
        <f t="shared" si="6"/>
        <v>259.77960300000001</v>
      </c>
    </row>
    <row r="214" spans="1:9">
      <c r="A214">
        <v>213</v>
      </c>
      <c r="B214" t="s">
        <v>371</v>
      </c>
      <c r="C214">
        <v>1.0169999999999999</v>
      </c>
      <c r="D214" s="71">
        <f t="shared" si="7"/>
        <v>217.96900000000005</v>
      </c>
      <c r="E214">
        <v>103641373959</v>
      </c>
      <c r="F214">
        <v>61490874748</v>
      </c>
      <c r="G214">
        <v>133.243787</v>
      </c>
      <c r="H214">
        <v>126.85035499999999</v>
      </c>
      <c r="I214">
        <f t="shared" si="6"/>
        <v>260.09414199999998</v>
      </c>
    </row>
    <row r="215" spans="1:9">
      <c r="A215">
        <v>214</v>
      </c>
      <c r="B215" t="s">
        <v>370</v>
      </c>
      <c r="C215">
        <v>1.014</v>
      </c>
      <c r="D215" s="71">
        <f t="shared" si="7"/>
        <v>218.98300000000006</v>
      </c>
      <c r="E215">
        <v>103776882890</v>
      </c>
      <c r="F215">
        <v>61619881559</v>
      </c>
      <c r="G215">
        <v>133.170244</v>
      </c>
      <c r="H215">
        <v>126.73225499999999</v>
      </c>
      <c r="I215">
        <f t="shared" si="6"/>
        <v>259.90249899999998</v>
      </c>
    </row>
    <row r="216" spans="1:9">
      <c r="A216">
        <v>215</v>
      </c>
      <c r="B216" t="s">
        <v>369</v>
      </c>
      <c r="C216">
        <v>1.0129999999999999</v>
      </c>
      <c r="D216" s="71">
        <f t="shared" si="7"/>
        <v>219.99600000000007</v>
      </c>
      <c r="E216">
        <v>103911917517</v>
      </c>
      <c r="F216">
        <v>61748388066</v>
      </c>
      <c r="G216">
        <v>133.501982</v>
      </c>
      <c r="H216">
        <v>126.9481</v>
      </c>
      <c r="I216">
        <f t="shared" si="6"/>
        <v>260.45008200000001</v>
      </c>
    </row>
    <row r="217" spans="1:9">
      <c r="A217">
        <v>216</v>
      </c>
      <c r="B217" t="s">
        <v>368</v>
      </c>
      <c r="C217">
        <v>1.016</v>
      </c>
      <c r="D217" s="71">
        <f t="shared" si="7"/>
        <v>221.01200000000006</v>
      </c>
      <c r="E217">
        <v>104047155025</v>
      </c>
      <c r="F217">
        <v>61876986491</v>
      </c>
      <c r="G217">
        <v>133.17080000000001</v>
      </c>
      <c r="H217">
        <v>126.750051</v>
      </c>
      <c r="I217">
        <f t="shared" si="6"/>
        <v>259.92085100000003</v>
      </c>
    </row>
    <row r="218" spans="1:9">
      <c r="A218">
        <v>217</v>
      </c>
      <c r="B218" t="s">
        <v>367</v>
      </c>
      <c r="C218">
        <v>1.0149999999999999</v>
      </c>
      <c r="D218" s="71">
        <f t="shared" si="7"/>
        <v>222.02700000000004</v>
      </c>
      <c r="E218">
        <v>104182456558</v>
      </c>
      <c r="F218">
        <v>62005764543</v>
      </c>
      <c r="G218">
        <v>108.13393600000001</v>
      </c>
      <c r="H218">
        <v>107.084855</v>
      </c>
      <c r="I218">
        <f t="shared" si="6"/>
        <v>215.21879100000001</v>
      </c>
    </row>
    <row r="219" spans="1:9">
      <c r="A219">
        <v>218</v>
      </c>
      <c r="B219" t="s">
        <v>366</v>
      </c>
      <c r="C219">
        <v>1.0089999999999999</v>
      </c>
      <c r="D219" s="71">
        <f t="shared" si="7"/>
        <v>223.03600000000003</v>
      </c>
      <c r="E219">
        <v>104292212503</v>
      </c>
      <c r="F219">
        <v>62114455671</v>
      </c>
      <c r="G219">
        <v>119.949382</v>
      </c>
      <c r="H219">
        <v>116.72868200000001</v>
      </c>
      <c r="I219">
        <f t="shared" si="6"/>
        <v>236.67806400000001</v>
      </c>
    </row>
    <row r="220" spans="1:9">
      <c r="A220">
        <v>219</v>
      </c>
      <c r="B220" t="s">
        <v>365</v>
      </c>
      <c r="C220">
        <v>1.0129999999999999</v>
      </c>
      <c r="D220" s="71">
        <f t="shared" si="7"/>
        <v>224.04900000000004</v>
      </c>
      <c r="E220">
        <v>104413241429</v>
      </c>
      <c r="F220">
        <v>62232234911</v>
      </c>
      <c r="G220">
        <v>131.257304</v>
      </c>
      <c r="H220">
        <v>125.91888</v>
      </c>
      <c r="I220">
        <f t="shared" si="6"/>
        <v>257.17618400000003</v>
      </c>
    </row>
    <row r="221" spans="1:9">
      <c r="A221">
        <v>220</v>
      </c>
      <c r="B221" t="s">
        <v>364</v>
      </c>
      <c r="C221">
        <v>1.0149999999999999</v>
      </c>
      <c r="D221" s="71">
        <f t="shared" si="7"/>
        <v>225.06400000000002</v>
      </c>
      <c r="E221">
        <v>104546205078</v>
      </c>
      <c r="F221">
        <v>62359790736</v>
      </c>
      <c r="G221">
        <v>133.27175700000001</v>
      </c>
      <c r="H221">
        <v>126.727722</v>
      </c>
      <c r="I221">
        <f t="shared" si="6"/>
        <v>259.99947900000001</v>
      </c>
    </row>
    <row r="222" spans="1:9">
      <c r="A222">
        <v>221</v>
      </c>
      <c r="B222" t="s">
        <v>363</v>
      </c>
      <c r="C222">
        <v>1.0149999999999999</v>
      </c>
      <c r="D222" s="71">
        <f t="shared" si="7"/>
        <v>226.07900000000001</v>
      </c>
      <c r="E222">
        <v>104681475911</v>
      </c>
      <c r="F222">
        <v>62488419374</v>
      </c>
      <c r="G222">
        <v>133.15894700000001</v>
      </c>
      <c r="H222">
        <v>126.951778</v>
      </c>
      <c r="I222">
        <f t="shared" si="6"/>
        <v>260.110725</v>
      </c>
    </row>
    <row r="223" spans="1:9">
      <c r="A223">
        <v>222</v>
      </c>
      <c r="B223" t="s">
        <v>362</v>
      </c>
      <c r="C223">
        <v>1.0169999999999999</v>
      </c>
      <c r="D223" s="71">
        <f t="shared" si="7"/>
        <v>227.096</v>
      </c>
      <c r="E223">
        <v>104816632242</v>
      </c>
      <c r="F223">
        <v>62617275429</v>
      </c>
      <c r="G223">
        <v>133.009309</v>
      </c>
      <c r="H223">
        <v>126.634902</v>
      </c>
      <c r="I223">
        <f t="shared" si="6"/>
        <v>259.64421099999998</v>
      </c>
    </row>
    <row r="224" spans="1:9">
      <c r="A224">
        <v>223</v>
      </c>
      <c r="B224" t="s">
        <v>361</v>
      </c>
      <c r="C224">
        <v>1.0169999999999999</v>
      </c>
      <c r="D224" s="71">
        <f t="shared" si="7"/>
        <v>228.113</v>
      </c>
      <c r="E224">
        <v>104951902709</v>
      </c>
      <c r="F224">
        <v>62746063124</v>
      </c>
      <c r="G224">
        <v>133.211198</v>
      </c>
      <c r="H224">
        <v>126.744249</v>
      </c>
      <c r="I224">
        <f t="shared" si="6"/>
        <v>259.95544699999999</v>
      </c>
    </row>
    <row r="225" spans="1:9">
      <c r="A225">
        <v>224</v>
      </c>
      <c r="B225" t="s">
        <v>360</v>
      </c>
      <c r="C225">
        <v>1.014</v>
      </c>
      <c r="D225" s="71">
        <f t="shared" si="7"/>
        <v>229.12700000000001</v>
      </c>
      <c r="E225">
        <v>105087378497</v>
      </c>
      <c r="F225">
        <v>62874962025</v>
      </c>
      <c r="G225">
        <v>133.28093799999999</v>
      </c>
      <c r="H225">
        <v>127.233476</v>
      </c>
      <c r="I225">
        <f t="shared" si="6"/>
        <v>260.51441399999999</v>
      </c>
    </row>
    <row r="226" spans="1:9">
      <c r="A226">
        <v>225</v>
      </c>
      <c r="B226" t="s">
        <v>359</v>
      </c>
      <c r="C226">
        <v>1.0149999999999999</v>
      </c>
      <c r="D226" s="71">
        <f t="shared" si="7"/>
        <v>230.142</v>
      </c>
      <c r="E226">
        <v>105222525368</v>
      </c>
      <c r="F226">
        <v>63003976770</v>
      </c>
      <c r="G226">
        <v>123.55329999999999</v>
      </c>
      <c r="H226">
        <v>119.74700199999999</v>
      </c>
      <c r="I226">
        <f t="shared" si="6"/>
        <v>243.30030199999999</v>
      </c>
    </row>
    <row r="227" spans="1:9">
      <c r="A227">
        <v>226</v>
      </c>
      <c r="B227" t="s">
        <v>358</v>
      </c>
      <c r="C227">
        <v>1.01</v>
      </c>
      <c r="D227" s="71">
        <f t="shared" si="7"/>
        <v>231.15199999999999</v>
      </c>
      <c r="E227">
        <v>105347931968</v>
      </c>
      <c r="F227">
        <v>63125519977</v>
      </c>
      <c r="G227">
        <v>104.996093</v>
      </c>
      <c r="H227">
        <v>102.28136499999999</v>
      </c>
      <c r="I227">
        <f t="shared" si="6"/>
        <v>207.277458</v>
      </c>
    </row>
    <row r="228" spans="1:9">
      <c r="A228">
        <v>227</v>
      </c>
      <c r="B228" t="s">
        <v>357</v>
      </c>
      <c r="C228">
        <v>1.014</v>
      </c>
      <c r="D228" s="71">
        <f t="shared" si="7"/>
        <v>232.166</v>
      </c>
      <c r="E228">
        <v>105453978022</v>
      </c>
      <c r="F228">
        <v>63228824156</v>
      </c>
      <c r="G228">
        <v>135.02501000000001</v>
      </c>
      <c r="H228">
        <v>128.838144</v>
      </c>
      <c r="I228">
        <f t="shared" si="6"/>
        <v>263.86315400000001</v>
      </c>
    </row>
    <row r="229" spans="1:9">
      <c r="A229">
        <v>228</v>
      </c>
      <c r="B229" t="s">
        <v>356</v>
      </c>
      <c r="C229">
        <v>1.014</v>
      </c>
      <c r="D229" s="71">
        <f t="shared" si="7"/>
        <v>233.18</v>
      </c>
      <c r="E229">
        <v>105590893382</v>
      </c>
      <c r="F229">
        <v>63359466034</v>
      </c>
      <c r="G229">
        <v>133.23103800000001</v>
      </c>
      <c r="H229">
        <v>126.872383</v>
      </c>
      <c r="I229">
        <f t="shared" si="6"/>
        <v>260.10342100000003</v>
      </c>
    </row>
    <row r="230" spans="1:9">
      <c r="A230">
        <v>229</v>
      </c>
      <c r="B230" t="s">
        <v>355</v>
      </c>
      <c r="C230">
        <v>1.0149999999999999</v>
      </c>
      <c r="D230" s="71">
        <f t="shared" si="7"/>
        <v>234.19499999999999</v>
      </c>
      <c r="E230">
        <v>105725989655</v>
      </c>
      <c r="F230">
        <v>63488114630</v>
      </c>
      <c r="G230">
        <v>130.41110900000001</v>
      </c>
      <c r="H230">
        <v>124.248018</v>
      </c>
      <c r="I230">
        <f t="shared" si="6"/>
        <v>254.65912700000001</v>
      </c>
    </row>
    <row r="231" spans="1:9">
      <c r="A231">
        <v>230</v>
      </c>
      <c r="B231" t="s">
        <v>354</v>
      </c>
      <c r="C231">
        <v>1.016</v>
      </c>
      <c r="D231" s="71">
        <f t="shared" si="7"/>
        <v>235.21099999999998</v>
      </c>
      <c r="E231">
        <v>105858356931</v>
      </c>
      <c r="F231">
        <v>63614226368</v>
      </c>
      <c r="G231">
        <v>133.07372100000001</v>
      </c>
      <c r="H231">
        <v>126.77528100000001</v>
      </c>
      <c r="I231">
        <f t="shared" si="6"/>
        <v>259.84900200000004</v>
      </c>
    </row>
    <row r="232" spans="1:9">
      <c r="A232">
        <v>231</v>
      </c>
      <c r="B232" t="s">
        <v>353</v>
      </c>
      <c r="C232">
        <v>1.016</v>
      </c>
      <c r="D232" s="71">
        <f t="shared" si="7"/>
        <v>236.22699999999998</v>
      </c>
      <c r="E232">
        <v>105993559832</v>
      </c>
      <c r="F232">
        <v>63743030054</v>
      </c>
      <c r="G232">
        <v>132.97676300000001</v>
      </c>
      <c r="H232">
        <v>126.362155</v>
      </c>
      <c r="I232">
        <f t="shared" si="6"/>
        <v>259.33891800000004</v>
      </c>
    </row>
    <row r="233" spans="1:9">
      <c r="A233">
        <v>232</v>
      </c>
      <c r="B233" t="s">
        <v>352</v>
      </c>
      <c r="C233">
        <v>1.0149999999999999</v>
      </c>
      <c r="D233" s="71">
        <f t="shared" si="7"/>
        <v>237.24199999999996</v>
      </c>
      <c r="E233">
        <v>106128664223</v>
      </c>
      <c r="F233">
        <v>63871414003</v>
      </c>
      <c r="G233">
        <v>133.288533</v>
      </c>
      <c r="H233">
        <v>126.87125899999999</v>
      </c>
      <c r="I233">
        <f t="shared" si="6"/>
        <v>260.15979199999998</v>
      </c>
    </row>
    <row r="234" spans="1:9">
      <c r="A234">
        <v>233</v>
      </c>
      <c r="B234" t="s">
        <v>351</v>
      </c>
      <c r="C234">
        <v>1.016</v>
      </c>
      <c r="D234" s="71">
        <f t="shared" si="7"/>
        <v>238.25799999999995</v>
      </c>
      <c r="E234">
        <v>106263952084</v>
      </c>
      <c r="F234">
        <v>64000188331</v>
      </c>
      <c r="G234">
        <v>129.223771</v>
      </c>
      <c r="H234">
        <v>123.58211799999999</v>
      </c>
      <c r="I234">
        <f t="shared" si="6"/>
        <v>252.80588899999998</v>
      </c>
    </row>
    <row r="235" spans="1:9">
      <c r="A235">
        <v>234</v>
      </c>
      <c r="B235" t="s">
        <v>350</v>
      </c>
      <c r="C235">
        <v>1.0109999999999999</v>
      </c>
      <c r="D235" s="71">
        <f t="shared" si="7"/>
        <v>239.26899999999995</v>
      </c>
      <c r="E235">
        <v>106395243435</v>
      </c>
      <c r="F235">
        <v>64125747763</v>
      </c>
      <c r="G235">
        <v>82.014257000000001</v>
      </c>
      <c r="H235">
        <v>83.540796</v>
      </c>
      <c r="I235">
        <f t="shared" si="6"/>
        <v>165.55505299999999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FBC54-9248-004B-954B-70586CE43988}">
  <dimension ref="A1:X91"/>
  <sheetViews>
    <sheetView topLeftCell="A70" workbookViewId="0">
      <selection activeCell="A2" sqref="A2"/>
    </sheetView>
  </sheetViews>
  <sheetFormatPr baseColWidth="10" defaultRowHeight="16"/>
  <cols>
    <col min="1" max="1" width="16.5" customWidth="1"/>
    <col min="2" max="2" width="13.1640625" customWidth="1"/>
    <col min="3" max="3" width="12.83203125" style="1" customWidth="1"/>
    <col min="4" max="4" width="17.1640625" customWidth="1"/>
    <col min="5" max="5" width="12.83203125" customWidth="1"/>
    <col min="6" max="6" width="14.33203125" customWidth="1"/>
    <col min="7" max="7" width="13.1640625" customWidth="1"/>
    <col min="8" max="8" width="21.1640625" customWidth="1"/>
    <col min="9" max="9" width="14.5" customWidth="1"/>
    <col min="10" max="10" width="16" customWidth="1"/>
    <col min="11" max="11" width="12.6640625" customWidth="1"/>
    <col min="12" max="12" width="11.1640625" bestFit="1" customWidth="1"/>
    <col min="13" max="13" width="12.33203125" bestFit="1" customWidth="1"/>
    <col min="14" max="14" width="30.33203125" customWidth="1"/>
    <col min="15" max="15" width="22" customWidth="1"/>
    <col min="16" max="16" width="22.6640625" customWidth="1"/>
    <col min="17" max="17" width="15.83203125" customWidth="1"/>
    <col min="19" max="20" width="12.5" customWidth="1"/>
    <col min="22" max="22" width="19.5" customWidth="1"/>
    <col min="23" max="23" width="19.1640625" customWidth="1"/>
    <col min="24" max="24" width="25.33203125" customWidth="1"/>
  </cols>
  <sheetData>
    <row r="1" spans="1:24" ht="20" thickBot="1">
      <c r="A1" s="24"/>
      <c r="I1" s="4" t="s">
        <v>1</v>
      </c>
      <c r="J1" s="4"/>
      <c r="K1" s="4"/>
      <c r="L1" s="4"/>
      <c r="M1" s="4"/>
      <c r="N1" s="4"/>
      <c r="O1" s="4"/>
      <c r="P1" s="4"/>
      <c r="Q1" s="4"/>
      <c r="S1" s="27"/>
      <c r="T1" s="78" t="s">
        <v>2</v>
      </c>
      <c r="U1" s="78"/>
      <c r="V1" s="78"/>
      <c r="W1" s="78"/>
      <c r="X1" s="78"/>
    </row>
    <row r="2" spans="1:24" ht="17" thickBot="1">
      <c r="A2" s="24" t="s">
        <v>28</v>
      </c>
      <c r="C2"/>
      <c r="D2" s="8"/>
      <c r="E2" s="5"/>
      <c r="F2" s="1"/>
      <c r="I2" s="50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25</v>
      </c>
      <c r="Q2" s="2" t="s">
        <v>21</v>
      </c>
      <c r="R2" s="2"/>
      <c r="T2" s="2" t="s">
        <v>13</v>
      </c>
      <c r="U2" s="2" t="s">
        <v>6</v>
      </c>
      <c r="V2" s="2" t="s">
        <v>14</v>
      </c>
      <c r="W2" s="2" t="s">
        <v>0</v>
      </c>
      <c r="X2" s="2" t="s">
        <v>23</v>
      </c>
    </row>
    <row r="3" spans="1:24">
      <c r="A3" s="12"/>
      <c r="B3" s="72" t="s">
        <v>26</v>
      </c>
      <c r="C3" s="73"/>
      <c r="D3" s="72" t="s">
        <v>30</v>
      </c>
      <c r="E3" s="73"/>
      <c r="F3" s="72" t="s">
        <v>31</v>
      </c>
      <c r="G3" s="73"/>
      <c r="H3" s="26"/>
      <c r="I3" s="50">
        <v>10242</v>
      </c>
      <c r="J3" s="2">
        <v>1058</v>
      </c>
      <c r="K3" s="2">
        <v>4</v>
      </c>
      <c r="L3" s="2">
        <v>10</v>
      </c>
      <c r="M3" s="2" t="s">
        <v>15</v>
      </c>
      <c r="N3" s="2" t="s">
        <v>16</v>
      </c>
      <c r="O3" s="2" t="s">
        <v>17</v>
      </c>
      <c r="P3" s="2" t="b">
        <v>1</v>
      </c>
      <c r="Q3" s="2" t="s">
        <v>22</v>
      </c>
      <c r="R3" s="2"/>
      <c r="T3" s="2" t="s">
        <v>18</v>
      </c>
      <c r="U3" s="2">
        <v>1</v>
      </c>
      <c r="V3" s="2">
        <v>36</v>
      </c>
      <c r="W3" s="2" t="s">
        <v>19</v>
      </c>
      <c r="X3" s="2" t="s">
        <v>20</v>
      </c>
    </row>
    <row r="4" spans="1:24">
      <c r="A4" s="13" t="s">
        <v>3</v>
      </c>
      <c r="B4" s="29" t="s">
        <v>49</v>
      </c>
      <c r="C4" s="30" t="s">
        <v>5</v>
      </c>
      <c r="D4" s="14" t="s">
        <v>49</v>
      </c>
      <c r="E4" s="15" t="s">
        <v>5</v>
      </c>
      <c r="F4" s="29" t="s">
        <v>49</v>
      </c>
      <c r="G4" s="30" t="s">
        <v>5</v>
      </c>
      <c r="H4" s="25"/>
      <c r="T4" s="2"/>
      <c r="U4" s="2"/>
      <c r="V4" s="2"/>
      <c r="W4" s="2"/>
      <c r="X4" s="2"/>
    </row>
    <row r="5" spans="1:24" ht="19">
      <c r="A5" s="16">
        <v>2</v>
      </c>
      <c r="B5" s="34">
        <v>4.8373459999999997E-4</v>
      </c>
      <c r="C5" s="31">
        <f>2562*1058*4/1000000000/B5</f>
        <v>22.413910437665614</v>
      </c>
      <c r="D5" s="34">
        <v>2.2592599999999999E-3</v>
      </c>
      <c r="E5" s="35">
        <f>Table2431[Nodes]*Table2431[Flops/evalRHS]*Table2431[RK_steps]/1000000000/D5</f>
        <v>19.185106627833893</v>
      </c>
      <c r="F5" s="34">
        <v>9.5304940000000005E-3</v>
      </c>
      <c r="G5" s="31">
        <f>40962*Table2431[Flops/evalRHS]*Table2431[RK_steps]/1000000000/F5</f>
        <v>18.189107930816597</v>
      </c>
      <c r="T5" s="2"/>
      <c r="U5" s="2" t="s">
        <v>24</v>
      </c>
      <c r="V5" s="2"/>
      <c r="W5" s="2"/>
      <c r="X5" s="2"/>
    </row>
    <row r="6" spans="1:24" ht="19">
      <c r="A6" s="13">
        <v>4</v>
      </c>
      <c r="B6" s="34">
        <v>2.4848399999999999E-4</v>
      </c>
      <c r="C6" s="31">
        <f t="shared" ref="C6:C22" si="0">2562*1058*4/1000000000/B6</f>
        <v>43.634133384845704</v>
      </c>
      <c r="D6" s="34">
        <v>1.0197559999999999E-3</v>
      </c>
      <c r="E6" s="36">
        <f>Table2431[Nodes]*Table2431[Flops/evalRHS]*Table2431[RK_steps]/1000000000/D6</f>
        <v>42.50442654909606</v>
      </c>
      <c r="F6" s="34">
        <v>4.058257E-3</v>
      </c>
      <c r="G6" s="37">
        <f>40962*Table2431[Flops/evalRHS]*Table2431[RK_steps]/1000000000/F6</f>
        <v>42.715674241429262</v>
      </c>
      <c r="P6" s="3"/>
      <c r="T6" s="2"/>
      <c r="U6" s="2"/>
      <c r="V6" s="2"/>
      <c r="W6" s="2"/>
      <c r="X6" s="2"/>
    </row>
    <row r="7" spans="1:24" ht="19">
      <c r="A7" s="16">
        <v>6</v>
      </c>
      <c r="B7" s="34">
        <v>2.0216519999999999E-4</v>
      </c>
      <c r="C7" s="31">
        <f t="shared" si="0"/>
        <v>53.631307465379805</v>
      </c>
      <c r="D7" s="34">
        <v>7.118262E-4</v>
      </c>
      <c r="E7" s="35">
        <f>Table2431[Nodes]*Table2431[Flops/evalRHS]*Table2431[RK_steps]/1000000000/D7</f>
        <v>60.891470417919429</v>
      </c>
      <c r="F7" s="34">
        <v>3.0031540000000001E-3</v>
      </c>
      <c r="G7" s="31">
        <f>40962*Table2431[Flops/evalRHS]*Table2431[RK_steps]/1000000000/F7</f>
        <v>57.723041842010097</v>
      </c>
    </row>
    <row r="8" spans="1:24" ht="19">
      <c r="A8" s="13">
        <v>8</v>
      </c>
      <c r="B8" s="34">
        <v>1.6427259999999999E-4</v>
      </c>
      <c r="C8" s="31">
        <f t="shared" si="0"/>
        <v>66.002388712420696</v>
      </c>
      <c r="D8" s="34">
        <v>4.9491010000000002E-4</v>
      </c>
      <c r="E8" s="36">
        <f>Table2431[Nodes]*Table2431[Flops/evalRHS]*Table2431[RK_steps]/1000000000/D8</f>
        <v>87.579833185865468</v>
      </c>
      <c r="F8" s="34">
        <v>2.0740160000000001E-3</v>
      </c>
      <c r="G8" s="37">
        <f>40962*Table2431[Flops/evalRHS]*Table2431[RK_steps]/1000000000/F8</f>
        <v>83.582375449369721</v>
      </c>
    </row>
    <row r="9" spans="1:24" ht="19">
      <c r="A9" s="16">
        <v>10</v>
      </c>
      <c r="B9" s="34">
        <v>1.2996270000000001E-4</v>
      </c>
      <c r="C9" s="31">
        <f t="shared" si="0"/>
        <v>83.42689094640231</v>
      </c>
      <c r="D9" s="34">
        <v>4.8724050000000001E-4</v>
      </c>
      <c r="E9" s="35">
        <f>Table2431[Nodes]*Table2431[Flops/evalRHS]*Table2431[RK_steps]/1000000000/D9</f>
        <v>88.958417865509944</v>
      </c>
      <c r="F9" s="34">
        <v>1.991573E-3</v>
      </c>
      <c r="G9" s="31">
        <f>40962*Table2431[Flops/evalRHS]*Table2431[RK_steps]/1000000000/F9</f>
        <v>87.042344920321767</v>
      </c>
    </row>
    <row r="10" spans="1:24" ht="19">
      <c r="A10" s="13">
        <v>12</v>
      </c>
      <c r="B10" s="34">
        <v>1.2559109999999999E-4</v>
      </c>
      <c r="C10" s="31">
        <f t="shared" si="0"/>
        <v>86.330830767466807</v>
      </c>
      <c r="D10" s="34">
        <v>3.1494839999999998E-4</v>
      </c>
      <c r="E10" s="36">
        <f>Table2431[Nodes]*Table2431[Flops/evalRHS]*Table2431[RK_steps]/1000000000/D10</f>
        <v>137.62300110113276</v>
      </c>
      <c r="F10" s="34">
        <v>1.1313079999999999E-3</v>
      </c>
      <c r="G10" s="37">
        <f>40962*Table2431[Flops/evalRHS]*Table2431[RK_steps]/1000000000/F10</f>
        <v>153.23075943951602</v>
      </c>
    </row>
    <row r="11" spans="1:24" ht="19">
      <c r="A11" s="16">
        <v>14</v>
      </c>
      <c r="B11" s="34">
        <v>1.400913E-4</v>
      </c>
      <c r="C11" s="31">
        <f t="shared" si="0"/>
        <v>77.39512732054024</v>
      </c>
      <c r="D11" s="34">
        <v>2.9153209999999998E-4</v>
      </c>
      <c r="E11" s="35">
        <f>Table2431[Nodes]*Table2431[Flops/evalRHS]*Table2431[RK_steps]/1000000000/D11</f>
        <v>148.67708907526821</v>
      </c>
      <c r="F11" s="34">
        <v>1.0349879999999999E-3</v>
      </c>
      <c r="G11" s="31">
        <f>40962*Table2431[Flops/evalRHS]*Table2431[RK_steps]/1000000000/F11</f>
        <v>167.49100859140395</v>
      </c>
    </row>
    <row r="12" spans="1:24" ht="19">
      <c r="A12" s="13">
        <v>16</v>
      </c>
      <c r="B12" s="34">
        <v>1.399184E-4</v>
      </c>
      <c r="C12" s="31">
        <f t="shared" si="0"/>
        <v>77.490766046495679</v>
      </c>
      <c r="D12" s="34">
        <v>2.5859150000000003E-4</v>
      </c>
      <c r="E12" s="36">
        <f>Table2431[Nodes]*Table2431[Flops/evalRHS]*Table2431[RK_steps]/1000000000/D12</f>
        <v>167.61627509024851</v>
      </c>
      <c r="F12" s="34">
        <v>8.9472429999999995E-4</v>
      </c>
      <c r="G12" s="37">
        <f>40962*Table2431[Flops/evalRHS]*Table2431[RK_steps]/1000000000/F12</f>
        <v>193.74815683445726</v>
      </c>
    </row>
    <row r="13" spans="1:24" ht="19">
      <c r="A13" s="16">
        <v>18</v>
      </c>
      <c r="B13" s="34">
        <v>2.0326489999999999E-4</v>
      </c>
      <c r="C13" s="31">
        <f t="shared" si="0"/>
        <v>53.341152358326504</v>
      </c>
      <c r="D13" s="34">
        <v>3.4009749999999999E-4</v>
      </c>
      <c r="E13" s="35">
        <f>Table2431[Nodes]*Table2431[Flops/evalRHS]*Table2431[RK_steps]/1000000000/D13</f>
        <v>127.44622939010138</v>
      </c>
      <c r="F13" s="34">
        <v>8.6604189999999999E-4</v>
      </c>
      <c r="G13" s="31">
        <f>40962*Table2431[Flops/evalRHS]*Table2431[RK_steps]/1000000000/F13</f>
        <v>200.16489271477511</v>
      </c>
    </row>
    <row r="14" spans="1:24" ht="19">
      <c r="A14" s="13">
        <v>20</v>
      </c>
      <c r="B14" s="34">
        <v>1.9835680000000001E-4</v>
      </c>
      <c r="C14" s="31">
        <f t="shared" si="0"/>
        <v>54.661014898405298</v>
      </c>
      <c r="D14" s="34">
        <v>2.7183729999999997E-4</v>
      </c>
      <c r="E14" s="36">
        <f>Table2431[Nodes]*Table2431[Flops/evalRHS]*Table2431[RK_steps]/1000000000/D14</f>
        <v>159.44884679181263</v>
      </c>
      <c r="F14" s="34">
        <v>7.7457510000000004E-4</v>
      </c>
      <c r="G14" s="37">
        <f>40962*Table2431[Flops/evalRHS]*Table2431[RK_steps]/1000000000/F14</f>
        <v>223.80164815522727</v>
      </c>
    </row>
    <row r="15" spans="1:24" ht="19">
      <c r="A15" s="16">
        <v>22</v>
      </c>
      <c r="B15" s="34">
        <v>2.137436E-4</v>
      </c>
      <c r="C15" s="31">
        <f t="shared" si="0"/>
        <v>50.726122326001807</v>
      </c>
      <c r="D15" s="34">
        <v>2.8511319999999999E-4</v>
      </c>
      <c r="E15" s="35">
        <f>Table2431[Nodes]*Table2431[Flops/evalRHS]*Table2431[RK_steps]/1000000000/D15</f>
        <v>152.0243327913264</v>
      </c>
      <c r="F15" s="34">
        <v>7.4652210000000004E-4</v>
      </c>
      <c r="G15" s="31">
        <f>40962*Table2431[Flops/evalRHS]*Table2431[RK_steps]/1000000000/F15</f>
        <v>232.21172420749497</v>
      </c>
    </row>
    <row r="16" spans="1:24" ht="19">
      <c r="A16" s="13">
        <v>24</v>
      </c>
      <c r="B16" s="34">
        <v>2.4956380000000001E-4</v>
      </c>
      <c r="C16" s="31">
        <f t="shared" si="0"/>
        <v>43.445339428234384</v>
      </c>
      <c r="D16" s="34">
        <v>2.6283209999999999E-4</v>
      </c>
      <c r="E16" s="36">
        <f>Table2431[Nodes]*Table2431[Flops/evalRHS]*Table2431[RK_steps]/1000000000/D16</f>
        <v>164.91191144460666</v>
      </c>
      <c r="F16" s="34">
        <v>6.8673339999999995E-4</v>
      </c>
      <c r="G16" s="37">
        <f>40962*Table2431[Flops/evalRHS]*Table2431[RK_steps]/1000000000/F16</f>
        <v>252.42864843911772</v>
      </c>
    </row>
    <row r="17" spans="1:10" ht="19">
      <c r="A17" s="16">
        <v>26</v>
      </c>
      <c r="B17" s="34">
        <v>2.253256E-4</v>
      </c>
      <c r="C17" s="31">
        <f t="shared" si="0"/>
        <v>48.118740169780978</v>
      </c>
      <c r="D17" s="34">
        <v>2.4349030000000001E-4</v>
      </c>
      <c r="E17" s="35">
        <f>Table2431[Nodes]*Table2431[Flops/evalRHS]*Table2431[RK_steps]/1000000000/D17</f>
        <v>178.01178938134291</v>
      </c>
      <c r="F17" s="34">
        <v>6.4256109999999997E-4</v>
      </c>
      <c r="G17" s="31">
        <f>40962*Table2431[Flops/evalRHS]*Table2431[RK_steps]/1000000000/F17</f>
        <v>269.78163477372033</v>
      </c>
    </row>
    <row r="18" spans="1:10" ht="19">
      <c r="A18" s="13">
        <v>28</v>
      </c>
      <c r="B18" s="34">
        <v>1.9333910000000001E-4</v>
      </c>
      <c r="C18" s="31">
        <f t="shared" si="0"/>
        <v>56.079623831909842</v>
      </c>
      <c r="D18" s="34">
        <v>2.416238E-4</v>
      </c>
      <c r="E18" s="36">
        <f>Table2431[Nodes]*Table2431[Flops/evalRHS]*Table2431[RK_steps]/1000000000/D18</f>
        <v>179.38689814496752</v>
      </c>
      <c r="F18" s="34">
        <v>5.7455850000000003E-4</v>
      </c>
      <c r="G18" s="37">
        <f>40962*Table2431[Flops/evalRHS]*Table2431[RK_steps]/1000000000/F18</f>
        <v>301.71198233078093</v>
      </c>
    </row>
    <row r="19" spans="1:10" ht="19">
      <c r="A19" s="16">
        <v>30</v>
      </c>
      <c r="B19" s="34">
        <v>2.310244E-4</v>
      </c>
      <c r="C19" s="31">
        <f t="shared" si="0"/>
        <v>46.931769977543496</v>
      </c>
      <c r="D19" s="34">
        <v>2.3145899999999999E-4</v>
      </c>
      <c r="E19" s="35">
        <f>Table2431[Nodes]*Table2431[Flops/evalRHS]*Table2431[RK_steps]/1000000000/D19</f>
        <v>187.26488924604359</v>
      </c>
      <c r="F19" s="34">
        <v>5.598081E-4</v>
      </c>
      <c r="G19" s="31">
        <f>40962*Table2431[Flops/evalRHS]*Table2431[RK_steps]/1000000000/F19</f>
        <v>309.66180017759655</v>
      </c>
    </row>
    <row r="20" spans="1:10" ht="19">
      <c r="A20" s="13">
        <v>32</v>
      </c>
      <c r="B20" s="34">
        <v>2.071853E-4</v>
      </c>
      <c r="C20" s="31">
        <f t="shared" si="0"/>
        <v>52.331820838640581</v>
      </c>
      <c r="D20" s="34">
        <v>2.383172E-4</v>
      </c>
      <c r="E20" s="36">
        <f>Table2431[Nodes]*Table2431[Flops/evalRHS]*Table2431[RK_steps]/1000000000/D20</f>
        <v>181.87585285493452</v>
      </c>
      <c r="F20" s="34">
        <v>5.0803730000000002E-4</v>
      </c>
      <c r="G20" s="37">
        <f>40962*Table2431[Flops/evalRHS]*Table2431[RK_steps]/1000000000/F20</f>
        <v>341.21743423169909</v>
      </c>
    </row>
    <row r="21" spans="1:10" ht="19">
      <c r="A21" s="16">
        <v>34</v>
      </c>
      <c r="B21" s="34">
        <v>2.0394630000000001E-4</v>
      </c>
      <c r="C21" s="31">
        <f t="shared" si="0"/>
        <v>53.162935537442941</v>
      </c>
      <c r="D21" s="34">
        <v>1.8019680000000001E-4</v>
      </c>
      <c r="E21" s="35">
        <f>Table2431[Nodes]*Table2431[Flops/evalRHS]*Table2431[RK_steps]/1000000000/D21</f>
        <v>240.53781199222183</v>
      </c>
      <c r="F21" s="34">
        <v>4.6224450000000001E-4</v>
      </c>
      <c r="G21" s="31">
        <f>40962*Table2431[Flops/evalRHS]*Table2431[RK_steps]/1000000000/F21</f>
        <v>375.02054432232291</v>
      </c>
    </row>
    <row r="22" spans="1:10" ht="20" thickBot="1">
      <c r="A22" s="13">
        <v>36</v>
      </c>
      <c r="B22" s="34">
        <v>2.1011430000000001E-4</v>
      </c>
      <c r="C22" s="31">
        <f t="shared" si="0"/>
        <v>51.602313597884581</v>
      </c>
      <c r="D22" s="34">
        <v>1.7412870000000001E-4</v>
      </c>
      <c r="E22" s="38">
        <f>Table2431[Nodes]*Table2431[Flops/evalRHS]*Table2431[RK_steps]/1000000000/D22</f>
        <v>248.92016077763171</v>
      </c>
      <c r="F22" s="34">
        <v>4.9273299999999997E-4</v>
      </c>
      <c r="G22" s="39">
        <f>40962*Table2431[Flops/evalRHS]*Table2431[RK_steps]/1000000000/F22</f>
        <v>351.81565675528128</v>
      </c>
    </row>
    <row r="23" spans="1:10">
      <c r="D23" s="40"/>
      <c r="E23" s="40"/>
      <c r="F23" s="40"/>
      <c r="G23" s="40"/>
    </row>
    <row r="24" spans="1:10">
      <c r="D24" s="40"/>
      <c r="E24" s="40"/>
      <c r="F24" s="40"/>
      <c r="G24" s="40"/>
    </row>
    <row r="25" spans="1:10" ht="17" thickBot="1">
      <c r="A25" s="32" t="s">
        <v>29</v>
      </c>
      <c r="B25" s="8"/>
      <c r="C25" s="8"/>
      <c r="D25" s="17"/>
      <c r="E25" s="18"/>
      <c r="F25" s="40"/>
      <c r="G25" s="40"/>
    </row>
    <row r="26" spans="1:10">
      <c r="A26" s="9"/>
      <c r="B26" s="76" t="s">
        <v>27</v>
      </c>
      <c r="C26" s="77"/>
      <c r="D26" s="74" t="s">
        <v>30</v>
      </c>
      <c r="E26" s="75"/>
      <c r="F26" s="74" t="s">
        <v>32</v>
      </c>
      <c r="G26" s="75"/>
    </row>
    <row r="27" spans="1:10">
      <c r="A27" s="6" t="s">
        <v>3</v>
      </c>
      <c r="B27" s="10" t="s">
        <v>49</v>
      </c>
      <c r="C27" s="11" t="s">
        <v>5</v>
      </c>
      <c r="D27" s="41" t="s">
        <v>49</v>
      </c>
      <c r="E27" s="42" t="s">
        <v>5</v>
      </c>
      <c r="F27" s="43" t="s">
        <v>50</v>
      </c>
      <c r="G27" s="44" t="s">
        <v>5</v>
      </c>
    </row>
    <row r="28" spans="1:10" ht="19">
      <c r="A28" s="7">
        <v>2</v>
      </c>
      <c r="B28" s="34">
        <v>4.4872310000000003E-4</v>
      </c>
      <c r="C28" s="28">
        <f>2562*1058*4/1000000000/B28</f>
        <v>24.16274981163216</v>
      </c>
      <c r="D28" s="34">
        <v>2.1102690000000001E-3</v>
      </c>
      <c r="E28" s="35">
        <f>Table2431[Nodes]*Table2431[Flops/evalRHS]*Table2431[RK_steps]/1000000000/D28</f>
        <v>20.53962978179559</v>
      </c>
      <c r="F28" s="34">
        <v>8.1466200000000003E-3</v>
      </c>
      <c r="G28" s="31">
        <f>40962*Table2431[Flops/evalRHS]*Table2431[RK_steps]/1000000000/F28</f>
        <v>21.278908798986571</v>
      </c>
    </row>
    <row r="29" spans="1:10" ht="19">
      <c r="A29" s="6">
        <v>4</v>
      </c>
      <c r="B29" s="34">
        <v>3.2536480000000003E-4</v>
      </c>
      <c r="C29" s="28">
        <f t="shared" ref="C29:C45" si="1">2562*1058*4/1000000000/B29</f>
        <v>33.323776880596789</v>
      </c>
      <c r="D29" s="34">
        <v>1.456309E-3</v>
      </c>
      <c r="E29" s="36">
        <f>Table2431[Nodes]*Table2431[Flops/evalRHS]*Table2431[RK_steps]/1000000000/D29</f>
        <v>29.763013206675232</v>
      </c>
      <c r="F29" s="34">
        <v>5.9224050000000004E-3</v>
      </c>
      <c r="G29" s="37">
        <f>40962*Table2431[Flops/evalRHS]*Table2431[RK_steps]/1000000000/F29</f>
        <v>29.27040349317549</v>
      </c>
    </row>
    <row r="30" spans="1:10" ht="19">
      <c r="A30" s="7">
        <v>6</v>
      </c>
      <c r="B30" s="34">
        <v>2.4214869999999999E-4</v>
      </c>
      <c r="C30" s="28">
        <f t="shared" si="1"/>
        <v>44.775726650607666</v>
      </c>
      <c r="D30" s="34">
        <v>8.3568529999999996E-4</v>
      </c>
      <c r="E30" s="35">
        <f>Table2431[Nodes]*Table2431[Flops/evalRHS]*Table2431[RK_steps]/1000000000/D30</f>
        <v>51.866586620585529</v>
      </c>
      <c r="F30" s="34">
        <v>3.321535E-3</v>
      </c>
      <c r="G30" s="31">
        <f>40962*Table2431[Flops/evalRHS]*Table2431[RK_steps]/1000000000/F30</f>
        <v>52.190081995222087</v>
      </c>
    </row>
    <row r="31" spans="1:10" ht="19">
      <c r="A31" s="6">
        <v>8</v>
      </c>
      <c r="B31" s="34">
        <v>2.101707E-4</v>
      </c>
      <c r="C31" s="28">
        <f t="shared" si="1"/>
        <v>51.588465946965968</v>
      </c>
      <c r="D31" s="34">
        <v>6.8407479999999996E-4</v>
      </c>
      <c r="E31" s="36">
        <f>Table2431[Nodes]*Table2431[Flops/evalRHS]*Table2431[RK_steps]/1000000000/D31</f>
        <v>63.361702550656744</v>
      </c>
      <c r="F31" s="34">
        <v>2.734705E-3</v>
      </c>
      <c r="G31" s="37">
        <f>40962*Table2431[Flops/evalRHS]*Table2431[RK_steps]/1000000000/F31</f>
        <v>63.389354244790567</v>
      </c>
    </row>
    <row r="32" spans="1:10" ht="19">
      <c r="A32" s="7">
        <v>10</v>
      </c>
      <c r="B32" s="34">
        <v>1.717539E-4</v>
      </c>
      <c r="C32" s="28">
        <f t="shared" si="1"/>
        <v>63.12743990092801</v>
      </c>
      <c r="D32" s="34">
        <v>4.770881E-4</v>
      </c>
      <c r="E32" s="35">
        <f>Table2431[Nodes]*Table2431[Flops/evalRHS]*Table2431[RK_steps]/1000000000/D32</f>
        <v>90.851446514805133</v>
      </c>
      <c r="F32" s="34">
        <v>1.7832E-3</v>
      </c>
      <c r="G32" s="31">
        <f>40962*Table2431[Flops/evalRHS]*Table2431[RK_steps]/1000000000/F32</f>
        <v>97.213539703903095</v>
      </c>
      <c r="H32" s="19"/>
      <c r="I32" s="20"/>
      <c r="J32" s="20"/>
    </row>
    <row r="33" spans="1:10" ht="19">
      <c r="A33" s="6">
        <v>12</v>
      </c>
      <c r="B33" s="34">
        <v>1.572345E-4</v>
      </c>
      <c r="C33" s="28">
        <f t="shared" si="1"/>
        <v>68.956774753632317</v>
      </c>
      <c r="D33" s="34">
        <v>3.9610079999999998E-4</v>
      </c>
      <c r="E33" s="36">
        <f>Table2431[Nodes]*Table2431[Flops/evalRHS]*Table2431[RK_steps]/1000000000/D33</f>
        <v>109.427054931472</v>
      </c>
      <c r="F33" s="34">
        <v>1.4487790000000001E-3</v>
      </c>
      <c r="G33" s="37">
        <f>40962*Table2431[Flops/evalRHS]*Table2431[RK_steps]/1000000000/F33</f>
        <v>119.65329701769558</v>
      </c>
      <c r="H33" s="20"/>
      <c r="I33" s="20"/>
      <c r="J33" s="21"/>
    </row>
    <row r="34" spans="1:10" ht="19">
      <c r="A34" s="7">
        <v>14</v>
      </c>
      <c r="B34" s="34">
        <v>2.0442910000000001E-4</v>
      </c>
      <c r="C34" s="28">
        <f t="shared" si="1"/>
        <v>53.037380686017791</v>
      </c>
      <c r="D34" s="34">
        <v>3.7051050000000001E-4</v>
      </c>
      <c r="E34" s="35">
        <f>Table2431[Nodes]*Table2431[Flops/evalRHS]*Table2431[RK_steps]/1000000000/D34</f>
        <v>116.98492755266045</v>
      </c>
      <c r="F34" s="34">
        <v>1.288941E-3</v>
      </c>
      <c r="G34" s="31">
        <f>40962*Table2431[Flops/evalRHS]*Table2431[RK_steps]/1000000000/F34</f>
        <v>134.49117065870354</v>
      </c>
      <c r="H34" s="20"/>
      <c r="I34" s="22"/>
      <c r="J34" s="23"/>
    </row>
    <row r="35" spans="1:10" ht="19">
      <c r="A35" s="6">
        <v>16</v>
      </c>
      <c r="B35" s="34">
        <v>1.9062889999999999E-4</v>
      </c>
      <c r="C35" s="28">
        <f t="shared" si="1"/>
        <v>56.876916354235902</v>
      </c>
      <c r="D35" s="34">
        <v>3.4003750000000002E-4</v>
      </c>
      <c r="E35" s="36">
        <f>Table2431[Nodes]*Table2431[Flops/evalRHS]*Table2431[RK_steps]/1000000000/D35</f>
        <v>127.46871742087269</v>
      </c>
      <c r="F35" s="34">
        <v>1.1249350000000001E-3</v>
      </c>
      <c r="G35" s="37">
        <f>40962*Table2431[Flops/evalRHS]*Table2431[RK_steps]/1000000000/F35</f>
        <v>154.09884482214525</v>
      </c>
      <c r="H35" s="20"/>
      <c r="I35" s="22"/>
      <c r="J35" s="23"/>
    </row>
    <row r="36" spans="1:10" ht="19">
      <c r="A36" s="7">
        <v>18</v>
      </c>
      <c r="B36" s="33">
        <v>2.8911909999999999E-4</v>
      </c>
      <c r="C36" s="28">
        <f t="shared" si="1"/>
        <v>37.501444906268731</v>
      </c>
      <c r="D36" s="34">
        <v>3.8225960000000002E-4</v>
      </c>
      <c r="E36" s="35">
        <f>Table2431[Nodes]*Table2431[Flops/evalRHS]*Table2431[RK_steps]/1000000000/D36</f>
        <v>113.38928832657179</v>
      </c>
      <c r="F36" s="34">
        <v>1.080913E-3</v>
      </c>
      <c r="G36" s="31">
        <f>40962*Table2431[Flops/evalRHS]*Table2431[RK_steps]/1000000000/F36</f>
        <v>160.37477946883791</v>
      </c>
      <c r="H36" s="20"/>
      <c r="I36" s="22"/>
      <c r="J36" s="23"/>
    </row>
    <row r="37" spans="1:10" ht="19">
      <c r="A37" s="6">
        <v>20</v>
      </c>
      <c r="B37" s="34">
        <v>2.9577889999999999E-4</v>
      </c>
      <c r="C37" s="28">
        <f t="shared" si="1"/>
        <v>36.65705701116611</v>
      </c>
      <c r="D37" s="34">
        <v>3.6208539999999997E-4</v>
      </c>
      <c r="E37" s="36">
        <f>Table2431[Nodes]*Table2431[Flops/evalRHS]*Table2431[RK_steps]/1000000000/D37</f>
        <v>119.70696415817928</v>
      </c>
      <c r="F37" s="34">
        <v>9.5962610000000002E-4</v>
      </c>
      <c r="G37" s="37">
        <f>40962*Table2431[Flops/evalRHS]*Table2431[RK_steps]/1000000000/F37</f>
        <v>180.64450727215527</v>
      </c>
    </row>
    <row r="38" spans="1:10" ht="19">
      <c r="A38" s="7">
        <v>22</v>
      </c>
      <c r="B38" s="34">
        <v>2.8652050000000002E-4</v>
      </c>
      <c r="C38" s="28">
        <f t="shared" si="1"/>
        <v>37.841564565188179</v>
      </c>
      <c r="D38" s="34">
        <v>3.7344020000000002E-4</v>
      </c>
      <c r="E38" s="35">
        <f>Table2431[Nodes]*Table2431[Flops/evalRHS]*Table2431[RK_steps]/1000000000/D38</f>
        <v>116.0671614893094</v>
      </c>
      <c r="F38" s="34">
        <v>9.1846829999999997E-4</v>
      </c>
      <c r="G38" s="31">
        <f>40962*Table2431[Flops/evalRHS]*Table2431[RK_steps]/1000000000/F38</f>
        <v>188.73943063685485</v>
      </c>
    </row>
    <row r="39" spans="1:10" ht="19">
      <c r="A39" s="6">
        <v>24</v>
      </c>
      <c r="B39" s="34">
        <v>3.5744580000000002E-4</v>
      </c>
      <c r="C39" s="28">
        <f t="shared" si="1"/>
        <v>30.332945582239319</v>
      </c>
      <c r="D39" s="34">
        <v>3.4698710000000002E-4</v>
      </c>
      <c r="E39" s="36">
        <f>Table2431[Nodes]*Table2431[Flops/evalRHS]*Table2431[RK_steps]/1000000000/D39</f>
        <v>124.91572165074724</v>
      </c>
      <c r="F39" s="34">
        <v>8.4538080000000002E-4</v>
      </c>
      <c r="G39" s="37">
        <f>40962*Table2431[Flops/evalRHS]*Table2431[RK_steps]/1000000000/F39</f>
        <v>205.05692109402057</v>
      </c>
    </row>
    <row r="40" spans="1:10" ht="19">
      <c r="A40" s="7">
        <v>26</v>
      </c>
      <c r="B40" s="34">
        <v>3.1823950000000001E-4</v>
      </c>
      <c r="C40" s="28">
        <f t="shared" si="1"/>
        <v>34.069887616087883</v>
      </c>
      <c r="D40" s="34">
        <v>3.121698E-4</v>
      </c>
      <c r="E40" s="35">
        <f>Table2431[Nodes]*Table2431[Flops/evalRHS]*Table2431[RK_steps]/1000000000/D40</f>
        <v>138.84797312231998</v>
      </c>
      <c r="F40" s="34">
        <v>7.7428359999999995E-4</v>
      </c>
      <c r="G40" s="31">
        <f>40962*Table2431[Flops/evalRHS]*Table2431[RK_steps]/1000000000/F40</f>
        <v>223.88590433789378</v>
      </c>
    </row>
    <row r="41" spans="1:10" ht="19">
      <c r="A41" s="6">
        <v>28</v>
      </c>
      <c r="B41" s="34">
        <v>2.768108E-4</v>
      </c>
      <c r="C41" s="28">
        <f t="shared" si="1"/>
        <v>39.168934160083346</v>
      </c>
      <c r="D41" s="34">
        <v>3.1338729999999998E-4</v>
      </c>
      <c r="E41" s="36">
        <f>Table2431[Nodes]*Table2431[Flops/evalRHS]*Table2431[RK_steps]/1000000000/D41</f>
        <v>138.3085530268776</v>
      </c>
      <c r="F41" s="34">
        <v>7.4269389999999998E-4</v>
      </c>
      <c r="G41" s="37">
        <f>40962*Table2431[Flops/evalRHS]*Table2431[RK_steps]/1000000000/F41</f>
        <v>233.40865462877775</v>
      </c>
    </row>
    <row r="42" spans="1:10" ht="19">
      <c r="A42" s="7">
        <v>30</v>
      </c>
      <c r="B42" s="34">
        <v>3.2781969999999999E-4</v>
      </c>
      <c r="C42" s="28">
        <f t="shared" si="1"/>
        <v>33.074229523118959</v>
      </c>
      <c r="D42" s="34">
        <v>2.9814639999999998E-4</v>
      </c>
      <c r="E42" s="35">
        <f>Table2431[Nodes]*Table2431[Flops/evalRHS]*Table2431[RK_steps]/1000000000/D42</f>
        <v>145.37872669265838</v>
      </c>
      <c r="F42" s="34">
        <v>6.5978979999999998E-4</v>
      </c>
      <c r="G42" s="31">
        <f>40962*Table2431[Flops/evalRHS]*Table2431[RK_steps]/1000000000/F42</f>
        <v>262.73698684035429</v>
      </c>
    </row>
    <row r="43" spans="1:10" ht="19">
      <c r="A43" s="6">
        <v>32</v>
      </c>
      <c r="B43" s="34">
        <v>3.1326800000000001E-4</v>
      </c>
      <c r="C43" s="28">
        <f t="shared" si="1"/>
        <v>34.61056986350345</v>
      </c>
      <c r="D43" s="34">
        <v>3.0226910000000001E-4</v>
      </c>
      <c r="E43" s="36">
        <f>Table2431[Nodes]*Table2431[Flops/evalRHS]*Table2431[RK_steps]/1000000000/D43</f>
        <v>143.39588135207998</v>
      </c>
      <c r="F43" s="34">
        <v>6.6098220000000002E-4</v>
      </c>
      <c r="G43" s="37">
        <f>40962*Table2431[Flops/evalRHS]*Table2431[RK_steps]/1000000000/F43</f>
        <v>262.26301404183044</v>
      </c>
    </row>
    <row r="44" spans="1:10" ht="19">
      <c r="A44" s="7">
        <v>34</v>
      </c>
      <c r="B44" s="34">
        <v>2.74658E-4</v>
      </c>
      <c r="C44" s="28">
        <f t="shared" si="1"/>
        <v>39.475944629320828</v>
      </c>
      <c r="D44" s="34">
        <v>2.3179470000000001E-4</v>
      </c>
      <c r="E44" s="35">
        <f>Table2431[Nodes]*Table2431[Flops/evalRHS]*Table2431[RK_steps]/1000000000/D44</f>
        <v>186.99368018336915</v>
      </c>
      <c r="F44" s="34">
        <v>5.8959059999999996E-4</v>
      </c>
      <c r="G44" s="31">
        <f>40962*Table2431[Flops/evalRHS]*Table2431[RK_steps]/1000000000/F44</f>
        <v>294.01958579393903</v>
      </c>
    </row>
    <row r="45" spans="1:10" ht="20" thickBot="1">
      <c r="A45" s="6">
        <v>36</v>
      </c>
      <c r="B45" s="34">
        <v>3.2627159999999998E-4</v>
      </c>
      <c r="C45" s="28">
        <f t="shared" si="1"/>
        <v>33.231160787515677</v>
      </c>
      <c r="D45" s="34">
        <v>2.1887680000000001E-4</v>
      </c>
      <c r="E45" s="38">
        <f>Table2431[Nodes]*Table2431[Flops/evalRHS]*Table2431[RK_steps]/1000000000/D45</f>
        <v>198.02986885773183</v>
      </c>
      <c r="F45" s="34">
        <v>5.4345070000000003E-4</v>
      </c>
      <c r="G45" s="39">
        <f>40962*Table2431[Flops/evalRHS]*Table2431[RK_steps]/1000000000/F45</f>
        <v>318.98235479317623</v>
      </c>
    </row>
    <row r="46" spans="1:10">
      <c r="D46" s="40"/>
      <c r="E46" s="40"/>
      <c r="F46" s="40"/>
      <c r="G46" s="40"/>
    </row>
    <row r="47" spans="1:10">
      <c r="D47" s="40"/>
      <c r="E47" s="40"/>
      <c r="F47" s="40"/>
      <c r="G47" s="40"/>
    </row>
    <row r="48" spans="1:10" ht="17" thickBot="1">
      <c r="A48" s="24" t="s">
        <v>33</v>
      </c>
      <c r="C48"/>
      <c r="D48" s="17"/>
      <c r="E48" s="18"/>
      <c r="F48" s="45"/>
      <c r="G48" s="40"/>
    </row>
    <row r="49" spans="1:7">
      <c r="A49" s="12"/>
      <c r="B49" s="72" t="s">
        <v>26</v>
      </c>
      <c r="C49" s="73"/>
      <c r="D49" s="74" t="s">
        <v>30</v>
      </c>
      <c r="E49" s="75"/>
      <c r="F49" s="74" t="s">
        <v>31</v>
      </c>
      <c r="G49" s="75"/>
    </row>
    <row r="50" spans="1:7">
      <c r="A50" s="13" t="s">
        <v>3</v>
      </c>
      <c r="B50" s="29" t="s">
        <v>49</v>
      </c>
      <c r="C50" s="30" t="s">
        <v>5</v>
      </c>
      <c r="D50" s="41" t="s">
        <v>49</v>
      </c>
      <c r="E50" s="42" t="s">
        <v>5</v>
      </c>
      <c r="F50" s="43" t="s">
        <v>49</v>
      </c>
      <c r="G50" s="44" t="s">
        <v>5</v>
      </c>
    </row>
    <row r="51" spans="1:7" ht="19">
      <c r="A51" s="16">
        <v>2</v>
      </c>
      <c r="B51" s="33">
        <v>4.3301759999999999E-4</v>
      </c>
      <c r="C51" s="31">
        <f>2562*1058*4/1000000000/B51</f>
        <v>25.039130049217398</v>
      </c>
      <c r="D51" s="34">
        <v>1.7110700000000001E-3</v>
      </c>
      <c r="E51" s="35">
        <f>Table2431[Nodes]*Table2431[Flops/evalRHS]*Table2431[RK_steps]/1000000000/D51</f>
        <v>25.331601863161648</v>
      </c>
      <c r="F51" s="34">
        <v>6.9497040000000001E-3</v>
      </c>
      <c r="G51" s="31">
        <f>40962*Table2431[Flops/evalRHS]*Table2431[RK_steps]/1000000000/F51</f>
        <v>24.943678752361251</v>
      </c>
    </row>
    <row r="52" spans="1:7" ht="19">
      <c r="A52" s="13">
        <v>4</v>
      </c>
      <c r="B52" s="33">
        <v>3.0112880000000001E-4</v>
      </c>
      <c r="C52" s="31">
        <f t="shared" ref="C52:C68" si="2">2562*1058*4/1000000000/B52</f>
        <v>36.005802168374466</v>
      </c>
      <c r="D52" s="34">
        <v>1.23383E-3</v>
      </c>
      <c r="E52" s="36">
        <f>Table2431[Nodes]*Table2431[Flops/evalRHS]*Table2431[RK_steps]/1000000000/D52</f>
        <v>35.129753693782774</v>
      </c>
      <c r="F52" s="34">
        <v>5.1433099999999999E-3</v>
      </c>
      <c r="G52" s="37">
        <f>40962*Table2431[Flops/evalRHS]*Table2431[RK_steps]/1000000000/F52</f>
        <v>33.704206824010221</v>
      </c>
    </row>
    <row r="53" spans="1:7" ht="19">
      <c r="A53" s="16">
        <v>6</v>
      </c>
      <c r="B53" s="33">
        <v>2.1401950000000001E-4</v>
      </c>
      <c r="C53" s="31">
        <f t="shared" si="2"/>
        <v>50.660729512964942</v>
      </c>
      <c r="D53" s="34">
        <v>7.6402570000000001E-4</v>
      </c>
      <c r="E53" s="35">
        <f>Table2431[Nodes]*Table2431[Flops/evalRHS]*Table2431[RK_steps]/1000000000/D53</f>
        <v>56.731264406419839</v>
      </c>
      <c r="F53" s="34">
        <v>3.0941779999999999E-3</v>
      </c>
      <c r="G53" s="31">
        <f>40962*Table2431[Flops/evalRHS]*Table2431[RK_steps]/1000000000/F53</f>
        <v>56.024955254675071</v>
      </c>
    </row>
    <row r="54" spans="1:7" ht="19">
      <c r="A54" s="13">
        <v>8</v>
      </c>
      <c r="B54" s="33">
        <v>1.8795150000000001E-4</v>
      </c>
      <c r="C54" s="31">
        <f t="shared" si="2"/>
        <v>57.687137373205317</v>
      </c>
      <c r="D54" s="34">
        <v>5.6770949999999996E-4</v>
      </c>
      <c r="E54" s="36">
        <f>Table2431[Nodes]*Table2431[Flops/evalRHS]*Table2431[RK_steps]/1000000000/D54</f>
        <v>76.349160970531585</v>
      </c>
      <c r="F54" s="34">
        <v>2.4637040000000002E-3</v>
      </c>
      <c r="G54" s="37">
        <f>40962*Table2431[Flops/evalRHS]*Table2431[RK_steps]/1000000000/F54</f>
        <v>70.362017515091097</v>
      </c>
    </row>
    <row r="55" spans="1:7" ht="19">
      <c r="A55" s="16">
        <v>10</v>
      </c>
      <c r="B55" s="33">
        <v>1.344416E-4</v>
      </c>
      <c r="C55" s="31">
        <f t="shared" si="2"/>
        <v>80.647537666912626</v>
      </c>
      <c r="D55" s="34">
        <v>5.2283799999999997E-4</v>
      </c>
      <c r="E55" s="35">
        <f>Table2431[Nodes]*Table2431[Flops/evalRHS]*Table2431[RK_steps]/1000000000/D55</f>
        <v>82.901671263374126</v>
      </c>
      <c r="F55" s="34">
        <v>1.631326E-3</v>
      </c>
      <c r="G55" s="31">
        <f>40962*Table2431[Flops/evalRHS]*Table2431[RK_steps]/1000000000/F55</f>
        <v>106.26397421484117</v>
      </c>
    </row>
    <row r="56" spans="1:7" ht="19">
      <c r="A56" s="13">
        <v>12</v>
      </c>
      <c r="B56" s="33">
        <v>1.2317869999999999E-4</v>
      </c>
      <c r="C56" s="31">
        <f t="shared" si="2"/>
        <v>88.021581653321562</v>
      </c>
      <c r="D56" s="34">
        <v>3.6721369999999999E-4</v>
      </c>
      <c r="E56" s="36">
        <f>Table2431[Nodes]*Table2431[Flops/evalRHS]*Table2431[RK_steps]/1000000000/D56</f>
        <v>118.03520402425073</v>
      </c>
      <c r="F56" s="34">
        <v>1.3402799999999999E-3</v>
      </c>
      <c r="G56" s="37">
        <f>40962*Table2431[Flops/evalRHS]*Table2431[RK_steps]/1000000000/F56</f>
        <v>129.3395290536306</v>
      </c>
    </row>
    <row r="57" spans="1:7" ht="19">
      <c r="A57" s="16">
        <v>14</v>
      </c>
      <c r="B57" s="33">
        <v>1.2747E-4</v>
      </c>
      <c r="C57" s="31">
        <f t="shared" si="2"/>
        <v>85.058319604612848</v>
      </c>
      <c r="D57" s="34">
        <v>3.2385699999999999E-4</v>
      </c>
      <c r="E57" s="35">
        <f>Table2431[Nodes]*Table2431[Flops/evalRHS]*Table2431[RK_steps]/1000000000/D57</f>
        <v>133.8372923852194</v>
      </c>
      <c r="F57" s="34">
        <v>1.2976730000000001E-3</v>
      </c>
      <c r="G57" s="31">
        <f>40962*Table2431[Flops/evalRHS]*Table2431[RK_steps]/1000000000/F57</f>
        <v>133.58618388453792</v>
      </c>
    </row>
    <row r="58" spans="1:7" ht="19">
      <c r="A58" s="13">
        <v>16</v>
      </c>
      <c r="B58" s="33">
        <v>1.15982E-4</v>
      </c>
      <c r="C58" s="31">
        <f t="shared" si="2"/>
        <v>93.483333620734257</v>
      </c>
      <c r="D58" s="34">
        <v>3.4326959999999998E-4</v>
      </c>
      <c r="E58" s="36">
        <f>Table2431[Nodes]*Table2431[Flops/evalRHS]*Table2431[RK_steps]/1000000000/D58</f>
        <v>126.26851897167708</v>
      </c>
      <c r="F58" s="34">
        <v>1.0236550000000001E-3</v>
      </c>
      <c r="G58" s="37">
        <f>40962*Table2431[Flops/evalRHS]*Table2431[RK_steps]/1000000000/F58</f>
        <v>169.34532044487642</v>
      </c>
    </row>
    <row r="59" spans="1:7" ht="19">
      <c r="A59" s="16">
        <v>18</v>
      </c>
      <c r="B59" s="33">
        <v>1.6002369999999999E-4</v>
      </c>
      <c r="C59" s="31">
        <f t="shared" si="2"/>
        <v>67.754863810798028</v>
      </c>
      <c r="D59" s="34">
        <v>2.9079239999999998E-4</v>
      </c>
      <c r="E59" s="35">
        <f>Table2431[Nodes]*Table2431[Flops/evalRHS]*Table2431[RK_steps]/1000000000/D59</f>
        <v>149.05528480111587</v>
      </c>
      <c r="F59" s="34">
        <v>1.0222479999999999E-3</v>
      </c>
      <c r="G59" s="31">
        <f>40962*Table2431[Flops/evalRHS]*Table2431[RK_steps]/1000000000/F59</f>
        <v>169.57840367503778</v>
      </c>
    </row>
    <row r="60" spans="1:7" ht="19">
      <c r="A60" s="13">
        <v>20</v>
      </c>
      <c r="B60" s="33">
        <v>1.544048E-4</v>
      </c>
      <c r="C60" s="31">
        <f t="shared" si="2"/>
        <v>70.220511279442093</v>
      </c>
      <c r="D60" s="34">
        <v>2.566968E-4</v>
      </c>
      <c r="E60" s="36">
        <f>Table2431[Nodes]*Table2431[Flops/evalRHS]*Table2431[RK_steps]/1000000000/D60</f>
        <v>168.85346447637835</v>
      </c>
      <c r="F60" s="34">
        <v>8.7439769999999998E-4</v>
      </c>
      <c r="G60" s="37">
        <f>40962*Table2431[Flops/evalRHS]*Table2431[RK_steps]/1000000000/F60</f>
        <v>198.2521042770355</v>
      </c>
    </row>
    <row r="61" spans="1:7" ht="19">
      <c r="A61" s="16">
        <v>22</v>
      </c>
      <c r="B61" s="33">
        <v>1.600261E-4</v>
      </c>
      <c r="C61" s="31">
        <f t="shared" si="2"/>
        <v>67.753847653601511</v>
      </c>
      <c r="D61" s="34">
        <v>2.9179750000000001E-4</v>
      </c>
      <c r="E61" s="35">
        <f>Table2431[Nodes]*Table2431[Flops/evalRHS]*Table2431[RK_steps]/1000000000/D61</f>
        <v>148.54186207901029</v>
      </c>
      <c r="F61" s="34">
        <v>8.3500179999999999E-4</v>
      </c>
      <c r="G61" s="31">
        <f>40962*Table2431[Flops/evalRHS]*Table2431[RK_steps]/1000000000/F61</f>
        <v>207.60576084985684</v>
      </c>
    </row>
    <row r="62" spans="1:7" ht="19">
      <c r="A62" s="13">
        <v>24</v>
      </c>
      <c r="B62" s="33">
        <v>1.725396E-4</v>
      </c>
      <c r="C62" s="31">
        <f t="shared" si="2"/>
        <v>62.839974127678516</v>
      </c>
      <c r="D62" s="34">
        <v>2.7512849999999998E-4</v>
      </c>
      <c r="E62" s="36">
        <f>Table2431[Nodes]*Table2431[Flops/evalRHS]*Table2431[RK_steps]/1000000000/D62</f>
        <v>157.54145426591577</v>
      </c>
      <c r="F62" s="34">
        <v>7.7088280000000003E-4</v>
      </c>
      <c r="G62" s="37">
        <f>40962*Table2431[Flops/evalRHS]*Table2431[RK_steps]/1000000000/F62</f>
        <v>224.87359167956529</v>
      </c>
    </row>
    <row r="63" spans="1:7" ht="19">
      <c r="A63" s="16">
        <v>26</v>
      </c>
      <c r="B63" s="33">
        <v>1.6345899999999999E-4</v>
      </c>
      <c r="C63" s="31">
        <f t="shared" si="2"/>
        <v>66.33090866822873</v>
      </c>
      <c r="D63" s="34">
        <v>2.5941469999999999E-4</v>
      </c>
      <c r="E63" s="36">
        <f>Table2431[Nodes]*Table2431[Flops/evalRHS]*Table2431[RK_steps]/1000000000/D63</f>
        <v>167.08437879580455</v>
      </c>
      <c r="F63" s="34">
        <v>7.2913600000000002E-4</v>
      </c>
      <c r="G63" s="31">
        <f>40962*Table2431[Flops/evalRHS]*Table2431[RK_steps]/1000000000/F63</f>
        <v>237.74876566237299</v>
      </c>
    </row>
    <row r="64" spans="1:7" ht="19">
      <c r="A64" s="13">
        <v>28</v>
      </c>
      <c r="B64" s="33">
        <v>1.56436E-4</v>
      </c>
      <c r="C64" s="31">
        <f t="shared" si="2"/>
        <v>69.308752461070341</v>
      </c>
      <c r="D64" s="34">
        <v>2.4219460000000001E-4</v>
      </c>
      <c r="E64" s="36">
        <f>Table2431[Nodes]*Table2431[Flops/evalRHS]*Table2431[RK_steps]/1000000000/D64</f>
        <v>178.96412223889385</v>
      </c>
      <c r="F64" s="34">
        <v>6.8825060000000005E-4</v>
      </c>
      <c r="G64" s="37">
        <f>40962*Table2431[Flops/evalRHS]*Table2431[RK_steps]/1000000000/F64</f>
        <v>251.87218725272447</v>
      </c>
    </row>
    <row r="65" spans="1:7" ht="19">
      <c r="A65" s="16">
        <v>30</v>
      </c>
      <c r="B65" s="33">
        <v>1.5006390000000001E-4</v>
      </c>
      <c r="C65" s="31">
        <f t="shared" si="2"/>
        <v>72.251780741404161</v>
      </c>
      <c r="D65" s="34">
        <v>2.2437520000000001E-4</v>
      </c>
      <c r="E65" s="35">
        <f>Table2431[Nodes]*Table2431[Flops/evalRHS]*Table2431[RK_steps]/1000000000/D65</f>
        <v>193.1770712627777</v>
      </c>
      <c r="F65" s="34">
        <v>6.4088260000000005E-4</v>
      </c>
      <c r="G65" s="31">
        <f>40962*Table2431[Flops/evalRHS]*Table2431[RK_steps]/1000000000/F65</f>
        <v>270.48820485998522</v>
      </c>
    </row>
    <row r="66" spans="1:7" ht="19">
      <c r="A66" s="13">
        <v>32</v>
      </c>
      <c r="B66" s="33">
        <v>1.434722E-4</v>
      </c>
      <c r="C66" s="31">
        <f t="shared" si="2"/>
        <v>75.57132322498714</v>
      </c>
      <c r="D66" s="34">
        <v>2.2931540000000001E-4</v>
      </c>
      <c r="E66" s="36">
        <f>Table2431[Nodes]*Table2431[Flops/evalRHS]*Table2431[RK_steps]/1000000000/D66</f>
        <v>189.01540847234855</v>
      </c>
      <c r="F66" s="34">
        <v>5.9885299999999999E-4</v>
      </c>
      <c r="G66" s="37">
        <f>40962*Table2431[Flops/evalRHS]*Table2431[RK_steps]/1000000000/F66</f>
        <v>289.47201400009686</v>
      </c>
    </row>
    <row r="67" spans="1:7" ht="19">
      <c r="A67" s="16">
        <v>34</v>
      </c>
      <c r="B67" s="33">
        <v>1.2402459999999999E-4</v>
      </c>
      <c r="C67" s="31">
        <f t="shared" si="2"/>
        <v>87.421237399677167</v>
      </c>
      <c r="D67" s="34">
        <v>1.838892E-4</v>
      </c>
      <c r="E67" s="35">
        <f>Table2431[Nodes]*Table2431[Flops/evalRHS]*Table2431[RK_steps]/1000000000/D67</f>
        <v>235.70793717086158</v>
      </c>
      <c r="F67" s="34">
        <v>5.4423329999999997E-4</v>
      </c>
      <c r="G67" s="31">
        <f>40962*Table2431[Flops/evalRHS]*Table2431[RK_steps]/1000000000/F67</f>
        <v>318.52366255427592</v>
      </c>
    </row>
    <row r="68" spans="1:7" ht="20" thickBot="1">
      <c r="A68" s="13">
        <v>36</v>
      </c>
      <c r="B68" s="33">
        <v>1.387479E-4</v>
      </c>
      <c r="C68" s="31">
        <f t="shared" si="2"/>
        <v>78.144490835536971</v>
      </c>
      <c r="D68" s="34">
        <v>1.7607190000000001E-4</v>
      </c>
      <c r="E68" s="38">
        <f>Table2431[Nodes]*Table2431[Flops/evalRHS]*Table2431[RK_steps]/1000000000/D68</f>
        <v>246.17297819811111</v>
      </c>
      <c r="F68" s="34">
        <v>5.3751340000000002E-4</v>
      </c>
      <c r="G68" s="39">
        <f>40962*Table2431[Flops/evalRHS]*Table2431[RK_steps]/1000000000/F68</f>
        <v>322.50579055331457</v>
      </c>
    </row>
    <row r="69" spans="1:7">
      <c r="D69" s="40"/>
      <c r="E69" s="40"/>
      <c r="F69" s="40"/>
      <c r="G69" s="40"/>
    </row>
    <row r="70" spans="1:7">
      <c r="D70" s="40"/>
      <c r="E70" s="40"/>
      <c r="F70" s="40"/>
      <c r="G70" s="40"/>
    </row>
    <row r="71" spans="1:7" ht="17" thickBot="1">
      <c r="A71" s="32" t="s">
        <v>34</v>
      </c>
      <c r="B71" s="8"/>
      <c r="C71" s="8"/>
      <c r="D71" s="17"/>
      <c r="E71" s="18"/>
      <c r="F71" s="40"/>
      <c r="G71" s="40"/>
    </row>
    <row r="72" spans="1:7">
      <c r="A72" s="9"/>
      <c r="B72" s="76" t="s">
        <v>27</v>
      </c>
      <c r="C72" s="77"/>
      <c r="D72" s="74" t="s">
        <v>30</v>
      </c>
      <c r="E72" s="75"/>
      <c r="F72" s="74" t="s">
        <v>32</v>
      </c>
      <c r="G72" s="75"/>
    </row>
    <row r="73" spans="1:7">
      <c r="A73" s="6" t="s">
        <v>3</v>
      </c>
      <c r="B73" s="10" t="s">
        <v>49</v>
      </c>
      <c r="C73" s="11" t="s">
        <v>5</v>
      </c>
      <c r="D73" s="41" t="s">
        <v>49</v>
      </c>
      <c r="E73" s="42" t="s">
        <v>5</v>
      </c>
      <c r="F73" s="43" t="s">
        <v>49</v>
      </c>
      <c r="G73" s="44" t="s">
        <v>5</v>
      </c>
    </row>
    <row r="74" spans="1:7" ht="19">
      <c r="A74" s="7">
        <v>2</v>
      </c>
      <c r="B74" s="33">
        <v>7.2842269999999997E-4</v>
      </c>
      <c r="C74" s="28">
        <f>2562*1058*4/1000000000/B74</f>
        <v>14.884742059795776</v>
      </c>
      <c r="D74" s="34">
        <v>2.9041729999999999E-3</v>
      </c>
      <c r="E74" s="35">
        <f>Table2431[Nodes]*Table2431[Flops/evalRHS]*Table2431[RK_steps]/1000000000/D74</f>
        <v>14.924780307509231</v>
      </c>
      <c r="F74" s="34">
        <v>1.1222640000000001E-2</v>
      </c>
      <c r="G74" s="31">
        <f>40962*Table2431[Flops/evalRHS]*Table2431[RK_steps]/1000000000/F74</f>
        <v>15.446560167661083</v>
      </c>
    </row>
    <row r="75" spans="1:7" ht="19">
      <c r="A75" s="6">
        <v>4</v>
      </c>
      <c r="B75" s="33">
        <v>3.640761E-4</v>
      </c>
      <c r="C75" s="28">
        <f t="shared" ref="C75:C91" si="3">2562*1058*4/1000000000/B75</f>
        <v>29.780543133701993</v>
      </c>
      <c r="D75" s="34">
        <v>1.4079419999999999E-3</v>
      </c>
      <c r="E75" s="36">
        <f>Table2431[Nodes]*Table2431[Flops/evalRHS]*Table2431[RK_steps]/1000000000/D75</f>
        <v>30.785461332924228</v>
      </c>
      <c r="F75" s="34">
        <v>5.6661200000000002E-3</v>
      </c>
      <c r="G75" s="37">
        <f>40962*Table2431[Flops/evalRHS]*Table2431[RK_steps]/1000000000/F75</f>
        <v>30.59433686543878</v>
      </c>
    </row>
    <row r="76" spans="1:7" ht="19">
      <c r="A76" s="7">
        <v>6</v>
      </c>
      <c r="B76" s="33">
        <v>2.6468850000000002E-4</v>
      </c>
      <c r="C76" s="28">
        <f t="shared" si="3"/>
        <v>40.962807224341063</v>
      </c>
      <c r="D76" s="34">
        <v>1.0049150000000001E-3</v>
      </c>
      <c r="E76" s="35">
        <f>Table2431[Nodes]*Table2431[Flops/evalRHS]*Table2431[RK_steps]/1000000000/D76</f>
        <v>43.132149485279847</v>
      </c>
      <c r="F76" s="34">
        <v>3.8858489999999998E-3</v>
      </c>
      <c r="G76" s="31">
        <f>40962*Table2431[Flops/evalRHS]*Table2431[RK_steps]/1000000000/F76</f>
        <v>44.610890438614575</v>
      </c>
    </row>
    <row r="77" spans="1:7" ht="19">
      <c r="A77" s="6">
        <v>8</v>
      </c>
      <c r="B77" s="33">
        <v>2.0288249999999999E-4</v>
      </c>
      <c r="C77" s="28">
        <f t="shared" si="3"/>
        <v>53.441691619533472</v>
      </c>
      <c r="D77" s="34">
        <v>6.4292229999999998E-4</v>
      </c>
      <c r="E77" s="36">
        <f>Table2431[Nodes]*Table2431[Flops/evalRHS]*Table2431[RK_steps]/1000000000/D77</f>
        <v>67.417390872893975</v>
      </c>
      <c r="F77" s="34">
        <v>2.5715719999999998E-3</v>
      </c>
      <c r="G77" s="37">
        <f>40962*Table2431[Flops/evalRHS]*Table2431[RK_steps]/1000000000/F77</f>
        <v>67.41058932046235</v>
      </c>
    </row>
    <row r="78" spans="1:7" ht="19">
      <c r="A78" s="7">
        <v>10</v>
      </c>
      <c r="B78" s="33">
        <v>2.282881E-4</v>
      </c>
      <c r="C78" s="28">
        <f t="shared" si="3"/>
        <v>47.494302155916145</v>
      </c>
      <c r="D78" s="34">
        <v>6.7591039999999997E-4</v>
      </c>
      <c r="E78" s="35">
        <f>Table2431[Nodes]*Table2431[Flops/evalRHS]*Table2431[RK_steps]/1000000000/D78</f>
        <v>64.127055893798939</v>
      </c>
      <c r="F78" s="34">
        <v>2.3923740000000001E-3</v>
      </c>
      <c r="G78" s="31">
        <f>40962*Table2431[Flops/evalRHS]*Table2431[RK_steps]/1000000000/F78</f>
        <v>72.459901336496713</v>
      </c>
    </row>
    <row r="79" spans="1:7" ht="19">
      <c r="A79" s="6">
        <v>12</v>
      </c>
      <c r="B79" s="33">
        <v>1.710285E-4</v>
      </c>
      <c r="C79" s="28">
        <f t="shared" si="3"/>
        <v>63.395188521211381</v>
      </c>
      <c r="D79" s="34">
        <v>4.5591940000000002E-4</v>
      </c>
      <c r="E79" s="36">
        <f>Table2431[Nodes]*Table2431[Flops/evalRHS]*Table2431[RK_steps]/1000000000/D79</f>
        <v>95.069751363947219</v>
      </c>
      <c r="F79" s="34">
        <v>1.754116E-3</v>
      </c>
      <c r="G79" s="37">
        <f>40962*Table2431[Flops/evalRHS]*Table2431[RK_steps]/1000000000/F79</f>
        <v>98.825382129802122</v>
      </c>
    </row>
    <row r="80" spans="1:7" ht="19">
      <c r="A80" s="7">
        <v>14</v>
      </c>
      <c r="B80" s="33">
        <v>1.7610259999999999E-4</v>
      </c>
      <c r="C80" s="28">
        <f t="shared" si="3"/>
        <v>61.568562871871286</v>
      </c>
      <c r="D80" s="34">
        <v>4.0330429999999999E-4</v>
      </c>
      <c r="E80" s="35">
        <f>Table2431[Nodes]*Table2431[Flops/evalRHS]*Table2431[RK_steps]/1000000000/D80</f>
        <v>107.47255608234279</v>
      </c>
      <c r="F80" s="34">
        <v>1.448317E-3</v>
      </c>
      <c r="G80" s="31">
        <f>40962*Table2431[Flops/evalRHS]*Table2431[RK_steps]/1000000000/F80</f>
        <v>119.69146533528226</v>
      </c>
    </row>
    <row r="81" spans="1:7" ht="19">
      <c r="A81" s="6">
        <v>16</v>
      </c>
      <c r="B81" s="33">
        <v>2.6453449999999998E-4</v>
      </c>
      <c r="C81" s="28">
        <f t="shared" si="3"/>
        <v>40.986653914706778</v>
      </c>
      <c r="D81" s="34">
        <v>4.5937000000000001E-4</v>
      </c>
      <c r="E81" s="36">
        <f>Table2431[Nodes]*Table2431[Flops/evalRHS]*Table2431[RK_steps]/1000000000/D81</f>
        <v>94.355626183686354</v>
      </c>
      <c r="F81" s="34">
        <v>1.3764770000000001E-3</v>
      </c>
      <c r="G81" s="37">
        <f>40962*Table2431[Flops/evalRHS]*Table2431[RK_steps]/1000000000/F81</f>
        <v>125.93830772326743</v>
      </c>
    </row>
    <row r="82" spans="1:7" ht="19">
      <c r="A82" s="7">
        <v>18</v>
      </c>
      <c r="B82" s="33">
        <v>1.9671010000000001E-4</v>
      </c>
      <c r="C82" s="28">
        <f t="shared" si="3"/>
        <v>55.118593300496514</v>
      </c>
      <c r="D82" s="34">
        <v>3.4832119999999997E-4</v>
      </c>
      <c r="E82" s="35">
        <f>Table2431[Nodes]*Table2431[Flops/evalRHS]*Table2431[RK_steps]/1000000000/D82</f>
        <v>124.43728374844828</v>
      </c>
      <c r="F82" s="34">
        <v>1.194657E-3</v>
      </c>
      <c r="G82" s="31">
        <f>40962*Table2431[Flops/evalRHS]*Table2431[RK_steps]/1000000000/F82</f>
        <v>145.10540180152125</v>
      </c>
    </row>
    <row r="83" spans="1:7" ht="19">
      <c r="A83" s="6">
        <v>20</v>
      </c>
      <c r="B83" s="33">
        <v>2.1158139999999999E-4</v>
      </c>
      <c r="C83" s="28">
        <f t="shared" si="3"/>
        <v>51.244504479127187</v>
      </c>
      <c r="D83" s="34">
        <v>3.4667859999999999E-4</v>
      </c>
      <c r="E83" s="36">
        <f>Table2431[Nodes]*Table2431[Flops/evalRHS]*Table2431[RK_steps]/1000000000/D83</f>
        <v>125.02688080544921</v>
      </c>
      <c r="F83" s="34">
        <v>1.141146E-3</v>
      </c>
      <c r="G83" s="37">
        <f>40962*Table2431[Flops/evalRHS]*Table2431[RK_steps]/1000000000/F83</f>
        <v>151.90973284750592</v>
      </c>
    </row>
    <row r="84" spans="1:7" ht="19">
      <c r="A84" s="7">
        <v>22</v>
      </c>
      <c r="B84" s="33">
        <v>3.2553630000000002E-4</v>
      </c>
      <c r="C84" s="28">
        <f t="shared" si="3"/>
        <v>33.306221149530785</v>
      </c>
      <c r="D84" s="34">
        <v>3.9480020000000002E-4</v>
      </c>
      <c r="E84" s="35">
        <f>Table2431[Nodes]*Table2431[Flops/evalRHS]*Table2431[RK_steps]/1000000000/D84</f>
        <v>109.78754316740468</v>
      </c>
      <c r="F84" s="34">
        <v>1.040334E-3</v>
      </c>
      <c r="G84" s="31">
        <f>40962*Table2431[Flops/evalRHS]*Table2431[RK_steps]/1000000000/F84</f>
        <v>166.63031680210395</v>
      </c>
    </row>
    <row r="85" spans="1:7" ht="19">
      <c r="A85" s="6">
        <v>24</v>
      </c>
      <c r="B85" s="33">
        <v>3.2657429999999999E-4</v>
      </c>
      <c r="C85" s="28">
        <f t="shared" si="3"/>
        <v>33.200358999468115</v>
      </c>
      <c r="D85" s="34">
        <v>3.6124619999999998E-4</v>
      </c>
      <c r="E85" s="36">
        <f>Table2431[Nodes]*Table2431[Flops/evalRHS]*Table2431[RK_steps]/1000000000/D85</f>
        <v>119.98505174587305</v>
      </c>
      <c r="F85" s="34">
        <v>9.652342E-4</v>
      </c>
      <c r="G85" s="37">
        <f>40962*Table2431[Flops/evalRHS]*Table2431[RK_steps]/1000000000/F85</f>
        <v>179.59494597269762</v>
      </c>
    </row>
    <row r="86" spans="1:7" ht="19">
      <c r="A86" s="7">
        <v>26</v>
      </c>
      <c r="B86" s="33">
        <v>3.6820290000000002E-4</v>
      </c>
      <c r="C86" s="28">
        <f t="shared" si="3"/>
        <v>29.446764270460662</v>
      </c>
      <c r="D86" s="34">
        <v>3.3064249999999998E-4</v>
      </c>
      <c r="E86" s="35">
        <f>Table2431[Nodes]*Table2431[Flops/evalRHS]*Table2431[RK_steps]/1000000000/D86</f>
        <v>131.09066136385977</v>
      </c>
      <c r="F86" s="34">
        <v>9.0396529999999995E-4</v>
      </c>
      <c r="G86" s="31">
        <f>40962*Table2431[Flops/evalRHS]*Table2431[RK_steps]/1000000000/F86</f>
        <v>191.76752027981604</v>
      </c>
    </row>
    <row r="87" spans="1:7" ht="19">
      <c r="A87" s="6">
        <v>28</v>
      </c>
      <c r="B87" s="33">
        <v>3.4461689999999999E-4</v>
      </c>
      <c r="C87" s="28">
        <f t="shared" si="3"/>
        <v>31.462136650872317</v>
      </c>
      <c r="D87" s="34">
        <v>3.2482520000000001E-4</v>
      </c>
      <c r="E87" s="36">
        <f>Table2431[Nodes]*Table2431[Flops/evalRHS]*Table2431[RK_steps]/1000000000/D87</f>
        <v>133.43836623513201</v>
      </c>
      <c r="F87" s="34">
        <v>8.4939970000000005E-4</v>
      </c>
      <c r="G87" s="37">
        <f>40962*Table2431[Flops/evalRHS]*Table2431[RK_steps]/1000000000/F87</f>
        <v>204.08670264423213</v>
      </c>
    </row>
    <row r="88" spans="1:7" ht="19">
      <c r="A88" s="7">
        <v>30</v>
      </c>
      <c r="B88" s="33">
        <v>3.1795720000000002E-4</v>
      </c>
      <c r="C88" s="28">
        <f t="shared" si="3"/>
        <v>34.100136747964818</v>
      </c>
      <c r="D88" s="34">
        <v>3.105157E-4</v>
      </c>
      <c r="E88" s="35">
        <f>Table2431[Nodes]*Table2431[Flops/evalRHS]*Table2431[RK_steps]/1000000000/D88</f>
        <v>139.58760861367074</v>
      </c>
      <c r="F88" s="34">
        <v>7.9215999999999998E-4</v>
      </c>
      <c r="G88" s="31">
        <f>40962*Table2431[Flops/evalRHS]*Table2431[RK_steps]/1000000000/F88</f>
        <v>218.83354877802464</v>
      </c>
    </row>
    <row r="89" spans="1:7" ht="19">
      <c r="A89" s="6">
        <v>32</v>
      </c>
      <c r="B89" s="33">
        <v>3.1814199999999999E-4</v>
      </c>
      <c r="C89" s="28">
        <f t="shared" si="3"/>
        <v>34.080328909732131</v>
      </c>
      <c r="D89" s="34">
        <v>3.1338200000000002E-4</v>
      </c>
      <c r="E89" s="36">
        <f>Table2431[Nodes]*Table2431[Flops/evalRHS]*Table2431[RK_steps]/1000000000/D89</f>
        <v>138.31089213802963</v>
      </c>
      <c r="F89" s="34">
        <v>7.5051459999999996E-4</v>
      </c>
      <c r="G89" s="37">
        <f>40962*Table2431[Flops/evalRHS]*Table2431[RK_steps]/1000000000/F89</f>
        <v>230.97643137122182</v>
      </c>
    </row>
    <row r="90" spans="1:7" ht="19">
      <c r="A90" s="7">
        <v>34</v>
      </c>
      <c r="B90" s="33">
        <v>2.9422159999999999E-4</v>
      </c>
      <c r="C90" s="28">
        <f t="shared" si="3"/>
        <v>36.851080953947637</v>
      </c>
      <c r="D90" s="34">
        <v>2.4259490000000001E-4</v>
      </c>
      <c r="E90" s="35">
        <f>Table2431[Nodes]*Table2431[Flops/evalRHS]*Table2431[RK_steps]/1000000000/D90</f>
        <v>178.66881785231263</v>
      </c>
      <c r="F90" s="34">
        <v>6.8739980000000005E-4</v>
      </c>
      <c r="G90" s="31">
        <f>40962*Table2431[Flops/evalRHS]*Table2431[RK_steps]/1000000000/F90</f>
        <v>252.18393138898205</v>
      </c>
    </row>
    <row r="91" spans="1:7" ht="20" thickBot="1">
      <c r="A91" s="6">
        <v>36</v>
      </c>
      <c r="B91" s="33">
        <v>3.0793159999999999E-4</v>
      </c>
      <c r="C91" s="28">
        <f t="shared" si="3"/>
        <v>35.210364899217879</v>
      </c>
      <c r="D91" s="34">
        <v>2.2987610000000001E-4</v>
      </c>
      <c r="E91" s="38">
        <f>Table2431[Nodes]*Table2431[Flops/evalRHS]*Table2431[RK_steps]/1000000000/D91</f>
        <v>188.55437342116036</v>
      </c>
      <c r="F91" s="34">
        <v>6.6548170000000002E-4</v>
      </c>
      <c r="G91" s="39">
        <f>40962*Table2431[Flops/evalRHS]*Table2431[RK_steps]/1000000000/F91</f>
        <v>260.48978356579903</v>
      </c>
    </row>
  </sheetData>
  <mergeCells count="13">
    <mergeCell ref="T1:X1"/>
    <mergeCell ref="B3:C3"/>
    <mergeCell ref="B26:C26"/>
    <mergeCell ref="D3:E3"/>
    <mergeCell ref="F3:G3"/>
    <mergeCell ref="D26:E26"/>
    <mergeCell ref="F26:G26"/>
    <mergeCell ref="B49:C49"/>
    <mergeCell ref="D49:E49"/>
    <mergeCell ref="F49:G49"/>
    <mergeCell ref="B72:C72"/>
    <mergeCell ref="D72:E72"/>
    <mergeCell ref="F72:G72"/>
  </mergeCells>
  <phoneticPr fontId="2" type="noConversion"/>
  <pageMargins left="0.7" right="0.7" top="0.75" bottom="0.75" header="0.3" footer="0.3"/>
  <pageSetup orientation="portrait" horizontalDpi="0" verticalDpi="0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DCD44-1901-B64A-969D-75489A7EC198}">
  <dimension ref="A1:X92"/>
  <sheetViews>
    <sheetView topLeftCell="A60" workbookViewId="0">
      <selection activeCell="F73" sqref="F73"/>
    </sheetView>
  </sheetViews>
  <sheetFormatPr baseColWidth="10" defaultRowHeight="16"/>
  <cols>
    <col min="1" max="1" width="16.5" customWidth="1"/>
    <col min="2" max="2" width="13.1640625" customWidth="1"/>
    <col min="3" max="3" width="12.83203125" style="1" customWidth="1"/>
    <col min="4" max="4" width="17.1640625" customWidth="1"/>
    <col min="5" max="5" width="12.83203125" customWidth="1"/>
    <col min="6" max="6" width="15.5" customWidth="1"/>
    <col min="7" max="7" width="13.1640625" customWidth="1"/>
    <col min="8" max="8" width="21.1640625" customWidth="1"/>
    <col min="9" max="9" width="14.5" customWidth="1"/>
    <col min="10" max="10" width="16" customWidth="1"/>
    <col min="11" max="11" width="12.6640625" customWidth="1"/>
    <col min="12" max="12" width="11.1640625" bestFit="1" customWidth="1"/>
    <col min="13" max="13" width="12.33203125" bestFit="1" customWidth="1"/>
    <col min="14" max="14" width="30.33203125" customWidth="1"/>
    <col min="15" max="15" width="22" customWidth="1"/>
    <col min="16" max="16" width="22.6640625" customWidth="1"/>
    <col min="17" max="17" width="15.83203125" customWidth="1"/>
    <col min="19" max="20" width="12.5" customWidth="1"/>
    <col min="22" max="22" width="19.5" customWidth="1"/>
    <col min="23" max="23" width="19.1640625" customWidth="1"/>
    <col min="24" max="24" width="25.33203125" customWidth="1"/>
  </cols>
  <sheetData>
    <row r="1" spans="1:24" ht="20" thickBot="1">
      <c r="A1" s="24"/>
      <c r="I1" s="4" t="s">
        <v>1</v>
      </c>
      <c r="J1" s="4"/>
      <c r="K1" s="4"/>
      <c r="L1" s="4"/>
      <c r="M1" s="4"/>
      <c r="N1" s="4"/>
      <c r="O1" s="4"/>
      <c r="P1" s="4"/>
      <c r="Q1" s="4"/>
      <c r="S1" s="27"/>
      <c r="T1" s="78" t="s">
        <v>2</v>
      </c>
      <c r="U1" s="78"/>
      <c r="V1" s="78"/>
      <c r="W1" s="78"/>
      <c r="X1" s="78"/>
    </row>
    <row r="2" spans="1:24" ht="17" thickBot="1">
      <c r="A2" s="24" t="s">
        <v>28</v>
      </c>
      <c r="C2"/>
      <c r="D2" s="8"/>
      <c r="E2" s="5"/>
      <c r="F2" s="1"/>
      <c r="I2" s="50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25</v>
      </c>
      <c r="Q2" s="2" t="s">
        <v>21</v>
      </c>
      <c r="R2" s="2"/>
      <c r="T2" s="2" t="s">
        <v>13</v>
      </c>
      <c r="U2" s="2" t="s">
        <v>6</v>
      </c>
      <c r="V2" s="2" t="s">
        <v>14</v>
      </c>
      <c r="W2" s="2" t="s">
        <v>0</v>
      </c>
      <c r="X2" s="2" t="s">
        <v>23</v>
      </c>
    </row>
    <row r="3" spans="1:24">
      <c r="A3" s="12"/>
      <c r="B3" s="79" t="s">
        <v>26</v>
      </c>
      <c r="C3" s="80"/>
      <c r="D3" s="81" t="s">
        <v>30</v>
      </c>
      <c r="E3" s="82"/>
      <c r="F3" s="83" t="s">
        <v>31</v>
      </c>
      <c r="G3" s="84"/>
      <c r="H3" s="26"/>
      <c r="I3" s="50">
        <v>10242</v>
      </c>
      <c r="J3" s="2">
        <v>1058</v>
      </c>
      <c r="K3" s="2">
        <v>4</v>
      </c>
      <c r="L3" s="2">
        <v>10</v>
      </c>
      <c r="M3" s="2" t="s">
        <v>15</v>
      </c>
      <c r="N3" s="2" t="s">
        <v>16</v>
      </c>
      <c r="O3" s="2" t="s">
        <v>17</v>
      </c>
      <c r="P3" s="2" t="b">
        <v>1</v>
      </c>
      <c r="Q3" s="2" t="s">
        <v>22</v>
      </c>
      <c r="R3" s="2"/>
      <c r="T3" s="2" t="s">
        <v>18</v>
      </c>
      <c r="U3" s="2">
        <v>1</v>
      </c>
      <c r="V3" s="2">
        <v>36</v>
      </c>
      <c r="W3" s="2" t="s">
        <v>19</v>
      </c>
      <c r="X3" s="2" t="s">
        <v>20</v>
      </c>
    </row>
    <row r="4" spans="1:24">
      <c r="A4" s="13" t="s">
        <v>3</v>
      </c>
      <c r="B4" s="29" t="s">
        <v>49</v>
      </c>
      <c r="C4" s="30" t="s">
        <v>5</v>
      </c>
      <c r="D4" s="14" t="s">
        <v>49</v>
      </c>
      <c r="E4" s="15" t="s">
        <v>5</v>
      </c>
      <c r="F4" s="29" t="s">
        <v>49</v>
      </c>
      <c r="G4" s="30" t="s">
        <v>5</v>
      </c>
      <c r="H4" s="25"/>
      <c r="T4" s="2"/>
      <c r="U4" s="2"/>
      <c r="V4" s="2"/>
      <c r="W4" s="2"/>
      <c r="X4" s="2"/>
    </row>
    <row r="5" spans="1:24" ht="18">
      <c r="A5" s="16">
        <v>2</v>
      </c>
      <c r="B5" s="58">
        <v>5.1589500000000005E-4</v>
      </c>
      <c r="C5" s="31">
        <f>2562*1058*4/1000000000/B5</f>
        <v>21.016648736661526</v>
      </c>
      <c r="D5" s="58">
        <v>2.5020670000000002E-3</v>
      </c>
      <c r="E5" s="35">
        <f>Table24312[Nodes]*Table24312[Flops/evalRHS]*Table24312[RK_steps]/1000000000/D5</f>
        <v>17.323334666897409</v>
      </c>
      <c r="F5" s="60">
        <v>1.163136E-2</v>
      </c>
      <c r="G5" s="31">
        <f>40962*Table24312[Flops/evalRHS]*Table24312[RK_steps]/1000000000/F5</f>
        <v>14.90377599867943</v>
      </c>
      <c r="T5" s="2"/>
      <c r="U5" s="2" t="s">
        <v>24</v>
      </c>
      <c r="V5" s="2"/>
      <c r="W5" s="2"/>
      <c r="X5" s="2"/>
    </row>
    <row r="6" spans="1:24" ht="18">
      <c r="A6" s="13">
        <v>4</v>
      </c>
      <c r="B6" s="58">
        <v>2.5799539999999999E-4</v>
      </c>
      <c r="C6" s="31">
        <f t="shared" ref="C6:C22" si="0">2562*1058*4/1000000000/B6</f>
        <v>42.02549347779069</v>
      </c>
      <c r="D6" s="58">
        <v>1.321219E-3</v>
      </c>
      <c r="E6" s="36">
        <f>Table24312[Nodes]*Table24312[Flops/evalRHS]*Table24312[RK_steps]/1000000000/D6</f>
        <v>32.806176720134964</v>
      </c>
      <c r="F6" s="60">
        <v>6.0675130000000001E-3</v>
      </c>
      <c r="G6" s="37">
        <f>40962*Table24312[Flops/evalRHS]*Table24312[RK_steps]/1000000000/F6</f>
        <v>28.570385263286621</v>
      </c>
      <c r="P6" s="3"/>
      <c r="T6" s="2"/>
      <c r="U6" s="2"/>
      <c r="V6" s="2"/>
      <c r="W6" s="2"/>
      <c r="X6" s="2"/>
    </row>
    <row r="7" spans="1:24" ht="18">
      <c r="A7" s="16">
        <v>6</v>
      </c>
      <c r="B7" s="58">
        <v>2.186825E-4</v>
      </c>
      <c r="C7" s="31">
        <f t="shared" si="0"/>
        <v>49.580483120505754</v>
      </c>
      <c r="D7" s="58">
        <v>8.0313059999999998E-4</v>
      </c>
      <c r="E7" s="35">
        <f>Table24312[Nodes]*Table24312[Flops/evalRHS]*Table24312[RK_steps]/1000000000/D7</f>
        <v>53.968985866059647</v>
      </c>
      <c r="F7" s="60">
        <v>3.6704530000000002E-3</v>
      </c>
      <c r="G7" s="31">
        <f>40962*Table24312[Flops/evalRHS]*Table24312[RK_steps]/1000000000/F7</f>
        <v>47.228825433808844</v>
      </c>
    </row>
    <row r="8" spans="1:24" ht="18">
      <c r="A8" s="13">
        <v>8</v>
      </c>
      <c r="B8" s="58">
        <v>2.125711E-4</v>
      </c>
      <c r="C8" s="31">
        <f t="shared" si="0"/>
        <v>51.005917549469331</v>
      </c>
      <c r="D8" s="58">
        <v>5.4837370000000002E-4</v>
      </c>
      <c r="E8" s="36">
        <f>Table24312[Nodes]*Table24312[Flops/evalRHS]*Table24312[RK_steps]/1000000000/D8</f>
        <v>79.041252343064585</v>
      </c>
      <c r="F8" s="60">
        <v>3.3481209999999999E-3</v>
      </c>
      <c r="G8" s="37">
        <f>40962*Table24312[Flops/evalRHS]*Table24312[RK_steps]/1000000000/F8</f>
        <v>51.775662827000573</v>
      </c>
    </row>
    <row r="9" spans="1:24" ht="18">
      <c r="A9" s="16">
        <v>10</v>
      </c>
      <c r="B9" s="58">
        <v>1.737965E-4</v>
      </c>
      <c r="C9" s="31">
        <f t="shared" si="0"/>
        <v>62.385514092631325</v>
      </c>
      <c r="D9" s="58">
        <v>4.66565E-4</v>
      </c>
      <c r="E9" s="35">
        <f>Table24312[Nodes]*Table24312[Flops/evalRHS]*Table24312[RK_steps]/1000000000/D9</f>
        <v>92.900547619302785</v>
      </c>
      <c r="F9" s="60">
        <v>2.7903260000000001E-3</v>
      </c>
      <c r="G9" s="31">
        <f>40962*Table24312[Flops/evalRHS]*Table24312[RK_steps]/1000000000/F9</f>
        <v>62.125781718695229</v>
      </c>
    </row>
    <row r="10" spans="1:24" ht="18">
      <c r="A10" s="13">
        <v>12</v>
      </c>
      <c r="B10" s="58">
        <v>1.606349E-4</v>
      </c>
      <c r="C10" s="31">
        <f t="shared" si="0"/>
        <v>67.497063216025907</v>
      </c>
      <c r="D10" s="58">
        <v>3.9024570000000002E-4</v>
      </c>
      <c r="E10" s="36">
        <f>Table24312[Nodes]*Table24312[Flops/evalRHS]*Table24312[RK_steps]/1000000000/D10</f>
        <v>111.06885738907565</v>
      </c>
      <c r="F10" s="60">
        <v>2.6244879999999999E-3</v>
      </c>
      <c r="G10" s="37">
        <f>40962*Table24312[Flops/evalRHS]*Table24312[RK_steps]/1000000000/F10</f>
        <v>66.051429459765103</v>
      </c>
    </row>
    <row r="11" spans="1:24" ht="18">
      <c r="A11" s="16">
        <v>14</v>
      </c>
      <c r="B11" s="58">
        <v>1.4644049999999999E-4</v>
      </c>
      <c r="C11" s="31">
        <f t="shared" si="0"/>
        <v>74.039517756358393</v>
      </c>
      <c r="D11" s="58">
        <v>3.694681E-4</v>
      </c>
      <c r="E11" s="35">
        <f>Table24312[Nodes]*Table24312[Flops/evalRHS]*Table24312[RK_steps]/1000000000/D11</f>
        <v>117.31498335038938</v>
      </c>
      <c r="F11" s="60">
        <v>1.9350019999999999E-3</v>
      </c>
      <c r="G11" s="31">
        <f>40962*Table24312[Flops/evalRHS]*Table24312[RK_steps]/1000000000/F11</f>
        <v>89.587082597330649</v>
      </c>
    </row>
    <row r="12" spans="1:24" ht="18">
      <c r="A12" s="13">
        <v>16</v>
      </c>
      <c r="B12" s="58">
        <v>1.482307E-4</v>
      </c>
      <c r="C12" s="31">
        <f t="shared" si="0"/>
        <v>73.145333591489475</v>
      </c>
      <c r="D12" s="58">
        <v>3.167113E-4</v>
      </c>
      <c r="E12" s="36">
        <f>Table24312[Nodes]*Table24312[Flops/evalRHS]*Table24312[RK_steps]/1000000000/D12</f>
        <v>136.85695458292773</v>
      </c>
      <c r="F12" s="60">
        <v>1.774498E-3</v>
      </c>
      <c r="G12" s="37">
        <f>40962*Table24312[Flops/evalRHS]*Table24312[RK_steps]/1000000000/F12</f>
        <v>97.690267331944014</v>
      </c>
    </row>
    <row r="13" spans="1:24" ht="18">
      <c r="A13" s="16">
        <v>18</v>
      </c>
      <c r="B13" s="58">
        <v>1.369524E-4</v>
      </c>
      <c r="C13" s="31">
        <f t="shared" si="0"/>
        <v>79.168995943116002</v>
      </c>
      <c r="D13" s="58">
        <v>3.4066009999999999E-4</v>
      </c>
      <c r="E13" s="35">
        <f>Table24312[Nodes]*Table24312[Flops/evalRHS]*Table24312[RK_steps]/1000000000/D13</f>
        <v>127.23575200030764</v>
      </c>
      <c r="F13" s="60">
        <v>1.1395520000000001E-3</v>
      </c>
      <c r="G13" s="31">
        <f>40962*Table24312[Flops/evalRHS]*Table24312[RK_steps]/1000000000/F13</f>
        <v>152.12222347027603</v>
      </c>
    </row>
    <row r="14" spans="1:24" ht="18">
      <c r="A14" s="13">
        <v>20</v>
      </c>
      <c r="B14" s="58">
        <v>1.197184E-4</v>
      </c>
      <c r="C14" s="31">
        <f t="shared" si="0"/>
        <v>90.565727574040423</v>
      </c>
      <c r="D14" s="58">
        <v>3.4690980000000001E-4</v>
      </c>
      <c r="E14" s="36">
        <f>Table24312[Nodes]*Table24312[Flops/evalRHS]*Table24312[RK_steps]/1000000000/D14</f>
        <v>124.94355593298316</v>
      </c>
      <c r="F14" s="60">
        <v>1.095768E-3</v>
      </c>
      <c r="G14" s="37">
        <f>40962*Table24312[Flops/evalRHS]*Table24312[RK_steps]/1000000000/F14</f>
        <v>158.20062640997</v>
      </c>
    </row>
    <row r="15" spans="1:24" ht="18">
      <c r="A15" s="16">
        <v>22</v>
      </c>
      <c r="B15" s="58">
        <v>1.176332E-4</v>
      </c>
      <c r="C15" s="31">
        <f t="shared" si="0"/>
        <v>92.171121758143101</v>
      </c>
      <c r="D15" s="58">
        <v>2.4992070000000001E-4</v>
      </c>
      <c r="E15" s="35">
        <f>Table24312[Nodes]*Table24312[Flops/evalRHS]*Table24312[RK_steps]/1000000000/D15</f>
        <v>173.43158849987216</v>
      </c>
      <c r="F15" s="60">
        <v>1.258533E-3</v>
      </c>
      <c r="G15" s="31">
        <f>40962*Table24312[Flops/evalRHS]*Table24312[RK_steps]/1000000000/F15</f>
        <v>137.74067426122318</v>
      </c>
    </row>
    <row r="16" spans="1:24" ht="18">
      <c r="A16" s="13">
        <v>24</v>
      </c>
      <c r="B16" s="58">
        <v>1.1973349999999999E-4</v>
      </c>
      <c r="C16" s="31">
        <f t="shared" si="0"/>
        <v>90.554306021288951</v>
      </c>
      <c r="D16" s="58">
        <v>2.4350509999999999E-4</v>
      </c>
      <c r="E16" s="36">
        <f>Table24312[Nodes]*Table24312[Flops/evalRHS]*Table24312[RK_steps]/1000000000/D16</f>
        <v>178.00097000021768</v>
      </c>
      <c r="F16" s="60">
        <v>1.070683E-3</v>
      </c>
      <c r="G16" s="37">
        <f>40962*Table24312[Flops/evalRHS]*Table24312[RK_steps]/1000000000/F16</f>
        <v>161.90710415687929</v>
      </c>
    </row>
    <row r="17" spans="1:10" ht="18">
      <c r="A17" s="16">
        <v>26</v>
      </c>
      <c r="B17" s="58">
        <v>1.7278000000000001E-4</v>
      </c>
      <c r="C17" s="31">
        <f t="shared" si="0"/>
        <v>62.752540803333716</v>
      </c>
      <c r="D17" s="58">
        <v>2.9754309999999997E-4</v>
      </c>
      <c r="E17" s="35">
        <f>Table24312[Nodes]*Table24312[Flops/evalRHS]*Table24312[RK_steps]/1000000000/D17</f>
        <v>145.67349738575692</v>
      </c>
      <c r="F17" s="60">
        <v>1.0130219999999999E-3</v>
      </c>
      <c r="G17" s="31">
        <f>40962*Table24312[Flops/evalRHS]*Table24312[RK_steps]/1000000000/F17</f>
        <v>171.12282260405007</v>
      </c>
    </row>
    <row r="18" spans="1:10" ht="18">
      <c r="A18" s="13">
        <v>28</v>
      </c>
      <c r="B18" s="58">
        <v>1.7218149999999999E-4</v>
      </c>
      <c r="C18" s="31">
        <f t="shared" si="0"/>
        <v>62.970667580431119</v>
      </c>
      <c r="D18" s="58">
        <v>2.8355040000000001E-4</v>
      </c>
      <c r="E18" s="36">
        <f>Table24312[Nodes]*Table24312[Flops/evalRHS]*Table24312[RK_steps]/1000000000/D18</f>
        <v>152.8622213193845</v>
      </c>
      <c r="F18" s="60">
        <v>8.6566650000000002E-4</v>
      </c>
      <c r="G18" s="37">
        <f>40962*Table24312[Flops/evalRHS]*Table24312[RK_steps]/1000000000/F18</f>
        <v>200.25169508118887</v>
      </c>
    </row>
    <row r="19" spans="1:10" ht="18">
      <c r="A19" s="16">
        <v>30</v>
      </c>
      <c r="B19" s="58">
        <v>1.6149259999999999E-4</v>
      </c>
      <c r="C19" s="31">
        <f t="shared" si="0"/>
        <v>67.13858096284288</v>
      </c>
      <c r="D19" s="58">
        <v>2.9289430000000003E-4</v>
      </c>
      <c r="E19" s="35">
        <f>Table24312[Nodes]*Table24312[Flops/evalRHS]*Table24312[RK_steps]/1000000000/D19</f>
        <v>147.98561801987952</v>
      </c>
      <c r="F19" s="60">
        <v>8.4848029999999997E-4</v>
      </c>
      <c r="G19" s="31">
        <f>40962*Table24312[Flops/evalRHS]*Table24312[RK_steps]/1000000000/F19</f>
        <v>204.30784780742698</v>
      </c>
    </row>
    <row r="20" spans="1:10" ht="18">
      <c r="A20" s="13">
        <v>32</v>
      </c>
      <c r="B20" s="58">
        <v>1.6086139999999999E-4</v>
      </c>
      <c r="C20" s="31">
        <f t="shared" si="0"/>
        <v>67.402024351398168</v>
      </c>
      <c r="D20" s="58">
        <v>2.5657430000000002E-4</v>
      </c>
      <c r="E20" s="36">
        <f>Table24312[Nodes]*Table24312[Flops/evalRHS]*Table24312[RK_steps]/1000000000/D20</f>
        <v>168.93408264194815</v>
      </c>
      <c r="F20" s="60">
        <v>7.5943620000000001E-4</v>
      </c>
      <c r="G20" s="37">
        <f>40962*Table24312[Flops/evalRHS]*Table24312[RK_steps]/1000000000/F20</f>
        <v>228.26299826107839</v>
      </c>
    </row>
    <row r="21" spans="1:10" ht="18">
      <c r="A21" s="16">
        <v>34</v>
      </c>
      <c r="B21" s="58">
        <v>1.3421200000000001E-4</v>
      </c>
      <c r="C21" s="31">
        <f t="shared" si="0"/>
        <v>80.785503531725922</v>
      </c>
      <c r="D21" s="58">
        <v>2.338524E-4</v>
      </c>
      <c r="E21" s="35">
        <f>Table24312[Nodes]*Table24312[Flops/evalRHS]*Table24312[RK_steps]/1000000000/D21</f>
        <v>185.34829661786665</v>
      </c>
      <c r="F21" s="60">
        <v>6.5536610000000003E-4</v>
      </c>
      <c r="G21" s="31">
        <f>40962*Table24312[Flops/evalRHS]*Table24312[RK_steps]/1000000000/F21</f>
        <v>264.51045301244602</v>
      </c>
    </row>
    <row r="22" spans="1:10" ht="19" thickBot="1">
      <c r="A22" s="13">
        <v>36</v>
      </c>
      <c r="B22" s="58">
        <v>1.205654E-4</v>
      </c>
      <c r="C22" s="31">
        <f t="shared" si="0"/>
        <v>89.929482256103327</v>
      </c>
      <c r="D22" s="58">
        <v>2.057664E-4</v>
      </c>
      <c r="E22" s="38">
        <f>Table24312[Nodes]*Table24312[Flops/evalRHS]*Table24312[RK_steps]/1000000000/D22</f>
        <v>210.64733600821125</v>
      </c>
      <c r="F22" s="60">
        <v>6.6261990000000002E-4</v>
      </c>
      <c r="G22" s="39">
        <f>40962*Table24312[Flops/evalRHS]*Table24312[RK_steps]/1000000000/F22</f>
        <v>261.61481718252048</v>
      </c>
    </row>
    <row r="23" spans="1:10">
      <c r="D23" s="40"/>
      <c r="E23" s="40"/>
      <c r="F23" s="40"/>
      <c r="G23" s="40"/>
    </row>
    <row r="24" spans="1:10">
      <c r="D24" s="40"/>
      <c r="E24" s="40"/>
      <c r="F24" s="40"/>
      <c r="G24" s="40"/>
    </row>
    <row r="25" spans="1:10" ht="17" thickBot="1">
      <c r="A25" s="32" t="s">
        <v>29</v>
      </c>
      <c r="B25" s="8"/>
      <c r="C25" s="8"/>
      <c r="D25" s="17"/>
      <c r="E25" s="18"/>
      <c r="F25" s="40"/>
      <c r="G25" s="40"/>
    </row>
    <row r="26" spans="1:10">
      <c r="A26" s="9"/>
      <c r="B26" s="85" t="s">
        <v>27</v>
      </c>
      <c r="C26" s="86"/>
      <c r="D26" s="87" t="s">
        <v>30</v>
      </c>
      <c r="E26" s="88"/>
      <c r="F26" s="89" t="s">
        <v>32</v>
      </c>
      <c r="G26" s="90"/>
    </row>
    <row r="27" spans="1:10">
      <c r="A27" s="6" t="s">
        <v>3</v>
      </c>
      <c r="B27" s="10" t="s">
        <v>49</v>
      </c>
      <c r="C27" s="11" t="s">
        <v>5</v>
      </c>
      <c r="D27" s="41" t="s">
        <v>49</v>
      </c>
      <c r="E27" s="42" t="s">
        <v>5</v>
      </c>
      <c r="F27" s="43" t="s">
        <v>49</v>
      </c>
      <c r="G27" s="44" t="s">
        <v>5</v>
      </c>
    </row>
    <row r="28" spans="1:10" ht="18">
      <c r="A28" s="7">
        <v>2</v>
      </c>
      <c r="B28" s="58">
        <v>6.6561889999999996E-4</v>
      </c>
      <c r="C28" s="28">
        <f>2562*1058*4/1000000000/B28</f>
        <v>16.289176884851077</v>
      </c>
      <c r="D28" s="58">
        <v>3.3089220000000002E-3</v>
      </c>
      <c r="E28" s="35">
        <f>Table24312[Nodes]*Table24312[Flops/evalRHS]*Table24312[RK_steps]/1000000000/D28</f>
        <v>13.099173688591026</v>
      </c>
      <c r="F28" s="60">
        <v>1.6966700000000001E-2</v>
      </c>
      <c r="G28" s="31">
        <f>40962*Table24312[Flops/evalRHS]*Table24312[RK_steps]/1000000000/F28</f>
        <v>10.217142048836838</v>
      </c>
    </row>
    <row r="29" spans="1:10" ht="18">
      <c r="A29" s="6">
        <v>4</v>
      </c>
      <c r="B29" s="58">
        <v>3.2758450000000002E-4</v>
      </c>
      <c r="C29" s="28">
        <f t="shared" ref="C29:C45" si="1">2562*1058*4/1000000000/B29</f>
        <v>33.097976247349919</v>
      </c>
      <c r="D29" s="58">
        <v>1.5766459999999999E-3</v>
      </c>
      <c r="E29" s="36">
        <f>Table24312[Nodes]*Table24312[Flops/evalRHS]*Table24312[RK_steps]/1000000000/D29</f>
        <v>27.491360774707832</v>
      </c>
      <c r="F29" s="60">
        <v>8.5828499999999995E-3</v>
      </c>
      <c r="G29" s="37">
        <f>40962*Table24312[Flops/evalRHS]*Table24312[RK_steps]/1000000000/F29</f>
        <v>20.197391775459202</v>
      </c>
    </row>
    <row r="30" spans="1:10" ht="18">
      <c r="A30" s="7">
        <v>6</v>
      </c>
      <c r="B30" s="58">
        <v>2.6263960000000002</v>
      </c>
      <c r="C30" s="28">
        <f t="shared" si="1"/>
        <v>4.1282365644784713E-3</v>
      </c>
      <c r="D30" s="58">
        <v>8.9473109999999999E-4</v>
      </c>
      <c r="E30" s="35">
        <f>Table24312[Nodes]*Table24312[Flops/evalRHS]*Table24312[RK_steps]/1000000000/D30</f>
        <v>48.443765953815621</v>
      </c>
      <c r="F30" s="60">
        <v>5.0908159999999997E-3</v>
      </c>
      <c r="G30" s="31">
        <f>40962*Table24312[Flops/evalRHS]*Table24312[RK_steps]/1000000000/F30</f>
        <v>34.051748089107917</v>
      </c>
    </row>
    <row r="31" spans="1:10" ht="18">
      <c r="A31" s="6">
        <v>8</v>
      </c>
      <c r="B31" s="58">
        <v>2.4363760000000001E-4</v>
      </c>
      <c r="C31" s="28">
        <f t="shared" si="1"/>
        <v>44.502096556524933</v>
      </c>
      <c r="D31" s="58">
        <v>7.4140489999999996E-4</v>
      </c>
      <c r="E31" s="36">
        <f>Table24312[Nodes]*Table24312[Flops/evalRHS]*Table24312[RK_steps]/1000000000/D31</f>
        <v>58.46217633576471</v>
      </c>
      <c r="F31" s="60">
        <v>4.8862560000000003E-3</v>
      </c>
      <c r="G31" s="37">
        <f>40962*Table24312[Flops/evalRHS]*Table24312[RK_steps]/1000000000/F31</f>
        <v>35.477302867471536</v>
      </c>
    </row>
    <row r="32" spans="1:10" ht="18">
      <c r="A32" s="7">
        <v>10</v>
      </c>
      <c r="B32" s="58">
        <v>1.9730999999999999E-4</v>
      </c>
      <c r="C32" s="28">
        <f t="shared" si="1"/>
        <v>54.951011099285388</v>
      </c>
      <c r="D32" s="58">
        <v>6.1420889999999997E-4</v>
      </c>
      <c r="E32" s="35">
        <f>Table24312[Nodes]*Table24312[Flops/evalRHS]*Table24312[RK_steps]/1000000000/D32</f>
        <v>70.569058833240618</v>
      </c>
      <c r="F32" s="60">
        <v>3.5795190000000002E-3</v>
      </c>
      <c r="G32" s="31">
        <f>40962*Table24312[Flops/evalRHS]*Table24312[RK_steps]/1000000000/F32</f>
        <v>48.428625186791855</v>
      </c>
      <c r="H32" s="19"/>
      <c r="I32" s="20"/>
      <c r="J32" s="20"/>
    </row>
    <row r="33" spans="1:10" ht="18">
      <c r="A33" s="6">
        <v>12</v>
      </c>
      <c r="B33" s="58">
        <v>2.015923E-4</v>
      </c>
      <c r="C33" s="28">
        <f t="shared" si="1"/>
        <v>53.783720906006828</v>
      </c>
      <c r="D33" s="58">
        <v>4.9610590000000003E-4</v>
      </c>
      <c r="E33" s="36">
        <f>Table24312[Nodes]*Table24312[Flops/evalRHS]*Table24312[RK_steps]/1000000000/D33</f>
        <v>87.368733167656345</v>
      </c>
      <c r="F33" s="60">
        <v>3.4948760000000001E-3</v>
      </c>
      <c r="G33" s="37">
        <f>40962*Table24312[Flops/evalRHS]*Table24312[RK_steps]/1000000000/F33</f>
        <v>49.601526348860446</v>
      </c>
      <c r="H33" s="20"/>
      <c r="I33" s="20"/>
      <c r="J33" s="21"/>
    </row>
    <row r="34" spans="1:10" ht="18">
      <c r="A34" s="7">
        <v>14</v>
      </c>
      <c r="B34" s="58">
        <v>1.8483019999999999E-4</v>
      </c>
      <c r="C34" s="28">
        <f t="shared" si="1"/>
        <v>58.661322662638469</v>
      </c>
      <c r="D34" s="58">
        <v>4.538066E-4</v>
      </c>
      <c r="E34" s="35">
        <f>Table24312[Nodes]*Table24312[Flops/evalRHS]*Table24312[RK_steps]/1000000000/D34</f>
        <v>95.512370247590056</v>
      </c>
      <c r="F34" s="60">
        <v>2.6823089999999999E-3</v>
      </c>
      <c r="G34" s="31">
        <f>40962*Table24312[Flops/evalRHS]*Table24312[RK_steps]/1000000000/F34</f>
        <v>64.627596596812666</v>
      </c>
      <c r="H34" s="20"/>
      <c r="I34" s="22"/>
      <c r="J34" s="23"/>
    </row>
    <row r="35" spans="1:10" ht="18">
      <c r="A35" s="6">
        <v>16</v>
      </c>
      <c r="B35" s="58">
        <v>1.8426510000000001E-4</v>
      </c>
      <c r="C35" s="28">
        <f t="shared" si="1"/>
        <v>58.8412238671349</v>
      </c>
      <c r="D35" s="58">
        <v>4.1095329999999997E-4</v>
      </c>
      <c r="E35" s="36">
        <f>Table24312[Nodes]*Table24312[Flops/evalRHS]*Table24312[RK_steps]/1000000000/D35</f>
        <v>105.47218868907977</v>
      </c>
      <c r="F35" s="60">
        <v>2.244626E-3</v>
      </c>
      <c r="G35" s="37">
        <f>40962*Table24312[Flops/evalRHS]*Table24312[RK_steps]/1000000000/F35</f>
        <v>77.22942886699164</v>
      </c>
      <c r="H35" s="20"/>
      <c r="I35" s="22"/>
      <c r="J35" s="23"/>
    </row>
    <row r="36" spans="1:10" ht="18">
      <c r="A36" s="7">
        <v>18</v>
      </c>
      <c r="B36" s="58">
        <v>1.7191630000000001E-4</v>
      </c>
      <c r="C36" s="28">
        <f t="shared" si="1"/>
        <v>63.067806833906964</v>
      </c>
      <c r="D36" s="58">
        <v>3.8992429999999998E-4</v>
      </c>
      <c r="E36" s="35">
        <f>Table24312[Nodes]*Table24312[Flops/evalRHS]*Table24312[RK_steps]/1000000000/D36</f>
        <v>111.16040728931232</v>
      </c>
      <c r="F36" s="60">
        <v>1.5579700000000001E-3</v>
      </c>
      <c r="G36" s="31">
        <f>40962*Table24312[Flops/evalRHS]*Table24312[RK_steps]/1000000000/F37</f>
        <v>127.73865005449211</v>
      </c>
      <c r="H36" s="20"/>
      <c r="I36" s="22"/>
      <c r="J36" s="23"/>
    </row>
    <row r="37" spans="1:10" ht="18">
      <c r="A37" s="6">
        <v>20</v>
      </c>
      <c r="B37" s="58">
        <v>1.4877719999999999E-4</v>
      </c>
      <c r="C37" s="28">
        <f t="shared" si="1"/>
        <v>72.876650454505125</v>
      </c>
      <c r="D37" s="58">
        <v>3.7973750000000001E-4</v>
      </c>
      <c r="E37" s="36">
        <f>Table24312[Nodes]*Table24312[Flops/evalRHS]*Table24312[RK_steps]/1000000000/D37</f>
        <v>114.14238520030284</v>
      </c>
      <c r="F37" s="60">
        <v>1.3570769999999999E-3</v>
      </c>
      <c r="G37" s="37">
        <f>40962*Table24312[Flops/evalRHS]*Table24312[RK_steps]/1000000000/F38</f>
        <v>104.96024374102758</v>
      </c>
    </row>
    <row r="38" spans="1:10" ht="18">
      <c r="A38" s="7">
        <v>22</v>
      </c>
      <c r="B38" s="58">
        <v>1.4808120000000001E-4</v>
      </c>
      <c r="C38" s="28">
        <f t="shared" si="1"/>
        <v>73.219179747327814</v>
      </c>
      <c r="D38" s="58">
        <v>4.024621E-4</v>
      </c>
      <c r="E38" s="35">
        <f>Table24312[Nodes]*Table24312[Flops/evalRHS]*Table24312[RK_steps]/1000000000/D38</f>
        <v>107.69745523864235</v>
      </c>
      <c r="F38" s="60">
        <v>1.651589E-3</v>
      </c>
      <c r="G38" s="31">
        <f>40962*Table24312[Flops/evalRHS]*Table24312[RK_steps]/1000000000/F39</f>
        <v>122.85035249695976</v>
      </c>
    </row>
    <row r="39" spans="1:10" ht="18">
      <c r="A39" s="6">
        <v>24</v>
      </c>
      <c r="B39" s="58">
        <v>1.583728E-4</v>
      </c>
      <c r="C39" s="28">
        <f t="shared" si="1"/>
        <v>68.461149894426313</v>
      </c>
      <c r="D39" s="58">
        <v>3.671953E-4</v>
      </c>
      <c r="E39" s="36">
        <f>Table24312[Nodes]*Table24312[Flops/evalRHS]*Table24312[RK_steps]/1000000000/D39</f>
        <v>118.04111871802282</v>
      </c>
      <c r="F39" s="60">
        <v>1.411076E-3</v>
      </c>
      <c r="G39" s="37">
        <f>40962*Table24312[Flops/evalRHS]*Table24312[RK_steps]/1000000000/F40</f>
        <v>131.46618797678445</v>
      </c>
    </row>
    <row r="40" spans="1:10" ht="18">
      <c r="A40" s="7">
        <v>26</v>
      </c>
      <c r="B40" s="58">
        <v>2.263252E-4</v>
      </c>
      <c r="C40" s="28">
        <f t="shared" si="1"/>
        <v>47.906216364770692</v>
      </c>
      <c r="D40" s="58">
        <v>3.3154549999999999E-4</v>
      </c>
      <c r="E40" s="35">
        <f>Table24312[Nodes]*Table24312[Flops/evalRHS]*Table24312[RK_steps]/1000000000/D40</f>
        <v>130.7336217804193</v>
      </c>
      <c r="F40" s="60">
        <v>1.3185989999999999E-3</v>
      </c>
      <c r="G40" s="31">
        <f>40962*Table24312[Flops/evalRHS]*Table24312[RK_steps]/1000000000/F41</f>
        <v>152.68214410594578</v>
      </c>
    </row>
    <row r="41" spans="1:10" ht="18">
      <c r="A41" s="6">
        <v>28</v>
      </c>
      <c r="B41" s="58">
        <v>2.2906599999999999E-4</v>
      </c>
      <c r="C41" s="28">
        <f t="shared" si="1"/>
        <v>47.333013192704286</v>
      </c>
      <c r="D41" s="58">
        <v>3.3833110000000002E-4</v>
      </c>
      <c r="E41" s="36">
        <f>Table24312[Nodes]*Table24312[Flops/evalRHS]*Table24312[RK_steps]/1000000000/D41</f>
        <v>128.11161610623438</v>
      </c>
      <c r="F41" s="60">
        <v>1.1353730000000001E-3</v>
      </c>
      <c r="G41" s="37">
        <f>40962*Table24312[Flops/evalRHS]*Table24312[RK_steps]/1000000000/F42</f>
        <v>162.3669007943607</v>
      </c>
    </row>
    <row r="42" spans="1:10" ht="18">
      <c r="A42" s="7">
        <v>30</v>
      </c>
      <c r="B42" s="58">
        <v>2.216175E-4</v>
      </c>
      <c r="C42" s="28">
        <f t="shared" si="1"/>
        <v>48.923862059629769</v>
      </c>
      <c r="D42" s="58">
        <v>3.3373950000000001E-4</v>
      </c>
      <c r="E42" s="35">
        <f>Table24312[Nodes]*Table24312[Flops/evalRHS]*Table24312[RK_steps]/1000000000/D42</f>
        <v>129.8741803112907</v>
      </c>
      <c r="F42" s="60">
        <v>1.067651E-3</v>
      </c>
      <c r="G42" s="37">
        <f>40962*Table24312[Flops/evalRHS]*Table24312[RK_steps]/1000000000/F43</f>
        <v>187.07276557487492</v>
      </c>
    </row>
    <row r="43" spans="1:10" ht="18">
      <c r="A43" s="6">
        <v>32</v>
      </c>
      <c r="B43" s="58">
        <v>2.1875360000000001E-4</v>
      </c>
      <c r="C43" s="28">
        <f t="shared" si="1"/>
        <v>49.564368312110062</v>
      </c>
      <c r="D43" s="58">
        <v>3.287594E-4</v>
      </c>
      <c r="E43" s="36">
        <f>Table24312[Nodes]*Table24312[Flops/evalRHS]*Table24312[RK_steps]/1000000000/D43</f>
        <v>131.84153517739722</v>
      </c>
      <c r="F43" s="60">
        <v>9.2665110000000005E-4</v>
      </c>
      <c r="G43" s="37">
        <f>40962*Table24312[Flops/evalRHS]*Table24312[RK_steps]/1000000000/F43</f>
        <v>187.07276557487492</v>
      </c>
    </row>
    <row r="44" spans="1:10" ht="18">
      <c r="A44" s="7">
        <v>34</v>
      </c>
      <c r="B44" s="58">
        <v>1.760098E-4</v>
      </c>
      <c r="C44" s="28">
        <f t="shared" si="1"/>
        <v>61.601024488409166</v>
      </c>
      <c r="D44" s="58">
        <v>2.837599E-4</v>
      </c>
      <c r="E44" s="35">
        <f>Table24312[Nodes]*Table24312[Flops/evalRHS]*Table24312[RK_steps]/1000000000/D44</f>
        <v>152.74936310592159</v>
      </c>
      <c r="F44" s="60">
        <v>8.2411449999999999E-4</v>
      </c>
      <c r="G44" s="31">
        <f>40962*Table24312[Flops/evalRHS]*Table24312[RK_steps]/1000000000/F44</f>
        <v>210.34842124486343</v>
      </c>
    </row>
    <row r="45" spans="1:10" ht="19" thickBot="1">
      <c r="A45" s="6">
        <v>36</v>
      </c>
      <c r="B45" s="58">
        <v>1.631165E-4</v>
      </c>
      <c r="C45" s="28">
        <f t="shared" si="1"/>
        <v>66.470185419623405</v>
      </c>
      <c r="D45" s="58">
        <v>2.5013809999999999E-4</v>
      </c>
      <c r="E45" s="38">
        <f>Table24312[Nodes]*Table24312[Flops/evalRHS]*Table24312[RK_steps]/1000000000/D45</f>
        <v>173.28085565533601</v>
      </c>
      <c r="F45" s="60">
        <v>9.1293009999999998E-4</v>
      </c>
      <c r="G45" s="39">
        <f>40962*Table24312[Flops/evalRHS]*Table24312[RK_steps]/1000000000/F45</f>
        <v>189.88439969281328</v>
      </c>
    </row>
    <row r="46" spans="1:10">
      <c r="D46" s="40"/>
      <c r="E46" s="40"/>
      <c r="F46" s="40"/>
      <c r="G46" s="40"/>
    </row>
    <row r="47" spans="1:10">
      <c r="D47" s="40"/>
      <c r="E47" s="40"/>
      <c r="F47" s="40"/>
      <c r="G47" s="40"/>
    </row>
    <row r="48" spans="1:10" ht="17" thickBot="1">
      <c r="A48" s="24" t="s">
        <v>33</v>
      </c>
      <c r="C48"/>
      <c r="D48" s="17"/>
      <c r="E48" s="18"/>
      <c r="F48" s="45"/>
      <c r="G48" s="40"/>
    </row>
    <row r="49" spans="1:7">
      <c r="A49" s="12"/>
      <c r="B49" s="79" t="s">
        <v>26</v>
      </c>
      <c r="C49" s="80"/>
      <c r="D49" s="87" t="s">
        <v>30</v>
      </c>
      <c r="E49" s="88"/>
      <c r="F49" s="89" t="s">
        <v>31</v>
      </c>
      <c r="G49" s="90"/>
    </row>
    <row r="50" spans="1:7">
      <c r="A50" s="13" t="s">
        <v>3</v>
      </c>
      <c r="B50" s="29" t="s">
        <v>49</v>
      </c>
      <c r="C50" s="30" t="s">
        <v>5</v>
      </c>
      <c r="D50" s="41" t="s">
        <v>49</v>
      </c>
      <c r="E50" s="42" t="s">
        <v>5</v>
      </c>
      <c r="F50" s="43" t="s">
        <v>49</v>
      </c>
      <c r="G50" s="44" t="s">
        <v>5</v>
      </c>
    </row>
    <row r="51" spans="1:7">
      <c r="A51" s="16">
        <v>2</v>
      </c>
      <c r="B51" s="61">
        <v>5.2214359999999997E-4</v>
      </c>
      <c r="C51" s="31">
        <f>2562*1058*4/1000000000/B51</f>
        <v>20.76513817271724</v>
      </c>
      <c r="D51" s="58">
        <v>2.1902639999999999E-3</v>
      </c>
      <c r="E51" s="35">
        <f>Table24312[Nodes]*Table24312[Flops/evalRHS]*Table24312[RK_steps]/1000000000/D51</f>
        <v>19.789460996482617</v>
      </c>
      <c r="F51" s="58">
        <v>9.725048E-3</v>
      </c>
      <c r="G51" s="31">
        <f>40962*Table24312[Flops/evalRHS]*Table24312[RK_steps]/1000000000/F51</f>
        <v>17.825226569575801</v>
      </c>
    </row>
    <row r="52" spans="1:7">
      <c r="A52" s="13">
        <v>4</v>
      </c>
      <c r="B52" s="59">
        <v>2.822713E-4</v>
      </c>
      <c r="C52" s="31">
        <f t="shared" ref="C52:C68" si="2">2562*1058*4/1000000000/B52</f>
        <v>38.411216443187811</v>
      </c>
      <c r="D52" s="58">
        <v>1.2076260000000001E-3</v>
      </c>
      <c r="E52" s="36">
        <f>Table24312[Nodes]*Table24312[Flops/evalRHS]*Table24312[RK_steps]/1000000000/D52</f>
        <v>35.892026173666352</v>
      </c>
      <c r="F52" s="58">
        <v>5.0355590000000002E-3</v>
      </c>
      <c r="G52" s="37">
        <f>40962*Table24312[Flops/evalRHS]*Table24312[RK_steps]/1000000000/F52</f>
        <v>34.425410167967449</v>
      </c>
    </row>
    <row r="53" spans="1:7">
      <c r="A53" s="16">
        <v>6</v>
      </c>
      <c r="B53" s="59">
        <v>2.1174529999999999E-4</v>
      </c>
      <c r="C53" s="31">
        <f t="shared" si="2"/>
        <v>51.204839021220309</v>
      </c>
      <c r="D53" s="58">
        <v>7.8493149999999995E-4</v>
      </c>
      <c r="E53" s="35">
        <f>Table24312[Nodes]*Table24312[Flops/evalRHS]*Table24312[RK_steps]/1000000000/D53</f>
        <v>55.220288649391705</v>
      </c>
      <c r="F53" s="58">
        <v>3.4811909999999998E-3</v>
      </c>
      <c r="G53" s="31">
        <f>40962*Table24312[Flops/evalRHS]*Table24312[RK_steps]/1000000000/F53</f>
        <v>49.796516192303152</v>
      </c>
    </row>
    <row r="54" spans="1:7">
      <c r="A54" s="13">
        <v>8</v>
      </c>
      <c r="B54" s="59">
        <v>1.997209E-4</v>
      </c>
      <c r="C54" s="31">
        <f t="shared" si="2"/>
        <v>54.28767845528435</v>
      </c>
      <c r="D54" s="58">
        <v>5.9394009999999998E-4</v>
      </c>
      <c r="E54" s="36">
        <f>Table24312[Nodes]*Table24312[Flops/evalRHS]*Table24312[RK_steps]/1000000000/D54</f>
        <v>72.977298552497132</v>
      </c>
      <c r="F54" s="58">
        <v>2.8376679999999998E-3</v>
      </c>
      <c r="G54" s="31">
        <f>40962*Table24312[Flops/evalRHS]*Table24312[RK_steps]/1000000000/F54</f>
        <v>61.089311364120114</v>
      </c>
    </row>
    <row r="55" spans="1:7">
      <c r="A55" s="16">
        <v>10</v>
      </c>
      <c r="B55" s="59">
        <v>1.752333E-4</v>
      </c>
      <c r="C55" s="31">
        <f t="shared" si="2"/>
        <v>61.873993128018476</v>
      </c>
      <c r="D55" s="58">
        <v>4.9660890000000004E-4</v>
      </c>
      <c r="E55" s="35">
        <f>Table24312[Nodes]*Table24312[Flops/evalRHS]*Table24312[RK_steps]/1000000000/D55</f>
        <v>87.280240044026598</v>
      </c>
      <c r="F55" s="58">
        <v>2.2799819999999998E-3</v>
      </c>
      <c r="G55" s="31">
        <f>40962*Table24312[Flops/evalRHS]*Table24312[RK_steps]/1000000000/F55</f>
        <v>76.031821303852396</v>
      </c>
    </row>
    <row r="56" spans="1:7">
      <c r="A56" s="13">
        <v>12</v>
      </c>
      <c r="B56" s="59">
        <v>1.6190820000000001E-4</v>
      </c>
      <c r="C56" s="31">
        <f t="shared" si="2"/>
        <v>66.966243834469154</v>
      </c>
      <c r="D56" s="58">
        <v>4.343762E-4</v>
      </c>
      <c r="E56" s="36">
        <f>Table24312[Nodes]*Table24312[Flops/evalRHS]*Table24312[RK_steps]/1000000000/D56</f>
        <v>99.784804047735577</v>
      </c>
      <c r="F56" s="58">
        <v>2.0589850000000002E-3</v>
      </c>
      <c r="G56" s="37">
        <f>40962*Table24312[Flops/evalRHS]*Table24312[RK_steps]/1000000000/F56</f>
        <v>84.192543413380861</v>
      </c>
    </row>
    <row r="57" spans="1:7">
      <c r="A57" s="16">
        <v>14</v>
      </c>
      <c r="B57" s="59">
        <v>1.501482E-4</v>
      </c>
      <c r="C57" s="31">
        <f t="shared" si="2"/>
        <v>72.211215319264568</v>
      </c>
      <c r="D57" s="58">
        <v>3.7924749999999999E-4</v>
      </c>
      <c r="E57" s="35">
        <f>Table24312[Nodes]*Table24312[Flops/evalRHS]*Table24312[RK_steps]/1000000000/D57</f>
        <v>114.28986084285329</v>
      </c>
      <c r="F57" s="58">
        <v>1.856987E-3</v>
      </c>
      <c r="G57" s="31">
        <f>40962*Table24312[Flops/evalRHS]*Table24312[RK_steps]/1000000000/F57</f>
        <v>93.350779515419319</v>
      </c>
    </row>
    <row r="58" spans="1:7">
      <c r="A58" s="13">
        <v>16</v>
      </c>
      <c r="B58" s="59">
        <v>1.436896E-4</v>
      </c>
      <c r="C58" s="31">
        <f t="shared" si="2"/>
        <v>75.456985056677723</v>
      </c>
      <c r="D58" s="58">
        <v>3.3833319999999997E-4</v>
      </c>
      <c r="E58" s="36">
        <f>Table24312[Nodes]*Table24312[Flops/evalRHS]*Table24312[RK_steps]/1000000000/D58</f>
        <v>128.1108209303728</v>
      </c>
      <c r="F58" s="58">
        <v>1.740147E-3</v>
      </c>
      <c r="G58" s="37">
        <f>40962*Table24312[Flops/evalRHS]*Table24312[RK_steps]/1000000000/F58</f>
        <v>99.618701178693513</v>
      </c>
    </row>
    <row r="59" spans="1:7">
      <c r="A59" s="16">
        <v>18</v>
      </c>
      <c r="B59" s="59">
        <v>1.4791859999999999E-4</v>
      </c>
      <c r="C59" s="31">
        <f t="shared" si="2"/>
        <v>73.299666167743609</v>
      </c>
      <c r="D59" s="58">
        <v>3.1746049999999999E-4</v>
      </c>
      <c r="E59" s="35">
        <f>Table24312[Nodes]*Table24312[Flops/evalRHS]*Table24312[RK_steps]/1000000000/D59</f>
        <v>136.53397509296434</v>
      </c>
      <c r="F59" s="58">
        <v>1.721637E-3</v>
      </c>
      <c r="G59" s="31">
        <f>40962*Table24312[Flops/evalRHS]*Table24312[RK_steps]/1000000000/F59</f>
        <v>100.68974121722523</v>
      </c>
    </row>
    <row r="60" spans="1:7">
      <c r="A60" s="13">
        <v>20</v>
      </c>
      <c r="B60" s="59">
        <v>1.157699E-4</v>
      </c>
      <c r="C60" s="31">
        <f t="shared" si="2"/>
        <v>93.654602793990492</v>
      </c>
      <c r="D60" s="58">
        <v>2.698914E-4</v>
      </c>
      <c r="E60" s="36">
        <f>Table24312[Nodes]*Table24312[Flops/evalRHS]*Table24312[RK_steps]/1000000000/D60</f>
        <v>160.59846293731479</v>
      </c>
      <c r="F60" s="58">
        <v>1.0364459999999999E-3</v>
      </c>
      <c r="G60" s="37">
        <f>40962*Table24312[Flops/evalRHS]*Table24312[RK_steps]/1000000000/F60</f>
        <v>167.25539391343111</v>
      </c>
    </row>
    <row r="61" spans="1:7">
      <c r="A61" s="16">
        <v>22</v>
      </c>
      <c r="B61" s="59">
        <v>1.256602E-4</v>
      </c>
      <c r="C61" s="31">
        <f t="shared" si="2"/>
        <v>86.28335781735187</v>
      </c>
      <c r="D61" s="58">
        <v>2.5977539999999999E-4</v>
      </c>
      <c r="E61" s="35">
        <f>Table24312[Nodes]*Table24312[Flops/evalRHS]*Table24312[RK_steps]/1000000000/D61</f>
        <v>166.85238094138245</v>
      </c>
      <c r="F61" s="58">
        <v>9.3918959999999998E-4</v>
      </c>
      <c r="G61" s="31">
        <f>40962*Table24312[Flops/evalRHS]*Table24312[RK_steps]/1000000000/F61</f>
        <v>184.57528064620817</v>
      </c>
    </row>
    <row r="62" spans="1:7">
      <c r="A62" s="13">
        <v>24</v>
      </c>
      <c r="B62" s="59">
        <v>1.235939E-4</v>
      </c>
      <c r="C62" s="31">
        <f t="shared" si="2"/>
        <v>87.725882911697099</v>
      </c>
      <c r="D62" s="58">
        <v>2.5334149999999998E-4</v>
      </c>
      <c r="E62" s="36">
        <f>Table24312[Nodes]*Table24312[Flops/evalRHS]*Table24312[RK_steps]/1000000000/D62</f>
        <v>171.08978986861609</v>
      </c>
      <c r="F62" s="58">
        <v>9.1399380000000004E-4</v>
      </c>
      <c r="G62" s="37">
        <f>40962*Table24312[Flops/evalRHS]*Table24312[RK_steps]/1000000000/F62</f>
        <v>189.6634134717325</v>
      </c>
    </row>
    <row r="63" spans="1:7">
      <c r="A63" s="16">
        <v>26</v>
      </c>
      <c r="B63" s="59">
        <v>1.5903949999999999E-4</v>
      </c>
      <c r="C63" s="31">
        <f t="shared" si="2"/>
        <v>68.174157992196911</v>
      </c>
      <c r="D63" s="58">
        <v>3.1458229999999998E-4</v>
      </c>
      <c r="E63" s="36">
        <f>Table24312[Nodes]*Table24312[Flops/evalRHS]*Table24312[RK_steps]/1000000000/D63</f>
        <v>137.78316198972416</v>
      </c>
      <c r="F63" s="58">
        <v>1.0387420000000001E-3</v>
      </c>
      <c r="G63" s="31">
        <f>40962*Table24312[Flops/evalRHS]*Table24312[RK_steps]/1000000000/F63</f>
        <v>166.88569827733932</v>
      </c>
    </row>
    <row r="64" spans="1:7">
      <c r="A64" s="13">
        <v>28</v>
      </c>
      <c r="B64" s="59">
        <v>1.5906669999999999E-4</v>
      </c>
      <c r="C64" s="31">
        <f t="shared" si="2"/>
        <v>68.162500385058593</v>
      </c>
      <c r="D64" s="58">
        <v>2.7822349999999998E-4</v>
      </c>
      <c r="E64" s="36">
        <f>Table24312[Nodes]*Table24312[Flops/evalRHS]*Table24312[RK_steps]/1000000000/D64</f>
        <v>155.7889394677301</v>
      </c>
      <c r="F64" s="58">
        <v>9.3257099999999999E-4</v>
      </c>
      <c r="G64" s="37">
        <f>40962*Table24312[Flops/evalRHS]*Table24312[RK_steps]/1000000000/F64</f>
        <v>185.88523983696683</v>
      </c>
    </row>
    <row r="65" spans="1:7">
      <c r="A65" s="16">
        <v>30</v>
      </c>
      <c r="B65" s="59">
        <v>1.59142E-4</v>
      </c>
      <c r="C65" s="31">
        <f t="shared" si="2"/>
        <v>68.13024845735255</v>
      </c>
      <c r="D65" s="58">
        <v>2.7244409999999998E-4</v>
      </c>
      <c r="E65" s="35">
        <f>Table24312[Nodes]*Table24312[Flops/evalRHS]*Table24312[RK_steps]/1000000000/D65</f>
        <v>159.09371500428898</v>
      </c>
      <c r="F65" s="58">
        <v>8.6556450000000004E-4</v>
      </c>
      <c r="G65" s="31">
        <f>40962*Table24312[Flops/evalRHS]*Table24312[RK_steps]/1000000000/F65</f>
        <v>200.27529317572518</v>
      </c>
    </row>
    <row r="66" spans="1:7">
      <c r="A66" s="13">
        <v>32</v>
      </c>
      <c r="B66" s="59">
        <v>1.5078070000000001E-4</v>
      </c>
      <c r="C66" s="31">
        <f t="shared" si="2"/>
        <v>71.908301261368322</v>
      </c>
      <c r="D66" s="58">
        <v>2.6167019999999999E-4</v>
      </c>
      <c r="E66" s="36">
        <f>Table24312[Nodes]*Table24312[Flops/evalRHS]*Table24312[RK_steps]/1000000000/D66</f>
        <v>165.6441734672118</v>
      </c>
      <c r="F66" s="58">
        <v>7.7234929999999997E-4</v>
      </c>
      <c r="G66" s="37">
        <f>40962*Table24312[Flops/evalRHS]*Table24312[RK_steps]/1000000000/F66</f>
        <v>224.44661243300149</v>
      </c>
    </row>
    <row r="67" spans="1:7">
      <c r="A67" s="16">
        <v>34</v>
      </c>
      <c r="B67" s="59">
        <v>1.4342590000000001E-4</v>
      </c>
      <c r="C67" s="31">
        <f t="shared" si="2"/>
        <v>75.595718764881369</v>
      </c>
      <c r="D67" s="58">
        <v>2.4412239999999999E-4</v>
      </c>
      <c r="E67" s="35">
        <f>Table24312[Nodes]*Table24312[Flops/evalRHS]*Table24312[RK_steps]/1000000000/D67</f>
        <v>177.5508679252703</v>
      </c>
      <c r="F67" s="58">
        <v>7.3197379999999997E-4</v>
      </c>
      <c r="G67" s="31">
        <f>40962*Table24312[Flops/evalRHS]*Table24312[RK_steps]/1000000000/F67</f>
        <v>236.8270339730739</v>
      </c>
    </row>
    <row r="68" spans="1:7" ht="17" thickBot="1">
      <c r="A68" s="13">
        <v>36</v>
      </c>
      <c r="B68" s="59">
        <v>1.2440889999999999E-4</v>
      </c>
      <c r="C68" s="31">
        <f t="shared" si="2"/>
        <v>87.151192559374778</v>
      </c>
      <c r="D68" s="58">
        <v>2.294861E-4</v>
      </c>
      <c r="E68" s="38">
        <f>Table24312[Nodes]*Table24312[Flops/evalRHS]*Table24312[RK_steps]/1000000000/D68</f>
        <v>188.87481202565209</v>
      </c>
      <c r="F68" s="58">
        <v>6.5550839999999999E-4</v>
      </c>
      <c r="G68" s="39">
        <f>40962*Table24312[Flops/evalRHS]*Table24312[RK_steps]/1000000000/F68</f>
        <v>264.4530321808233</v>
      </c>
    </row>
    <row r="69" spans="1:7">
      <c r="B69" s="40"/>
      <c r="C69" s="45"/>
      <c r="D69" s="40"/>
      <c r="E69" s="40"/>
      <c r="F69" s="40"/>
      <c r="G69" s="40"/>
    </row>
    <row r="70" spans="1:7">
      <c r="B70" s="40"/>
      <c r="C70" s="45"/>
      <c r="D70" s="40"/>
      <c r="E70" s="40"/>
      <c r="F70" s="40"/>
      <c r="G70" s="40"/>
    </row>
    <row r="71" spans="1:7" ht="17" thickBot="1">
      <c r="A71" s="32" t="s">
        <v>34</v>
      </c>
      <c r="B71" s="17"/>
      <c r="C71" s="17"/>
      <c r="D71" s="17"/>
      <c r="E71" s="18"/>
      <c r="F71" s="40"/>
      <c r="G71" s="40"/>
    </row>
    <row r="72" spans="1:7">
      <c r="A72" s="9"/>
      <c r="B72" s="76" t="s">
        <v>27</v>
      </c>
      <c r="C72" s="77"/>
      <c r="D72" s="74" t="s">
        <v>30</v>
      </c>
      <c r="E72" s="75"/>
      <c r="F72" s="74" t="s">
        <v>32</v>
      </c>
      <c r="G72" s="75"/>
    </row>
    <row r="73" spans="1:7">
      <c r="A73" s="6" t="s">
        <v>3</v>
      </c>
      <c r="B73" s="10" t="s">
        <v>49</v>
      </c>
      <c r="C73" s="11" t="s">
        <v>5</v>
      </c>
      <c r="D73" s="41" t="s">
        <v>49</v>
      </c>
      <c r="E73" s="42" t="s">
        <v>5</v>
      </c>
      <c r="F73" s="43" t="s">
        <v>49</v>
      </c>
      <c r="G73" s="44" t="s">
        <v>5</v>
      </c>
    </row>
    <row r="74" spans="1:7">
      <c r="A74" s="7">
        <v>2</v>
      </c>
      <c r="B74" s="58">
        <v>6.7788410000000005E-4</v>
      </c>
      <c r="C74" s="28">
        <f>2562*1058*4/1000000000/B74</f>
        <v>15.994450968830806</v>
      </c>
      <c r="D74" s="58">
        <v>2.6659309999999999E-3</v>
      </c>
      <c r="E74" s="35">
        <f>Table24312[Nodes]*Table24312[Flops/evalRHS]*Table24312[RK_steps]/1000000000/D74</f>
        <v>16.258539324536159</v>
      </c>
      <c r="F74" s="58">
        <v>1.1752439999999999E-2</v>
      </c>
      <c r="G74" s="31">
        <f>40962*Table24312[Flops/evalRHS]*Table24312[RK_steps]/1000000000/F74</f>
        <v>14.750229228994149</v>
      </c>
    </row>
    <row r="75" spans="1:7">
      <c r="A75" s="6">
        <v>4</v>
      </c>
      <c r="B75" s="58">
        <v>3.4618620000000002E-4</v>
      </c>
      <c r="C75" s="28">
        <f t="shared" ref="C75:C91" si="3">2562*1058*4/1000000000/B75</f>
        <v>31.319515335966596</v>
      </c>
      <c r="D75" s="58">
        <v>1.4004460000000001E-3</v>
      </c>
      <c r="E75" s="36">
        <f>Table24312[Nodes]*Table24312[Flops/evalRHS]*Table24312[RK_steps]/1000000000/D75</f>
        <v>30.950242994017618</v>
      </c>
      <c r="F75" s="58">
        <v>6.5057309999999998E-3</v>
      </c>
      <c r="G75" s="37">
        <f>40962*Table24312[Flops/evalRHS]*Table24312[RK_steps]/1000000000/F75</f>
        <v>26.645919420892131</v>
      </c>
    </row>
    <row r="76" spans="1:7">
      <c r="A76" s="7">
        <v>6</v>
      </c>
      <c r="B76" s="58">
        <v>2.8914739999999999E-4</v>
      </c>
      <c r="C76" s="28">
        <f t="shared" si="3"/>
        <v>37.497774491487732</v>
      </c>
      <c r="D76" s="58">
        <v>9.8170019999999992E-4</v>
      </c>
      <c r="E76" s="35">
        <f>Table24312[Nodes]*Table24312[Flops/evalRHS]*Table24312[RK_steps]/1000000000/D76</f>
        <v>44.152118946293385</v>
      </c>
      <c r="F76" s="58">
        <v>4.1711140000000001E-3</v>
      </c>
      <c r="G76" s="31">
        <f>40962*Table24312[Flops/evalRHS]*Table24312[RK_steps]/1000000000/F76</f>
        <v>41.559924758709542</v>
      </c>
    </row>
    <row r="77" spans="1:7">
      <c r="A77" s="6">
        <v>8</v>
      </c>
      <c r="B77" s="58">
        <v>2.5275269999999999E-4</v>
      </c>
      <c r="C77" s="28">
        <f t="shared" si="3"/>
        <v>42.897203472010389</v>
      </c>
      <c r="D77" s="58">
        <v>7.6829809999999998E-4</v>
      </c>
      <c r="E77" s="36">
        <f>Table24312[Nodes]*Table24312[Flops/evalRHS]*Table24312[RK_steps]/1000000000/D77</f>
        <v>56.415789652479944</v>
      </c>
      <c r="F77" s="58">
        <v>3.369421E-3</v>
      </c>
      <c r="G77" s="37">
        <f>40962*Table24312[Flops/evalRHS]*Table24312[RK_steps]/1000000000/F77</f>
        <v>51.448359822058443</v>
      </c>
    </row>
    <row r="78" spans="1:7">
      <c r="A78" s="7">
        <v>10</v>
      </c>
      <c r="B78" s="58">
        <v>2.239977E-4</v>
      </c>
      <c r="C78" s="28">
        <f t="shared" si="3"/>
        <v>48.403997005326396</v>
      </c>
      <c r="D78" s="58">
        <v>6.7453420000000003E-4</v>
      </c>
      <c r="E78" s="35">
        <f>Table24312[Nodes]*Table24312[Flops/evalRHS]*Table24312[RK_steps]/1000000000/D78</f>
        <v>64.257889370175747</v>
      </c>
      <c r="F78" s="58">
        <v>2.7671200000000001E-3</v>
      </c>
      <c r="G78" s="31">
        <f>40962*Table24312[Flops/evalRHS]*Table24312[RK_steps]/1000000000/F78</f>
        <v>62.646789441730022</v>
      </c>
    </row>
    <row r="79" spans="1:7">
      <c r="A79" s="6">
        <v>12</v>
      </c>
      <c r="B79" s="58">
        <v>2.0946530000000001E-4</v>
      </c>
      <c r="C79" s="28">
        <f t="shared" si="3"/>
        <v>51.762196411529736</v>
      </c>
      <c r="D79" s="58">
        <v>5.6818700000000005E-4</v>
      </c>
      <c r="E79" s="36">
        <f>Table24312[Nodes]*Table24312[Flops/evalRHS]*Table24312[RK_steps]/1000000000/D79</f>
        <v>76.284997720820783</v>
      </c>
      <c r="F79" s="58">
        <v>2.4502899999999999E-3</v>
      </c>
      <c r="G79" s="37">
        <f>40962*Table24312[Flops/evalRHS]*Table24312[RK_steps]/1000000000/F79</f>
        <v>70.747211146435731</v>
      </c>
    </row>
    <row r="80" spans="1:7">
      <c r="A80" s="7">
        <v>14</v>
      </c>
      <c r="B80" s="58">
        <v>1.96481E-4</v>
      </c>
      <c r="C80" s="28">
        <f t="shared" si="3"/>
        <v>55.182862465072958</v>
      </c>
      <c r="D80" s="58">
        <v>5.0014030000000004E-4</v>
      </c>
      <c r="E80" s="35">
        <f>Table24312[Nodes]*Table24312[Flops/evalRHS]*Table24312[RK_steps]/1000000000/D80</f>
        <v>86.663970089992745</v>
      </c>
      <c r="F80" s="58">
        <v>2.1906120000000002E-3</v>
      </c>
      <c r="G80" s="31">
        <f>40962*Table24312[Flops/evalRHS]*Table24312[RK_steps]/1000000000/F80</f>
        <v>79.133677711981846</v>
      </c>
    </row>
    <row r="81" spans="1:7">
      <c r="A81" s="6">
        <v>16</v>
      </c>
      <c r="B81" s="58">
        <v>1.878704E-4</v>
      </c>
      <c r="C81" s="28">
        <f t="shared" si="3"/>
        <v>57.712039789131232</v>
      </c>
      <c r="D81" s="58">
        <v>4.4680430000000002E-4</v>
      </c>
      <c r="E81" s="36">
        <f>Table24312[Nodes]*Table24312[Flops/evalRHS]*Table24312[RK_steps]/1000000000/D81</f>
        <v>97.00923648228094</v>
      </c>
      <c r="F81" s="58">
        <v>2.0167409999999998E-3</v>
      </c>
      <c r="G81" s="37">
        <f>40962*Table24312[Flops/evalRHS]*Table24312[RK_steps]/1000000000/F81</f>
        <v>85.956096494294513</v>
      </c>
    </row>
    <row r="82" spans="1:7">
      <c r="A82" s="7">
        <v>18</v>
      </c>
      <c r="B82" s="58">
        <v>1.8352E-4</v>
      </c>
      <c r="C82" s="28">
        <f t="shared" si="3"/>
        <v>59.080122057541409</v>
      </c>
      <c r="D82" s="58">
        <v>4.1350700000000002E-4</v>
      </c>
      <c r="E82" s="35">
        <f>Table24312[Nodes]*Table24312[Flops/evalRHS]*Table24312[RK_steps]/1000000000/D82</f>
        <v>104.82082286394184</v>
      </c>
      <c r="F82" s="58">
        <v>1.9285120000000001E-3</v>
      </c>
      <c r="G82" s="31">
        <f>40962*Table24312[Flops/evalRHS]*Table24312[RK_steps]/1000000000/F82</f>
        <v>89.888569010719138</v>
      </c>
    </row>
    <row r="83" spans="1:7">
      <c r="A83" s="6">
        <v>20</v>
      </c>
      <c r="B83" s="58">
        <v>1.4876639999999999E-4</v>
      </c>
      <c r="C83" s="28">
        <f t="shared" si="3"/>
        <v>72.881941083470466</v>
      </c>
      <c r="D83" s="58">
        <v>3.514837E-4</v>
      </c>
      <c r="E83" s="36">
        <f>Table24312[Nodes]*Table24312[Flops/evalRHS]*Table24312[RK_steps]/1000000000/D83</f>
        <v>123.31765029217571</v>
      </c>
      <c r="F83" s="58">
        <v>1.3216079999999999E-3</v>
      </c>
      <c r="G83" s="37">
        <f>40962*Table24312[Flops/evalRHS]*Table24312[RK_steps]/1000000000/F83</f>
        <v>131.16686944994279</v>
      </c>
    </row>
    <row r="84" spans="1:7">
      <c r="A84" s="7">
        <v>22</v>
      </c>
      <c r="B84" s="58">
        <v>1.6732889999999999E-4</v>
      </c>
      <c r="C84" s="28">
        <f t="shared" si="3"/>
        <v>64.796840235010208</v>
      </c>
      <c r="D84" s="58">
        <v>3.6183539999999999E-4</v>
      </c>
      <c r="E84" s="35">
        <f>Table24312[Nodes]*Table24312[Flops/evalRHS]*Table24312[RK_steps]/1000000000/D84</f>
        <v>119.78967232061872</v>
      </c>
      <c r="F84" s="58">
        <v>1.1903720000000001E-3</v>
      </c>
      <c r="G84" s="31">
        <f>40962*Table24312[Flops/evalRHS]*Table24312[RK_steps]/1000000000/F84</f>
        <v>145.62773989979601</v>
      </c>
    </row>
    <row r="85" spans="1:7">
      <c r="A85" s="6">
        <v>24</v>
      </c>
      <c r="B85" s="58">
        <v>1.604136E-4</v>
      </c>
      <c r="C85" s="28">
        <f t="shared" si="3"/>
        <v>67.590179386286451</v>
      </c>
      <c r="D85" s="58">
        <v>3.2489269999999999E-4</v>
      </c>
      <c r="E85" s="36">
        <f>Table24312[Nodes]*Table24312[Flops/evalRHS]*Table24312[RK_steps]/1000000000/D85</f>
        <v>133.41064295996802</v>
      </c>
      <c r="F85" s="58">
        <v>1.2168719999999999E-3</v>
      </c>
      <c r="G85" s="37">
        <f>40962*Table24312[Flops/evalRHS]*Table24312[RK_steps]/1000000000/F85</f>
        <v>142.45638325148414</v>
      </c>
    </row>
    <row r="86" spans="1:7">
      <c r="A86" s="7">
        <v>26</v>
      </c>
      <c r="B86" s="58">
        <v>2.3052289999999999E-4</v>
      </c>
      <c r="C86" s="28">
        <f t="shared" si="3"/>
        <v>47.033869520121428</v>
      </c>
      <c r="D86" s="58">
        <v>3.881941E-4</v>
      </c>
      <c r="E86" s="35">
        <f>Table24312[Nodes]*Table24312[Flops/evalRHS]*Table24312[RK_steps]/1000000000/D86</f>
        <v>111.65585463560626</v>
      </c>
      <c r="F86" s="58">
        <v>1.305704E-3</v>
      </c>
      <c r="G86" s="31">
        <f>40962*Table24312[Flops/evalRHS]*Table24312[RK_steps]/1000000000/F86</f>
        <v>132.76453468780059</v>
      </c>
    </row>
    <row r="87" spans="1:7">
      <c r="A87" s="6">
        <v>28</v>
      </c>
      <c r="B87" s="58">
        <v>2.3800089999999999E-4</v>
      </c>
      <c r="C87" s="28">
        <f t="shared" si="3"/>
        <v>45.556063023291088</v>
      </c>
      <c r="D87" s="58">
        <v>3.546423E-4</v>
      </c>
      <c r="E87" s="36">
        <f>Table24312[Nodes]*Table24312[Flops/evalRHS]*Table24312[RK_steps]/1000000000/D87</f>
        <v>122.21932916631772</v>
      </c>
      <c r="F87" s="58">
        <v>1.159432E-3</v>
      </c>
      <c r="G87" s="37">
        <f>40962*Table24312[Flops/evalRHS]*Table24312[RK_steps]/1000000000/F87</f>
        <v>149.5138861097503</v>
      </c>
    </row>
    <row r="88" spans="1:7">
      <c r="A88" s="7">
        <v>30</v>
      </c>
      <c r="B88" s="58">
        <v>2.336998E-4</v>
      </c>
      <c r="C88" s="28">
        <f t="shared" si="3"/>
        <v>46.394494133071575</v>
      </c>
      <c r="D88" s="58">
        <v>3.5079510000000003E-4</v>
      </c>
      <c r="E88" s="35">
        <f>Table24312[Nodes]*Table24312[Flops/evalRHS]*Table24312[RK_steps]/1000000000/D88</f>
        <v>123.55971904966745</v>
      </c>
      <c r="F88" s="58">
        <v>1.0564330000000001E-3</v>
      </c>
      <c r="G88" s="31">
        <f>40962*Table24312[Flops/evalRHS]*Table24312[RK_steps]/1000000000/F88</f>
        <v>164.09103464204543</v>
      </c>
    </row>
    <row r="89" spans="1:7">
      <c r="A89" s="6">
        <v>32</v>
      </c>
      <c r="B89" s="58">
        <v>2.342E-4</v>
      </c>
      <c r="C89" s="28">
        <f t="shared" si="3"/>
        <v>46.295405636208372</v>
      </c>
      <c r="D89" s="58">
        <v>3.6184260000000001E-4</v>
      </c>
      <c r="E89" s="36">
        <f>Table24312[Nodes]*Table24312[Flops/evalRHS]*Table24312[RK_steps]/1000000000/D89</f>
        <v>119.78728872719796</v>
      </c>
      <c r="F89" s="58">
        <v>9.7928469999999999E-4</v>
      </c>
      <c r="G89" s="37">
        <f>40962*Table24312[Flops/evalRHS]*Table24312[RK_steps]/1000000000/F89</f>
        <v>177.01816846520731</v>
      </c>
    </row>
    <row r="90" spans="1:7">
      <c r="A90" s="7">
        <v>34</v>
      </c>
      <c r="B90" s="58">
        <v>2.0396490000000001E-4</v>
      </c>
      <c r="C90" s="28">
        <f t="shared" si="3"/>
        <v>53.15808749446596</v>
      </c>
      <c r="D90" s="58">
        <v>3.0745970000000002E-4</v>
      </c>
      <c r="E90" s="35">
        <f>Table24312[Nodes]*Table24312[Flops/evalRHS]*Table24312[RK_steps]/1000000000/D90</f>
        <v>140.97504160707891</v>
      </c>
      <c r="F90" s="58">
        <v>9.005873E-4</v>
      </c>
      <c r="G90" s="31">
        <f>40962*Table24312[Flops/evalRHS]*Table24312[RK_steps]/1000000000/F90</f>
        <v>192.48681832399811</v>
      </c>
    </row>
    <row r="91" spans="1:7" ht="17" thickBot="1">
      <c r="A91" s="6">
        <v>36</v>
      </c>
      <c r="B91" s="58">
        <v>1.8156840000000001E-4</v>
      </c>
      <c r="C91" s="28">
        <f t="shared" si="3"/>
        <v>59.715148671244556</v>
      </c>
      <c r="D91" s="58">
        <v>2.7137310000000003E-4</v>
      </c>
      <c r="E91" s="38">
        <f>Table24312[Nodes]*Table24312[Flops/evalRHS]*Table24312[RK_steps]/1000000000/D91</f>
        <v>159.72159362884528</v>
      </c>
      <c r="F91" s="58">
        <v>8.6724920000000002E-4</v>
      </c>
      <c r="G91" s="39">
        <f>40962*Table24312[Flops/evalRHS]*Table24312[RK_steps]/1000000000/F91</f>
        <v>199.88624261630912</v>
      </c>
    </row>
    <row r="92" spans="1:7">
      <c r="B92" s="40"/>
      <c r="C92" s="45"/>
    </row>
  </sheetData>
  <mergeCells count="13">
    <mergeCell ref="B49:C49"/>
    <mergeCell ref="D49:E49"/>
    <mergeCell ref="F49:G49"/>
    <mergeCell ref="B72:C72"/>
    <mergeCell ref="D72:E72"/>
    <mergeCell ref="F72:G72"/>
    <mergeCell ref="T1:X1"/>
    <mergeCell ref="B3:C3"/>
    <mergeCell ref="D3:E3"/>
    <mergeCell ref="F3:G3"/>
    <mergeCell ref="B26:C26"/>
    <mergeCell ref="D26:E26"/>
    <mergeCell ref="F26:G26"/>
  </mergeCells>
  <pageMargins left="0.7" right="0.7" top="0.75" bottom="0.75" header="0.3" footer="0.3"/>
  <pageSetup orientation="portrait" horizontalDpi="0" verticalDpi="0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8D1ED-03A9-0C42-A760-7B6F65A0164C}">
  <dimension ref="A2:T24"/>
  <sheetViews>
    <sheetView workbookViewId="0">
      <selection activeCell="L10" sqref="L10"/>
    </sheetView>
  </sheetViews>
  <sheetFormatPr baseColWidth="10" defaultRowHeight="16"/>
  <cols>
    <col min="2" max="2" width="13.5" bestFit="1" customWidth="1"/>
    <col min="4" max="4" width="13.5" bestFit="1" customWidth="1"/>
    <col min="6" max="6" width="13.5" bestFit="1" customWidth="1"/>
  </cols>
  <sheetData>
    <row r="2" spans="1:20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</row>
    <row r="3" spans="1:20" ht="17" thickBot="1">
      <c r="A3" s="24" t="s">
        <v>28</v>
      </c>
      <c r="B3" s="40"/>
      <c r="C3" s="40"/>
      <c r="D3" s="17"/>
      <c r="E3" s="18"/>
      <c r="F3" s="45"/>
      <c r="G3" s="40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</row>
    <row r="4" spans="1:20">
      <c r="A4" s="47"/>
      <c r="B4" s="74" t="s">
        <v>26</v>
      </c>
      <c r="C4" s="75"/>
      <c r="D4" s="74" t="s">
        <v>30</v>
      </c>
      <c r="E4" s="75"/>
      <c r="F4" s="74" t="s">
        <v>31</v>
      </c>
      <c r="G4" s="75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</row>
    <row r="5" spans="1:20">
      <c r="A5" s="48" t="s">
        <v>3</v>
      </c>
      <c r="B5" s="43" t="s">
        <v>49</v>
      </c>
      <c r="C5" s="44" t="s">
        <v>5</v>
      </c>
      <c r="D5" s="41" t="s">
        <v>49</v>
      </c>
      <c r="E5" s="42" t="s">
        <v>5</v>
      </c>
      <c r="F5" s="43" t="s">
        <v>49</v>
      </c>
      <c r="G5" s="44" t="s">
        <v>5</v>
      </c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</row>
    <row r="6" spans="1:20" ht="19">
      <c r="A6" s="49">
        <v>1</v>
      </c>
      <c r="B6" s="34">
        <v>1.1594680000000001E-4</v>
      </c>
      <c r="C6" s="31">
        <f>2562*1058*4/1000000000/B6</f>
        <v>93.511713992969192</v>
      </c>
      <c r="D6" s="34">
        <v>1.980199E-4</v>
      </c>
      <c r="E6" s="35">
        <f>Table2431[Nodes]*Table2431[Flops/evalRHS]*Table2431[RK_steps]/1000000000/D6</f>
        <v>218.88781885052967</v>
      </c>
      <c r="F6" s="34">
        <v>9.9586729999999999E-4</v>
      </c>
      <c r="G6" s="31">
        <f>40962*Table2431[Flops/evalRHS]*Table2431[RK_steps]/1000000000/F6</f>
        <v>174.07056542573494</v>
      </c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</row>
    <row r="7" spans="1:20">
      <c r="A7" s="40"/>
      <c r="B7" s="40"/>
      <c r="C7" s="45"/>
      <c r="D7" s="40"/>
      <c r="E7" s="40"/>
      <c r="F7" s="40"/>
      <c r="G7" s="40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</row>
    <row r="8" spans="1:20">
      <c r="A8" s="40"/>
      <c r="B8" s="40"/>
      <c r="C8" s="45"/>
      <c r="D8" s="40"/>
      <c r="E8" s="40"/>
      <c r="F8" s="40"/>
      <c r="G8" s="40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</row>
    <row r="9" spans="1:20" ht="17" thickBot="1">
      <c r="A9" s="32" t="s">
        <v>29</v>
      </c>
      <c r="B9" s="17"/>
      <c r="C9" s="17"/>
      <c r="D9" s="17"/>
      <c r="E9" s="18"/>
      <c r="F9" s="40"/>
      <c r="G9" s="40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</row>
    <row r="10" spans="1:20">
      <c r="A10" s="9"/>
      <c r="B10" s="76" t="s">
        <v>27</v>
      </c>
      <c r="C10" s="77"/>
      <c r="D10" s="74" t="s">
        <v>30</v>
      </c>
      <c r="E10" s="75"/>
      <c r="F10" s="74" t="s">
        <v>32</v>
      </c>
      <c r="G10" s="75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</row>
    <row r="11" spans="1:20">
      <c r="A11" s="6" t="s">
        <v>3</v>
      </c>
      <c r="B11" s="10" t="s">
        <v>49</v>
      </c>
      <c r="C11" s="11" t="s">
        <v>5</v>
      </c>
      <c r="D11" s="41" t="s">
        <v>49</v>
      </c>
      <c r="E11" s="42" t="s">
        <v>5</v>
      </c>
      <c r="F11" s="43" t="s">
        <v>49</v>
      </c>
      <c r="G11" s="44" t="s">
        <v>5</v>
      </c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</row>
    <row r="12" spans="1:20" ht="19">
      <c r="A12" s="7">
        <v>1</v>
      </c>
      <c r="B12" s="34">
        <v>1.093791E-4</v>
      </c>
      <c r="C12" s="28">
        <f>2562*1058*4/1000000000/B12</f>
        <v>99.126652166638777</v>
      </c>
      <c r="D12" s="34">
        <v>1.7418760000000001E-4</v>
      </c>
      <c r="E12" s="35">
        <f>Table2431[Nodes]*Table2431[Flops/evalRHS]*Table2431[RK_steps]/1000000000/D12</f>
        <v>248.83599062160567</v>
      </c>
      <c r="F12" s="34">
        <v>9.3220249999999998E-4</v>
      </c>
      <c r="G12" s="31">
        <f>40962*Table2431[Flops/evalRHS]*Table2431[RK_steps]/1000000000/F12</f>
        <v>185.95872034241486</v>
      </c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</row>
    <row r="13" spans="1:20">
      <c r="A13" s="40"/>
      <c r="B13" s="40"/>
      <c r="C13" s="45"/>
      <c r="D13" s="40"/>
      <c r="E13" s="40"/>
      <c r="F13" s="40"/>
      <c r="G13" s="40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</row>
    <row r="14" spans="1:20">
      <c r="A14" s="40"/>
      <c r="B14" s="40"/>
      <c r="C14" s="45"/>
      <c r="D14" s="40"/>
      <c r="E14" s="40"/>
      <c r="F14" s="40"/>
      <c r="G14" s="40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</row>
    <row r="15" spans="1:20" ht="17" thickBot="1">
      <c r="A15" s="24" t="s">
        <v>33</v>
      </c>
      <c r="B15" s="40"/>
      <c r="C15" s="40"/>
      <c r="D15" s="17"/>
      <c r="E15" s="18"/>
      <c r="F15" s="45"/>
      <c r="G15" s="40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</row>
    <row r="16" spans="1:20">
      <c r="A16" s="47"/>
      <c r="B16" s="74" t="s">
        <v>26</v>
      </c>
      <c r="C16" s="75"/>
      <c r="D16" s="74" t="s">
        <v>30</v>
      </c>
      <c r="E16" s="75"/>
      <c r="F16" s="74" t="s">
        <v>31</v>
      </c>
      <c r="G16" s="75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spans="1:20">
      <c r="A17" s="48" t="s">
        <v>3</v>
      </c>
      <c r="B17" s="43" t="s">
        <v>49</v>
      </c>
      <c r="C17" s="44" t="s">
        <v>5</v>
      </c>
      <c r="D17" s="41" t="s">
        <v>4</v>
      </c>
      <c r="E17" s="42" t="s">
        <v>5</v>
      </c>
      <c r="F17" s="43" t="s">
        <v>49</v>
      </c>
      <c r="G17" s="44" t="s">
        <v>5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</row>
    <row r="18" spans="1:20" ht="19">
      <c r="A18" s="49">
        <v>1</v>
      </c>
      <c r="B18" s="34">
        <v>9.7390230000000004E-5</v>
      </c>
      <c r="C18" s="31">
        <f>2562*1058*4/1000000000/B18</f>
        <v>111.32927810109905</v>
      </c>
      <c r="D18" s="34">
        <v>1.407855E-4</v>
      </c>
      <c r="E18" s="35">
        <f>Table2431[Nodes]*Table2431[Flops/evalRHS]*Table2431[RK_steps]/1000000000/D18</f>
        <v>307.87363755500388</v>
      </c>
      <c r="F18" s="34">
        <v>2.449854E-4</v>
      </c>
      <c r="G18" s="31">
        <f>40962*Table2431[Flops/evalRHS]*Table2431[RK_steps]/1000000000/F18</f>
        <v>707.59802012691364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</row>
    <row r="19" spans="1:20">
      <c r="A19" s="40"/>
      <c r="B19" s="40"/>
      <c r="C19" s="45"/>
      <c r="D19" s="40"/>
      <c r="E19" s="40"/>
      <c r="F19" s="40"/>
      <c r="G19" s="40"/>
    </row>
    <row r="20" spans="1:20">
      <c r="A20" s="40"/>
      <c r="B20" s="40"/>
      <c r="C20" s="45"/>
      <c r="D20" s="40"/>
      <c r="E20" s="40"/>
      <c r="F20" s="40"/>
      <c r="G20" s="40"/>
    </row>
    <row r="21" spans="1:20" ht="17" thickBot="1">
      <c r="A21" s="32" t="s">
        <v>34</v>
      </c>
      <c r="B21" s="17"/>
      <c r="C21" s="17"/>
      <c r="D21" s="17"/>
      <c r="E21" s="18"/>
      <c r="F21" s="40"/>
      <c r="G21" s="40"/>
    </row>
    <row r="22" spans="1:20">
      <c r="A22" s="9"/>
      <c r="B22" s="76" t="s">
        <v>27</v>
      </c>
      <c r="C22" s="77"/>
      <c r="D22" s="74" t="s">
        <v>30</v>
      </c>
      <c r="E22" s="75"/>
      <c r="F22" s="74" t="s">
        <v>32</v>
      </c>
      <c r="G22" s="75"/>
    </row>
    <row r="23" spans="1:20">
      <c r="A23" s="6" t="s">
        <v>3</v>
      </c>
      <c r="B23" s="10" t="s">
        <v>49</v>
      </c>
      <c r="C23" s="11" t="s">
        <v>5</v>
      </c>
      <c r="D23" s="41" t="s">
        <v>49</v>
      </c>
      <c r="E23" s="42" t="s">
        <v>5</v>
      </c>
      <c r="F23" s="43" t="s">
        <v>49</v>
      </c>
      <c r="G23" s="44" t="s">
        <v>5</v>
      </c>
    </row>
    <row r="24" spans="1:20" ht="19">
      <c r="A24" s="7">
        <v>1</v>
      </c>
      <c r="B24" s="34">
        <v>9.5157969999999997E-5</v>
      </c>
      <c r="C24" s="28">
        <f>2562*1058*4/1000000000/B24</f>
        <v>113.94089218170586</v>
      </c>
      <c r="D24" s="34">
        <v>1.3882360000000001E-4</v>
      </c>
      <c r="E24" s="35">
        <f>Table2431[Nodes]*Table2431[Flops/evalRHS]*Table2431[RK_steps]/1000000000/D24</f>
        <v>312.22460734341996</v>
      </c>
      <c r="F24" s="34">
        <v>2.3783729999999999E-4</v>
      </c>
      <c r="G24" s="31">
        <f>40962*Table2431[Flops/evalRHS]*Table2431[RK_steps]/1000000000/F24</f>
        <v>728.86458095513194</v>
      </c>
    </row>
  </sheetData>
  <mergeCells count="12">
    <mergeCell ref="B4:C4"/>
    <mergeCell ref="D4:E4"/>
    <mergeCell ref="F4:G4"/>
    <mergeCell ref="B10:C10"/>
    <mergeCell ref="D10:E10"/>
    <mergeCell ref="F10:G10"/>
    <mergeCell ref="B16:C16"/>
    <mergeCell ref="D16:E16"/>
    <mergeCell ref="F16:G16"/>
    <mergeCell ref="B22:C22"/>
    <mergeCell ref="D22:E22"/>
    <mergeCell ref="F22:G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0CE4F-4464-CD42-98D5-CB801FDB18FB}">
  <dimension ref="A2:T25"/>
  <sheetViews>
    <sheetView workbookViewId="0">
      <selection activeCell="C25" sqref="C25"/>
    </sheetView>
  </sheetViews>
  <sheetFormatPr baseColWidth="10" defaultRowHeight="16"/>
  <cols>
    <col min="2" max="2" width="13.5" bestFit="1" customWidth="1"/>
    <col min="4" max="4" width="13.5" bestFit="1" customWidth="1"/>
    <col min="6" max="6" width="13.5" bestFit="1" customWidth="1"/>
  </cols>
  <sheetData>
    <row r="2" spans="1:20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</row>
    <row r="3" spans="1:20" ht="17" thickBot="1">
      <c r="A3" s="24" t="s">
        <v>28</v>
      </c>
      <c r="B3" s="40"/>
      <c r="C3" s="40"/>
      <c r="D3" s="17"/>
      <c r="E3" s="18"/>
      <c r="F3" s="45"/>
      <c r="G3" s="40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</row>
    <row r="4" spans="1:20">
      <c r="A4" s="47"/>
      <c r="B4" s="74" t="s">
        <v>26</v>
      </c>
      <c r="C4" s="75"/>
      <c r="D4" s="74" t="s">
        <v>30</v>
      </c>
      <c r="E4" s="75"/>
      <c r="F4" s="74" t="s">
        <v>31</v>
      </c>
      <c r="G4" s="75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</row>
    <row r="5" spans="1:20">
      <c r="A5" s="48" t="s">
        <v>3</v>
      </c>
      <c r="B5" s="43" t="s">
        <v>49</v>
      </c>
      <c r="C5" s="44" t="s">
        <v>5</v>
      </c>
      <c r="D5" s="41" t="s">
        <v>49</v>
      </c>
      <c r="E5" s="42" t="s">
        <v>5</v>
      </c>
      <c r="F5" s="43" t="s">
        <v>49</v>
      </c>
      <c r="G5" s="44" t="s">
        <v>5</v>
      </c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</row>
    <row r="6" spans="1:20">
      <c r="A6" s="49">
        <v>1</v>
      </c>
      <c r="B6" s="59">
        <v>1.36174E-4</v>
      </c>
      <c r="C6" s="31">
        <f>2562*1058*4/1000000000/B6</f>
        <v>79.621543025834598</v>
      </c>
      <c r="D6" s="59">
        <v>2.4154800000000001E-4</v>
      </c>
      <c r="E6" s="35">
        <f>Table2431[Nodes]*Table2431[Flops/evalRHS]*Table2431[RK_steps]/1000000000/D6</f>
        <v>179.44319141537085</v>
      </c>
      <c r="F6" s="59">
        <v>8.2725170000000001E-4</v>
      </c>
      <c r="G6" s="31">
        <f>40962*Table2431[Flops/evalRHS]*Table2431[RK_steps]/1000000000/F6</f>
        <v>209.55071352527892</v>
      </c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</row>
    <row r="7" spans="1:20">
      <c r="A7" s="40"/>
      <c r="B7" s="40"/>
      <c r="C7" s="45"/>
      <c r="D7" s="40"/>
      <c r="E7" s="40"/>
      <c r="F7" s="40"/>
      <c r="G7" s="40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</row>
    <row r="8" spans="1:20">
      <c r="A8" s="40"/>
      <c r="B8" s="40"/>
      <c r="C8" s="45"/>
      <c r="D8" s="40"/>
      <c r="E8" s="40"/>
      <c r="F8" s="40"/>
      <c r="G8" s="40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</row>
    <row r="9" spans="1:20" ht="17" thickBot="1">
      <c r="A9" s="32" t="s">
        <v>29</v>
      </c>
      <c r="B9" s="17"/>
      <c r="C9" s="17"/>
      <c r="D9" s="17"/>
      <c r="E9" s="18"/>
      <c r="F9" s="40"/>
      <c r="G9" s="40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</row>
    <row r="10" spans="1:20">
      <c r="A10" s="9"/>
      <c r="B10" s="76" t="s">
        <v>27</v>
      </c>
      <c r="C10" s="77"/>
      <c r="D10" s="74" t="s">
        <v>30</v>
      </c>
      <c r="E10" s="75"/>
      <c r="F10" s="74" t="s">
        <v>32</v>
      </c>
      <c r="G10" s="75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</row>
    <row r="11" spans="1:20">
      <c r="A11" s="6" t="s">
        <v>3</v>
      </c>
      <c r="B11" s="10" t="s">
        <v>49</v>
      </c>
      <c r="C11" s="11" t="s">
        <v>5</v>
      </c>
      <c r="D11" s="41" t="s">
        <v>49</v>
      </c>
      <c r="E11" s="42" t="s">
        <v>5</v>
      </c>
      <c r="F11" s="43" t="s">
        <v>49</v>
      </c>
      <c r="G11" s="44" t="s">
        <v>5</v>
      </c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</row>
    <row r="12" spans="1:20">
      <c r="A12" s="7">
        <v>1</v>
      </c>
      <c r="B12" s="59">
        <v>1.1176669999999999E-4</v>
      </c>
      <c r="C12" s="28">
        <f>2562*1058*4/1000000000/B12</f>
        <v>97.009073364427877</v>
      </c>
      <c r="D12" s="59">
        <v>2.310209E-4</v>
      </c>
      <c r="E12" s="35">
        <f>Table2431[Nodes]*Table2431[Flops/evalRHS]*Table2431[RK_steps]/1000000000/D12</f>
        <v>187.62001186905601</v>
      </c>
      <c r="F12" s="59">
        <v>8.0483400000000004E-4</v>
      </c>
      <c r="G12" s="31">
        <f>40962*Table2431[Flops/evalRHS]*Table2431[RK_steps]/1000000000/F12</f>
        <v>215.38750102505608</v>
      </c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</row>
    <row r="13" spans="1:20">
      <c r="A13" s="40"/>
      <c r="B13" s="40"/>
      <c r="C13" s="45"/>
      <c r="D13" s="40"/>
      <c r="E13" s="40"/>
      <c r="F13" s="40"/>
      <c r="G13" s="40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</row>
    <row r="14" spans="1:20">
      <c r="A14" s="40"/>
      <c r="B14" s="40"/>
      <c r="C14" s="45"/>
      <c r="D14" s="40"/>
      <c r="E14" s="40"/>
      <c r="F14" s="40"/>
      <c r="G14" s="40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</row>
    <row r="15" spans="1:20" ht="17" thickBot="1">
      <c r="A15" s="24" t="s">
        <v>33</v>
      </c>
      <c r="B15" s="40"/>
      <c r="C15" s="40"/>
      <c r="D15" s="17"/>
      <c r="E15" s="18"/>
      <c r="F15" s="45"/>
      <c r="G15" s="40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</row>
    <row r="16" spans="1:20">
      <c r="A16" s="47"/>
      <c r="B16" s="74" t="s">
        <v>26</v>
      </c>
      <c r="C16" s="75"/>
      <c r="D16" s="74" t="s">
        <v>30</v>
      </c>
      <c r="E16" s="75"/>
      <c r="F16" s="74" t="s">
        <v>31</v>
      </c>
      <c r="G16" s="75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spans="1:20">
      <c r="A17" s="48" t="s">
        <v>3</v>
      </c>
      <c r="B17" s="43" t="s">
        <v>49</v>
      </c>
      <c r="C17" s="44" t="s">
        <v>5</v>
      </c>
      <c r="D17" s="41" t="s">
        <v>4</v>
      </c>
      <c r="E17" s="42" t="s">
        <v>5</v>
      </c>
      <c r="F17" s="43" t="s">
        <v>49</v>
      </c>
      <c r="G17" s="44" t="s">
        <v>5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</row>
    <row r="18" spans="1:20">
      <c r="A18" s="49">
        <v>1</v>
      </c>
      <c r="B18" s="59">
        <v>1.077585E-4</v>
      </c>
      <c r="C18" s="31">
        <f>2562*1058*4/1000000000/B18</f>
        <v>100.61743621152856</v>
      </c>
      <c r="D18" s="59">
        <v>1.709107E-4</v>
      </c>
      <c r="E18" s="35">
        <f>Table2431[Nodes]*Table2431[Flops/evalRHS]*Table2431[RK_steps]/1000000000/D18</f>
        <v>253.60696550888858</v>
      </c>
      <c r="F18" s="59">
        <v>3.9612849999999999E-4</v>
      </c>
      <c r="G18" s="31">
        <f>40962*Table2431[Flops/evalRHS]*Table2431[RK_steps]/1000000000/F18</f>
        <v>437.61351177711271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</row>
    <row r="19" spans="1:20">
      <c r="A19" s="40"/>
      <c r="B19" s="40"/>
      <c r="C19" s="45"/>
      <c r="D19" s="40"/>
      <c r="E19" s="40"/>
      <c r="F19" s="40"/>
      <c r="G19" s="40"/>
    </row>
    <row r="20" spans="1:20">
      <c r="A20" s="40"/>
      <c r="B20" s="40"/>
      <c r="C20" s="45"/>
      <c r="D20" s="40"/>
      <c r="E20" s="40"/>
      <c r="F20" s="40"/>
      <c r="G20" s="40"/>
    </row>
    <row r="21" spans="1:20" ht="17" thickBot="1">
      <c r="A21" s="32" t="s">
        <v>34</v>
      </c>
      <c r="B21" s="17"/>
      <c r="C21" s="17"/>
      <c r="D21" s="17"/>
      <c r="E21" s="18"/>
      <c r="F21" s="40"/>
      <c r="G21" s="40"/>
    </row>
    <row r="22" spans="1:20">
      <c r="A22" s="9"/>
      <c r="B22" s="76" t="s">
        <v>27</v>
      </c>
      <c r="C22" s="77"/>
      <c r="D22" s="74" t="s">
        <v>30</v>
      </c>
      <c r="E22" s="75"/>
      <c r="F22" s="74" t="s">
        <v>32</v>
      </c>
      <c r="G22" s="75"/>
    </row>
    <row r="23" spans="1:20">
      <c r="A23" s="6" t="s">
        <v>3</v>
      </c>
      <c r="B23" s="10" t="s">
        <v>49</v>
      </c>
      <c r="C23" s="11" t="s">
        <v>5</v>
      </c>
      <c r="D23" s="41" t="s">
        <v>49</v>
      </c>
      <c r="E23" s="42" t="s">
        <v>5</v>
      </c>
      <c r="F23" s="43" t="s">
        <v>49</v>
      </c>
      <c r="G23" s="44" t="s">
        <v>5</v>
      </c>
    </row>
    <row r="24" spans="1:20">
      <c r="A24" s="7">
        <v>1</v>
      </c>
      <c r="B24" s="59">
        <v>1.000679E-4</v>
      </c>
      <c r="C24" s="28">
        <f>2562*1058*4/1000000000/B24</f>
        <v>108.35027016655691</v>
      </c>
      <c r="D24" s="59">
        <v>1.707387E-4</v>
      </c>
      <c r="E24" s="35">
        <f>Table2431[Nodes]*Table2431[Flops/evalRHS]*Table2431[RK_steps]/1000000000/D24</f>
        <v>253.86244594810668</v>
      </c>
      <c r="F24" s="59">
        <v>3.8036020000000001E-4</v>
      </c>
      <c r="G24" s="31">
        <f>40962*Table2431[Flops/evalRHS]*Table2431[RK_steps]/1000000000/F24</f>
        <v>455.75531824833405</v>
      </c>
    </row>
    <row r="25" spans="1:20">
      <c r="B25" s="40"/>
      <c r="C25" s="40"/>
      <c r="D25" s="40"/>
      <c r="E25" s="40"/>
      <c r="F25" s="40"/>
      <c r="G25" s="40"/>
    </row>
  </sheetData>
  <mergeCells count="12">
    <mergeCell ref="B4:C4"/>
    <mergeCell ref="D4:E4"/>
    <mergeCell ref="F4:G4"/>
    <mergeCell ref="B10:C10"/>
    <mergeCell ref="D10:E10"/>
    <mergeCell ref="F10:G10"/>
    <mergeCell ref="B16:C16"/>
    <mergeCell ref="D16:E16"/>
    <mergeCell ref="F16:G16"/>
    <mergeCell ref="B22:C22"/>
    <mergeCell ref="D22:E22"/>
    <mergeCell ref="F22:G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CE13B-26B5-794D-B5F7-F7013FFCE6A2}">
  <dimension ref="A1:I19"/>
  <sheetViews>
    <sheetView workbookViewId="0">
      <selection activeCell="G27" sqref="G27"/>
    </sheetView>
  </sheetViews>
  <sheetFormatPr baseColWidth="10" defaultRowHeight="16"/>
  <cols>
    <col min="1" max="1" width="22.5" customWidth="1"/>
    <col min="2" max="2" width="8.83203125" customWidth="1"/>
    <col min="3" max="3" width="9.5" customWidth="1"/>
    <col min="4" max="4" width="13.6640625" customWidth="1"/>
    <col min="5" max="5" width="15" customWidth="1"/>
    <col min="6" max="6" width="22" customWidth="1"/>
    <col min="7" max="7" width="18.1640625" customWidth="1"/>
    <col min="8" max="8" width="16.5" customWidth="1"/>
    <col min="9" max="9" width="20.6640625" customWidth="1"/>
  </cols>
  <sheetData>
    <row r="1" spans="1:9">
      <c r="A1" t="s">
        <v>56</v>
      </c>
      <c r="B1" t="s">
        <v>57</v>
      </c>
      <c r="C1" t="s">
        <v>9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</row>
    <row r="2" spans="1:9">
      <c r="A2" t="s">
        <v>64</v>
      </c>
      <c r="B2" t="s">
        <v>65</v>
      </c>
      <c r="C2">
        <v>1</v>
      </c>
      <c r="D2">
        <v>33.21</v>
      </c>
      <c r="E2" s="64">
        <v>0.3272004</v>
      </c>
      <c r="F2" s="64">
        <v>8.9728000000000006E-5</v>
      </c>
      <c r="G2" s="64">
        <v>7.9954269999999994E-2</v>
      </c>
      <c r="H2" s="64">
        <v>8.6486099999999996E-2</v>
      </c>
      <c r="I2" s="64">
        <v>2.5547549999999999E-2</v>
      </c>
    </row>
    <row r="3" spans="1:9">
      <c r="A3" t="s">
        <v>66</v>
      </c>
      <c r="B3" t="s">
        <v>65</v>
      </c>
      <c r="C3">
        <v>1</v>
      </c>
      <c r="D3">
        <v>0.28000000000000003</v>
      </c>
      <c r="E3" s="64">
        <v>1.5343869999999999E-3</v>
      </c>
      <c r="F3" s="64">
        <v>1.4790890000000001E-3</v>
      </c>
      <c r="G3" s="64">
        <v>1.543063E-5</v>
      </c>
      <c r="H3" s="64">
        <v>1.533445E-5</v>
      </c>
      <c r="I3" s="64">
        <v>8.7931299999999993E-6</v>
      </c>
    </row>
    <row r="4" spans="1:9">
      <c r="A4" t="s">
        <v>67</v>
      </c>
      <c r="D4">
        <f t="shared" ref="D4:I4" si="0">D3/D2</f>
        <v>8.4311954230653421E-3</v>
      </c>
      <c r="E4">
        <f t="shared" si="0"/>
        <v>4.6894410887028254E-3</v>
      </c>
      <c r="F4">
        <f t="shared" si="0"/>
        <v>16.484140959343794</v>
      </c>
      <c r="G4">
        <f t="shared" si="0"/>
        <v>1.9299319473494036E-4</v>
      </c>
      <c r="H4">
        <f t="shared" si="0"/>
        <v>1.7730537045837423E-4</v>
      </c>
      <c r="I4">
        <f t="shared" si="0"/>
        <v>3.4418682026260834E-4</v>
      </c>
    </row>
    <row r="6" spans="1:9">
      <c r="A6" t="s">
        <v>68</v>
      </c>
      <c r="B6" t="s">
        <v>65</v>
      </c>
      <c r="C6">
        <v>1</v>
      </c>
      <c r="E6">
        <v>2.829469</v>
      </c>
      <c r="F6" s="65">
        <v>6.4351999999999996E-5</v>
      </c>
      <c r="G6" s="65">
        <v>1.23072E-4</v>
      </c>
      <c r="H6" s="65">
        <v>1.23072E-4</v>
      </c>
      <c r="I6" s="65">
        <v>4.1023999999999999E-5</v>
      </c>
    </row>
    <row r="7" spans="1:9">
      <c r="A7" t="s">
        <v>69</v>
      </c>
      <c r="B7" t="s">
        <v>65</v>
      </c>
      <c r="C7">
        <v>1</v>
      </c>
      <c r="E7">
        <f>E6*($E$19/$D$19)</f>
        <v>1.6976814</v>
      </c>
      <c r="F7">
        <f>F6*($E$19/$D$19)</f>
        <v>3.8611199999999994E-5</v>
      </c>
      <c r="G7">
        <f>G6*($E$19/$D$19)</f>
        <v>7.3843200000000005E-5</v>
      </c>
      <c r="H7">
        <f>H6*($E$19/$D$19)</f>
        <v>7.3843200000000005E-5</v>
      </c>
      <c r="I7">
        <f>I6*($E$19/$D$19)</f>
        <v>2.4614399999999999E-5</v>
      </c>
    </row>
    <row r="9" spans="1:9">
      <c r="A9" t="s">
        <v>70</v>
      </c>
      <c r="B9" t="s">
        <v>65</v>
      </c>
      <c r="C9">
        <v>1</v>
      </c>
      <c r="F9" s="64">
        <v>1.6087999999999999E-5</v>
      </c>
    </row>
    <row r="10" spans="1:9">
      <c r="A10" t="s">
        <v>71</v>
      </c>
      <c r="B10" t="s">
        <v>65</v>
      </c>
      <c r="C10">
        <v>1</v>
      </c>
      <c r="F10" s="65">
        <f>($D$19/$E$19)*F9</f>
        <v>2.6813333333333333E-5</v>
      </c>
    </row>
    <row r="18" spans="1:5">
      <c r="A18" t="s">
        <v>72</v>
      </c>
      <c r="D18" t="s">
        <v>73</v>
      </c>
      <c r="E18" t="s">
        <v>74</v>
      </c>
    </row>
    <row r="19" spans="1:5">
      <c r="A19" t="s">
        <v>75</v>
      </c>
      <c r="D19">
        <v>250</v>
      </c>
      <c r="E19">
        <v>150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45A24-E51C-4B4C-B1BB-318DE8C6D3E2}">
  <dimension ref="A1:I19"/>
  <sheetViews>
    <sheetView workbookViewId="0">
      <selection activeCell="K19" sqref="K19"/>
    </sheetView>
  </sheetViews>
  <sheetFormatPr baseColWidth="10" defaultRowHeight="16"/>
  <cols>
    <col min="1" max="1" width="22.6640625" bestFit="1" customWidth="1"/>
    <col min="4" max="4" width="18.5" customWidth="1"/>
    <col min="5" max="5" width="18.83203125" customWidth="1"/>
  </cols>
  <sheetData>
    <row r="1" spans="1:9">
      <c r="A1" t="s">
        <v>56</v>
      </c>
      <c r="B1" t="s">
        <v>57</v>
      </c>
      <c r="C1" t="s">
        <v>9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</row>
    <row r="2" spans="1:9">
      <c r="A2" t="s">
        <v>64</v>
      </c>
      <c r="B2" t="s">
        <v>65</v>
      </c>
      <c r="C2">
        <v>1</v>
      </c>
      <c r="D2">
        <v>33.21</v>
      </c>
      <c r="E2" s="64">
        <v>0.3272004</v>
      </c>
      <c r="F2" s="64">
        <v>8.9728000000000006E-5</v>
      </c>
      <c r="G2" s="64">
        <v>7.9954269999999994E-2</v>
      </c>
      <c r="H2" s="64">
        <v>8.6486099999999996E-2</v>
      </c>
      <c r="I2" s="64">
        <v>2.5547549999999999E-2</v>
      </c>
    </row>
    <row r="3" spans="1:9">
      <c r="A3" t="s">
        <v>66</v>
      </c>
      <c r="B3" t="s">
        <v>65</v>
      </c>
      <c r="C3">
        <v>1</v>
      </c>
      <c r="D3">
        <v>0.28000000000000003</v>
      </c>
      <c r="E3" s="64">
        <v>1.5343869999999999E-3</v>
      </c>
      <c r="F3" s="64">
        <v>1.4790890000000001E-3</v>
      </c>
      <c r="G3" s="64">
        <v>1.543063E-5</v>
      </c>
      <c r="H3" s="64">
        <v>1.533445E-5</v>
      </c>
      <c r="I3" s="64">
        <v>8.7931299999999993E-6</v>
      </c>
    </row>
    <row r="4" spans="1:9">
      <c r="A4" t="s">
        <v>67</v>
      </c>
      <c r="D4">
        <f t="shared" ref="D4:I4" si="0">D3/D2</f>
        <v>8.4311954230653421E-3</v>
      </c>
      <c r="E4">
        <f t="shared" si="0"/>
        <v>4.6894410887028254E-3</v>
      </c>
      <c r="F4">
        <f t="shared" si="0"/>
        <v>16.484140959343794</v>
      </c>
      <c r="G4">
        <f t="shared" si="0"/>
        <v>1.9299319473494036E-4</v>
      </c>
      <c r="H4">
        <f t="shared" si="0"/>
        <v>1.7730537045837423E-4</v>
      </c>
      <c r="I4">
        <f t="shared" si="0"/>
        <v>3.4418682026260834E-4</v>
      </c>
    </row>
    <row r="6" spans="1:9">
      <c r="A6" t="s">
        <v>68</v>
      </c>
      <c r="B6" t="s">
        <v>65</v>
      </c>
      <c r="C6">
        <v>1</v>
      </c>
      <c r="E6">
        <v>2.829469</v>
      </c>
      <c r="F6" s="65">
        <v>6.4351999999999996E-5</v>
      </c>
      <c r="G6" s="65">
        <v>1.23072E-4</v>
      </c>
      <c r="H6" s="65">
        <v>1.23072E-4</v>
      </c>
      <c r="I6" s="65">
        <v>4.1023999999999999E-5</v>
      </c>
    </row>
    <row r="7" spans="1:9">
      <c r="A7" t="s">
        <v>69</v>
      </c>
      <c r="B7" t="s">
        <v>65</v>
      </c>
      <c r="C7">
        <v>1</v>
      </c>
      <c r="E7">
        <f>E6*($E$19/$D$19)</f>
        <v>1.6976814</v>
      </c>
      <c r="F7">
        <f>F6*($E$19/$D$19)</f>
        <v>3.8611199999999994E-5</v>
      </c>
      <c r="G7">
        <f>G6*($E$19/$D$19)</f>
        <v>7.3843200000000005E-5</v>
      </c>
      <c r="H7">
        <f>H6*($E$19/$D$19)</f>
        <v>7.3843200000000005E-5</v>
      </c>
      <c r="I7">
        <f>I6*($E$19/$D$19)</f>
        <v>2.4614399999999999E-5</v>
      </c>
    </row>
    <row r="9" spans="1:9">
      <c r="A9" t="s">
        <v>70</v>
      </c>
      <c r="B9" t="s">
        <v>65</v>
      </c>
      <c r="C9">
        <v>1</v>
      </c>
      <c r="F9" s="64">
        <v>1.6087999999999999E-5</v>
      </c>
    </row>
    <row r="10" spans="1:9">
      <c r="A10" t="s">
        <v>71</v>
      </c>
      <c r="B10" t="s">
        <v>65</v>
      </c>
      <c r="C10">
        <v>1</v>
      </c>
      <c r="F10" s="65">
        <f>($D$19/$E$19)*F9</f>
        <v>2.6813333333333333E-5</v>
      </c>
    </row>
    <row r="18" spans="1:5">
      <c r="A18" t="s">
        <v>72</v>
      </c>
      <c r="D18" t="s">
        <v>73</v>
      </c>
      <c r="E18" t="s">
        <v>74</v>
      </c>
    </row>
    <row r="19" spans="1:5">
      <c r="A19" t="s">
        <v>75</v>
      </c>
      <c r="D19">
        <v>250</v>
      </c>
      <c r="E19">
        <v>150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25FCD-D894-AD49-9C71-B9B4F0D5408D}">
  <dimension ref="B3:H26"/>
  <sheetViews>
    <sheetView tabSelected="1" workbookViewId="0">
      <selection activeCell="R18" sqref="R18"/>
    </sheetView>
  </sheetViews>
  <sheetFormatPr baseColWidth="10" defaultRowHeight="16"/>
  <cols>
    <col min="2" max="2" width="13" customWidth="1"/>
    <col min="3" max="3" width="16.1640625" customWidth="1"/>
    <col min="5" max="5" width="13.5" bestFit="1" customWidth="1"/>
    <col min="7" max="7" width="13.5" bestFit="1" customWidth="1"/>
  </cols>
  <sheetData>
    <row r="3" spans="2:8">
      <c r="B3" s="93" t="s">
        <v>348</v>
      </c>
      <c r="C3" s="93"/>
      <c r="D3" s="93"/>
      <c r="E3" s="93"/>
      <c r="F3" s="93"/>
      <c r="G3" s="93"/>
      <c r="H3" s="93"/>
    </row>
    <row r="4" spans="2:8" ht="17" thickBot="1">
      <c r="B4" s="32" t="s">
        <v>29</v>
      </c>
      <c r="C4" s="17"/>
      <c r="D4" s="17"/>
      <c r="E4" s="17"/>
      <c r="F4" s="18"/>
      <c r="G4" s="40"/>
      <c r="H4" s="40"/>
    </row>
    <row r="5" spans="2:8" ht="19">
      <c r="B5" s="66" t="s">
        <v>6</v>
      </c>
      <c r="C5" s="91">
        <v>40962</v>
      </c>
      <c r="D5" s="92"/>
      <c r="E5" s="91">
        <v>10242</v>
      </c>
      <c r="F5" s="92"/>
      <c r="G5" s="91">
        <v>2562</v>
      </c>
      <c r="H5" s="92"/>
    </row>
    <row r="6" spans="2:8" ht="40">
      <c r="B6" s="67" t="s">
        <v>21</v>
      </c>
      <c r="C6" s="68" t="s">
        <v>346</v>
      </c>
      <c r="D6" s="69" t="s">
        <v>347</v>
      </c>
      <c r="E6" s="68" t="s">
        <v>346</v>
      </c>
      <c r="F6" s="69" t="s">
        <v>347</v>
      </c>
      <c r="G6" s="68" t="s">
        <v>346</v>
      </c>
      <c r="H6" s="69" t="s">
        <v>347</v>
      </c>
    </row>
    <row r="7" spans="2:8">
      <c r="B7" s="7" t="s">
        <v>22</v>
      </c>
      <c r="C7" s="70">
        <v>177.07</v>
      </c>
      <c r="D7" s="70">
        <v>3.2090000000000001</v>
      </c>
      <c r="E7" s="70">
        <v>112.262</v>
      </c>
      <c r="F7" s="70">
        <v>1.5960000000000001</v>
      </c>
      <c r="G7" s="70">
        <v>60.9756</v>
      </c>
      <c r="H7" s="70">
        <v>0.2984</v>
      </c>
    </row>
    <row r="8" spans="2:8">
      <c r="B8" t="s">
        <v>76</v>
      </c>
      <c r="C8" s="1">
        <v>194.52169014099999</v>
      </c>
      <c r="D8" s="1">
        <v>9.8054267794199994</v>
      </c>
      <c r="E8" s="1">
        <v>139.97999999999999</v>
      </c>
      <c r="F8" s="1">
        <v>3.9528199698800002</v>
      </c>
      <c r="G8" s="1">
        <v>78.420900000000003</v>
      </c>
      <c r="H8" s="1">
        <v>0.49196000000000001</v>
      </c>
    </row>
    <row r="13" spans="2:8">
      <c r="B13" s="93" t="s">
        <v>349</v>
      </c>
      <c r="C13" s="93"/>
      <c r="D13" s="93"/>
      <c r="E13" s="93"/>
      <c r="F13" s="93"/>
      <c r="G13" s="93"/>
      <c r="H13" s="93"/>
    </row>
    <row r="14" spans="2:8" ht="17" thickBot="1">
      <c r="B14" s="32" t="s">
        <v>29</v>
      </c>
      <c r="C14" s="17"/>
      <c r="D14" s="17"/>
      <c r="E14" s="17"/>
      <c r="F14" s="18"/>
      <c r="G14" s="40"/>
      <c r="H14" s="40"/>
    </row>
    <row r="15" spans="2:8" ht="19">
      <c r="B15" s="66" t="s">
        <v>6</v>
      </c>
      <c r="C15" s="91">
        <v>40962</v>
      </c>
      <c r="D15" s="92"/>
      <c r="E15" s="91">
        <v>10242</v>
      </c>
      <c r="F15" s="92"/>
      <c r="G15" s="91">
        <v>2562</v>
      </c>
      <c r="H15" s="92"/>
    </row>
    <row r="16" spans="2:8" ht="40">
      <c r="B16" s="67" t="s">
        <v>21</v>
      </c>
      <c r="C16" s="68" t="s">
        <v>346</v>
      </c>
      <c r="D16" s="69" t="s">
        <v>347</v>
      </c>
      <c r="E16" s="68" t="s">
        <v>346</v>
      </c>
      <c r="F16" s="69" t="s">
        <v>347</v>
      </c>
      <c r="G16" s="68" t="s">
        <v>346</v>
      </c>
      <c r="H16" s="69" t="s">
        <v>347</v>
      </c>
    </row>
    <row r="17" spans="2:8">
      <c r="B17" s="7" t="s">
        <v>22</v>
      </c>
      <c r="C17" s="70">
        <f>(128.075+123.035)</f>
        <v>251.10999999999999</v>
      </c>
      <c r="D17" s="70"/>
      <c r="E17" s="70">
        <f>(125.705+120.101)</f>
        <v>245.80599999999998</v>
      </c>
      <c r="F17" s="70"/>
      <c r="G17" s="70">
        <f>(122.86+115.736)</f>
        <v>238.596</v>
      </c>
      <c r="H17" s="70"/>
    </row>
    <row r="18" spans="2:8">
      <c r="B18" t="s">
        <v>76</v>
      </c>
      <c r="C18" s="1">
        <f>(136.618+136.6572)</f>
        <v>273.27519999999998</v>
      </c>
      <c r="D18" s="1"/>
      <c r="E18" s="1">
        <f>(131.8511+127.789)</f>
        <v>259.64010000000002</v>
      </c>
      <c r="F18" s="1"/>
      <c r="G18" s="1">
        <f>(122.6509+120.1872)</f>
        <v>242.8381</v>
      </c>
      <c r="H18" s="1"/>
    </row>
    <row r="23" spans="2:8">
      <c r="C23" t="s">
        <v>589</v>
      </c>
      <c r="D23" t="s">
        <v>590</v>
      </c>
      <c r="E23" t="s">
        <v>591</v>
      </c>
      <c r="F23" t="s">
        <v>592</v>
      </c>
    </row>
    <row r="24" spans="2:8">
      <c r="B24">
        <v>2562</v>
      </c>
      <c r="C24" s="1">
        <f>G7</f>
        <v>60.9756</v>
      </c>
      <c r="D24" s="1">
        <f>G8</f>
        <v>78.420900000000003</v>
      </c>
      <c r="E24" s="1">
        <f>G17</f>
        <v>238.596</v>
      </c>
      <c r="F24" s="1">
        <f>G18</f>
        <v>242.8381</v>
      </c>
    </row>
    <row r="25" spans="2:8">
      <c r="B25">
        <v>10242</v>
      </c>
      <c r="C25" s="1">
        <f>E7</f>
        <v>112.262</v>
      </c>
      <c r="D25" s="1">
        <f>E8</f>
        <v>139.97999999999999</v>
      </c>
      <c r="E25" s="1">
        <f>E17</f>
        <v>245.80599999999998</v>
      </c>
      <c r="F25" s="1">
        <f>E18</f>
        <v>259.64010000000002</v>
      </c>
    </row>
    <row r="26" spans="2:8">
      <c r="B26">
        <v>40962</v>
      </c>
      <c r="C26" s="1">
        <f>C7</f>
        <v>177.07</v>
      </c>
      <c r="D26" s="1">
        <f>C8</f>
        <v>194.52169014099999</v>
      </c>
      <c r="E26" s="1">
        <f>C17</f>
        <v>251.10999999999999</v>
      </c>
      <c r="F26" s="1">
        <f>C18</f>
        <v>273.27519999999998</v>
      </c>
    </row>
  </sheetData>
  <mergeCells count="8">
    <mergeCell ref="E5:F5"/>
    <mergeCell ref="C5:D5"/>
    <mergeCell ref="B3:H3"/>
    <mergeCell ref="B13:H13"/>
    <mergeCell ref="C15:D15"/>
    <mergeCell ref="E15:F15"/>
    <mergeCell ref="G15:H15"/>
    <mergeCell ref="G5:H5"/>
  </mergeCells>
  <pageMargins left="0.7" right="0.7" top="0.75" bottom="0.75" header="0.3" footer="0.3"/>
  <pageSetup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5BB02-936D-1649-AE74-1E71258985D4}">
  <dimension ref="A1:L118"/>
  <sheetViews>
    <sheetView workbookViewId="0">
      <selection activeCell="D36" sqref="D36"/>
    </sheetView>
  </sheetViews>
  <sheetFormatPr baseColWidth="10" defaultRowHeight="16"/>
  <cols>
    <col min="2" max="2" width="21.5" bestFit="1" customWidth="1"/>
    <col min="3" max="4" width="17.1640625" customWidth="1"/>
  </cols>
  <sheetData>
    <row r="1" spans="1:12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</row>
    <row r="2" spans="1:12">
      <c r="A2">
        <v>1</v>
      </c>
      <c r="B2" t="s">
        <v>89</v>
      </c>
      <c r="C2">
        <v>1.329</v>
      </c>
      <c r="D2">
        <f>C2</f>
        <v>1.329</v>
      </c>
      <c r="E2">
        <v>172.42</v>
      </c>
      <c r="F2">
        <v>41.96</v>
      </c>
      <c r="G2">
        <v>44.5</v>
      </c>
      <c r="H2">
        <v>43</v>
      </c>
      <c r="I2">
        <v>42.48</v>
      </c>
      <c r="J2">
        <v>44.47</v>
      </c>
      <c r="K2">
        <v>43.49</v>
      </c>
      <c r="L2">
        <v>43.46</v>
      </c>
    </row>
    <row r="3" spans="1:12">
      <c r="A3">
        <v>2</v>
      </c>
      <c r="B3" t="s">
        <v>90</v>
      </c>
      <c r="C3">
        <v>1.325</v>
      </c>
      <c r="D3">
        <f>D2+C3</f>
        <v>2.6539999999999999</v>
      </c>
      <c r="E3">
        <v>172.91</v>
      </c>
      <c r="F3">
        <v>41.96</v>
      </c>
      <c r="G3">
        <v>44.5</v>
      </c>
      <c r="H3">
        <v>43</v>
      </c>
      <c r="I3">
        <v>42.48</v>
      </c>
      <c r="J3">
        <v>44.47</v>
      </c>
      <c r="K3">
        <v>43.49</v>
      </c>
      <c r="L3">
        <v>43.46</v>
      </c>
    </row>
    <row r="4" spans="1:12">
      <c r="A4">
        <v>3</v>
      </c>
      <c r="B4" t="s">
        <v>91</v>
      </c>
      <c r="C4">
        <v>1.3240000000000001</v>
      </c>
      <c r="D4">
        <f t="shared" ref="D4:D67" si="0">D3+C4</f>
        <v>3.9779999999999998</v>
      </c>
      <c r="E4">
        <v>175.97</v>
      </c>
      <c r="F4">
        <v>41.98</v>
      </c>
      <c r="G4">
        <v>44.5</v>
      </c>
      <c r="H4">
        <v>43</v>
      </c>
      <c r="I4">
        <v>42.48</v>
      </c>
      <c r="J4">
        <v>44.47</v>
      </c>
      <c r="K4">
        <v>43.49</v>
      </c>
      <c r="L4">
        <v>43.46</v>
      </c>
    </row>
    <row r="5" spans="1:12">
      <c r="A5">
        <v>4</v>
      </c>
      <c r="B5" t="s">
        <v>92</v>
      </c>
      <c r="C5">
        <v>1.3280000000000001</v>
      </c>
      <c r="D5">
        <f t="shared" si="0"/>
        <v>5.306</v>
      </c>
      <c r="E5">
        <v>172.42</v>
      </c>
      <c r="F5">
        <v>41.96</v>
      </c>
      <c r="G5">
        <v>44.5</v>
      </c>
      <c r="H5">
        <v>42.48</v>
      </c>
      <c r="I5">
        <v>42.48</v>
      </c>
      <c r="J5">
        <v>44.47</v>
      </c>
      <c r="K5">
        <v>43.49</v>
      </c>
      <c r="L5">
        <v>43.46</v>
      </c>
    </row>
    <row r="6" spans="1:12">
      <c r="A6">
        <v>5</v>
      </c>
      <c r="B6" t="s">
        <v>93</v>
      </c>
      <c r="C6">
        <v>1.3380000000000001</v>
      </c>
      <c r="D6">
        <f t="shared" si="0"/>
        <v>6.6440000000000001</v>
      </c>
      <c r="E6">
        <v>168</v>
      </c>
      <c r="F6">
        <v>41.98</v>
      </c>
      <c r="G6">
        <v>44.5</v>
      </c>
      <c r="H6">
        <v>43</v>
      </c>
      <c r="I6">
        <v>42.48</v>
      </c>
      <c r="J6">
        <v>44.47</v>
      </c>
      <c r="K6">
        <v>43.49</v>
      </c>
      <c r="L6">
        <v>43.46</v>
      </c>
    </row>
    <row r="7" spans="1:12">
      <c r="A7">
        <v>6</v>
      </c>
      <c r="B7" t="s">
        <v>94</v>
      </c>
      <c r="C7">
        <v>1.3260000000000001</v>
      </c>
      <c r="D7">
        <f t="shared" si="0"/>
        <v>7.9700000000000006</v>
      </c>
      <c r="E7">
        <v>171.55</v>
      </c>
      <c r="F7">
        <v>41.96</v>
      </c>
      <c r="G7">
        <v>44.5</v>
      </c>
      <c r="H7">
        <v>43</v>
      </c>
      <c r="I7">
        <v>42.48</v>
      </c>
      <c r="J7">
        <v>44.47</v>
      </c>
      <c r="K7">
        <v>43.49</v>
      </c>
      <c r="L7">
        <v>43.46</v>
      </c>
    </row>
    <row r="8" spans="1:12">
      <c r="A8">
        <v>7</v>
      </c>
      <c r="B8" t="s">
        <v>95</v>
      </c>
      <c r="C8">
        <v>1.331</v>
      </c>
      <c r="D8">
        <f t="shared" si="0"/>
        <v>9.3010000000000002</v>
      </c>
      <c r="E8">
        <v>178.8</v>
      </c>
      <c r="F8">
        <v>41.96</v>
      </c>
      <c r="G8">
        <v>44.5</v>
      </c>
      <c r="H8">
        <v>43</v>
      </c>
      <c r="I8">
        <v>42.48</v>
      </c>
      <c r="J8">
        <v>44.47</v>
      </c>
      <c r="K8">
        <v>43.49</v>
      </c>
      <c r="L8">
        <v>43.46</v>
      </c>
    </row>
    <row r="9" spans="1:12">
      <c r="A9">
        <v>8</v>
      </c>
      <c r="B9" t="s">
        <v>96</v>
      </c>
      <c r="C9">
        <v>1.33</v>
      </c>
      <c r="D9">
        <f t="shared" si="0"/>
        <v>10.631</v>
      </c>
      <c r="E9">
        <v>178.8</v>
      </c>
      <c r="F9">
        <v>41.96</v>
      </c>
      <c r="G9">
        <v>44.5</v>
      </c>
      <c r="H9">
        <v>43</v>
      </c>
      <c r="I9">
        <v>42.48</v>
      </c>
      <c r="J9">
        <v>44.47</v>
      </c>
      <c r="K9">
        <v>43.49</v>
      </c>
      <c r="L9">
        <v>43.46</v>
      </c>
    </row>
    <row r="10" spans="1:12">
      <c r="A10">
        <v>9</v>
      </c>
      <c r="B10" t="s">
        <v>97</v>
      </c>
      <c r="C10">
        <v>1.3280000000000001</v>
      </c>
      <c r="D10">
        <f t="shared" si="0"/>
        <v>11.959</v>
      </c>
      <c r="E10">
        <v>179.29</v>
      </c>
      <c r="F10">
        <v>41.96</v>
      </c>
      <c r="G10">
        <v>44.5</v>
      </c>
      <c r="H10">
        <v>43</v>
      </c>
      <c r="I10">
        <v>42.48</v>
      </c>
      <c r="J10">
        <v>44.47</v>
      </c>
      <c r="K10">
        <v>43</v>
      </c>
      <c r="L10">
        <v>43.46</v>
      </c>
    </row>
    <row r="11" spans="1:12">
      <c r="A11">
        <v>10</v>
      </c>
      <c r="B11" t="s">
        <v>98</v>
      </c>
      <c r="C11">
        <v>1.331</v>
      </c>
      <c r="D11">
        <f t="shared" si="0"/>
        <v>13.29</v>
      </c>
      <c r="E11">
        <v>172.42</v>
      </c>
      <c r="F11">
        <v>41.96</v>
      </c>
      <c r="G11">
        <v>44.5</v>
      </c>
      <c r="H11">
        <v>43</v>
      </c>
      <c r="I11">
        <v>42.48</v>
      </c>
      <c r="J11">
        <v>44.47</v>
      </c>
      <c r="K11">
        <v>43.49</v>
      </c>
      <c r="L11">
        <v>43.46</v>
      </c>
    </row>
    <row r="12" spans="1:12">
      <c r="A12">
        <v>11</v>
      </c>
      <c r="B12" t="s">
        <v>99</v>
      </c>
      <c r="C12">
        <v>1.331</v>
      </c>
      <c r="D12">
        <f t="shared" si="0"/>
        <v>14.620999999999999</v>
      </c>
      <c r="E12">
        <v>172.42</v>
      </c>
      <c r="F12">
        <v>41.96</v>
      </c>
      <c r="G12">
        <v>44.5</v>
      </c>
      <c r="H12">
        <v>43</v>
      </c>
      <c r="I12">
        <v>42.48</v>
      </c>
      <c r="J12">
        <v>44.47</v>
      </c>
      <c r="K12">
        <v>43</v>
      </c>
      <c r="L12">
        <v>43.46</v>
      </c>
    </row>
    <row r="13" spans="1:12">
      <c r="A13">
        <v>12</v>
      </c>
      <c r="B13" t="s">
        <v>100</v>
      </c>
      <c r="C13">
        <v>1.327</v>
      </c>
      <c r="D13">
        <f t="shared" si="0"/>
        <v>15.947999999999999</v>
      </c>
      <c r="E13">
        <v>172.42</v>
      </c>
      <c r="F13">
        <v>41.98</v>
      </c>
      <c r="G13">
        <v>44.5</v>
      </c>
      <c r="H13">
        <v>43</v>
      </c>
      <c r="I13">
        <v>42.48</v>
      </c>
      <c r="J13">
        <v>44.47</v>
      </c>
      <c r="K13">
        <v>43.49</v>
      </c>
      <c r="L13">
        <v>43.46</v>
      </c>
    </row>
    <row r="14" spans="1:12">
      <c r="A14">
        <v>13</v>
      </c>
      <c r="B14" t="s">
        <v>101</v>
      </c>
      <c r="C14">
        <v>1.327</v>
      </c>
      <c r="D14">
        <f t="shared" si="0"/>
        <v>17.274999999999999</v>
      </c>
      <c r="E14">
        <v>173.02</v>
      </c>
      <c r="F14">
        <v>41.98</v>
      </c>
      <c r="G14">
        <v>44.5</v>
      </c>
      <c r="H14">
        <v>43</v>
      </c>
      <c r="I14">
        <v>42.48</v>
      </c>
      <c r="J14">
        <v>44.47</v>
      </c>
      <c r="K14">
        <v>43.49</v>
      </c>
      <c r="L14">
        <v>43.46</v>
      </c>
    </row>
    <row r="15" spans="1:12">
      <c r="A15">
        <v>14</v>
      </c>
      <c r="B15" t="s">
        <v>102</v>
      </c>
      <c r="C15">
        <v>1.3280000000000001</v>
      </c>
      <c r="D15">
        <f t="shared" si="0"/>
        <v>18.602999999999998</v>
      </c>
      <c r="E15">
        <v>173.4</v>
      </c>
      <c r="F15">
        <v>41.96</v>
      </c>
      <c r="G15">
        <v>44.5</v>
      </c>
      <c r="H15">
        <v>42.97</v>
      </c>
      <c r="I15">
        <v>42.48</v>
      </c>
      <c r="J15">
        <v>44.47</v>
      </c>
      <c r="K15">
        <v>43.49</v>
      </c>
      <c r="L15">
        <v>43.46</v>
      </c>
    </row>
    <row r="16" spans="1:12">
      <c r="A16">
        <v>15</v>
      </c>
      <c r="B16" t="s">
        <v>103</v>
      </c>
      <c r="C16">
        <v>1.329</v>
      </c>
      <c r="D16">
        <f t="shared" si="0"/>
        <v>19.931999999999999</v>
      </c>
      <c r="E16">
        <v>172.42</v>
      </c>
      <c r="F16">
        <v>41.98</v>
      </c>
      <c r="G16">
        <v>44.5</v>
      </c>
      <c r="H16">
        <v>43</v>
      </c>
      <c r="I16">
        <v>42.48</v>
      </c>
      <c r="J16">
        <v>44.47</v>
      </c>
      <c r="K16">
        <v>43.49</v>
      </c>
      <c r="L16">
        <v>43.46</v>
      </c>
    </row>
    <row r="17" spans="1:12">
      <c r="A17">
        <v>16</v>
      </c>
      <c r="B17" t="s">
        <v>104</v>
      </c>
      <c r="C17">
        <v>1.3280000000000001</v>
      </c>
      <c r="D17">
        <f t="shared" si="0"/>
        <v>21.259999999999998</v>
      </c>
      <c r="E17">
        <v>174.88</v>
      </c>
      <c r="F17">
        <v>41.96</v>
      </c>
      <c r="G17">
        <v>44.5</v>
      </c>
      <c r="H17">
        <v>43</v>
      </c>
      <c r="I17">
        <v>42.48</v>
      </c>
      <c r="J17">
        <v>44.47</v>
      </c>
      <c r="K17">
        <v>43.49</v>
      </c>
      <c r="L17">
        <v>43.46</v>
      </c>
    </row>
    <row r="18" spans="1:12">
      <c r="A18">
        <v>17</v>
      </c>
      <c r="B18" t="s">
        <v>105</v>
      </c>
      <c r="C18">
        <v>1.327</v>
      </c>
      <c r="D18">
        <f t="shared" si="0"/>
        <v>22.586999999999996</v>
      </c>
      <c r="E18">
        <v>173.4</v>
      </c>
      <c r="F18">
        <v>41.96</v>
      </c>
      <c r="G18">
        <v>44.5</v>
      </c>
      <c r="H18">
        <v>42.97</v>
      </c>
      <c r="I18">
        <v>42.48</v>
      </c>
      <c r="J18">
        <v>44.47</v>
      </c>
      <c r="K18">
        <v>43.49</v>
      </c>
      <c r="L18">
        <v>43.46</v>
      </c>
    </row>
    <row r="19" spans="1:12">
      <c r="A19">
        <v>18</v>
      </c>
      <c r="B19" t="s">
        <v>106</v>
      </c>
      <c r="C19">
        <v>1.325</v>
      </c>
      <c r="D19">
        <f t="shared" si="0"/>
        <v>23.911999999999995</v>
      </c>
      <c r="E19">
        <v>174.5</v>
      </c>
      <c r="F19">
        <v>41.98</v>
      </c>
      <c r="G19">
        <v>44.5</v>
      </c>
      <c r="H19">
        <v>43</v>
      </c>
      <c r="I19">
        <v>42.48</v>
      </c>
      <c r="J19">
        <v>44.47</v>
      </c>
      <c r="K19">
        <v>43</v>
      </c>
      <c r="L19">
        <v>43.46</v>
      </c>
    </row>
    <row r="20" spans="1:12">
      <c r="A20">
        <v>19</v>
      </c>
      <c r="B20" t="s">
        <v>107</v>
      </c>
      <c r="C20">
        <v>1.325</v>
      </c>
      <c r="D20">
        <f t="shared" si="0"/>
        <v>25.236999999999995</v>
      </c>
      <c r="E20">
        <v>172.91</v>
      </c>
      <c r="F20">
        <v>41.96</v>
      </c>
      <c r="G20">
        <v>44.5</v>
      </c>
      <c r="H20">
        <v>42.97</v>
      </c>
      <c r="I20">
        <v>42.48</v>
      </c>
      <c r="J20">
        <v>44.47</v>
      </c>
      <c r="K20">
        <v>43.49</v>
      </c>
      <c r="L20">
        <v>43.46</v>
      </c>
    </row>
    <row r="21" spans="1:12">
      <c r="A21">
        <v>20</v>
      </c>
      <c r="B21" t="s">
        <v>108</v>
      </c>
      <c r="C21">
        <v>1.327</v>
      </c>
      <c r="D21">
        <f t="shared" si="0"/>
        <v>26.563999999999993</v>
      </c>
      <c r="E21">
        <v>179.79</v>
      </c>
      <c r="F21">
        <v>41.96</v>
      </c>
      <c r="G21">
        <v>44.5</v>
      </c>
      <c r="H21">
        <v>43</v>
      </c>
      <c r="I21">
        <v>42.48</v>
      </c>
      <c r="J21">
        <v>44.47</v>
      </c>
      <c r="K21">
        <v>43.49</v>
      </c>
      <c r="L21">
        <v>43.46</v>
      </c>
    </row>
    <row r="22" spans="1:12">
      <c r="A22">
        <v>21</v>
      </c>
      <c r="B22" t="s">
        <v>109</v>
      </c>
      <c r="C22">
        <v>1.3260000000000001</v>
      </c>
      <c r="D22">
        <f t="shared" si="0"/>
        <v>27.889999999999993</v>
      </c>
      <c r="E22">
        <v>181.26</v>
      </c>
      <c r="F22">
        <v>41.96</v>
      </c>
      <c r="G22">
        <v>44.5</v>
      </c>
      <c r="H22">
        <v>43</v>
      </c>
      <c r="I22">
        <v>42.48</v>
      </c>
      <c r="J22">
        <v>44.47</v>
      </c>
      <c r="K22">
        <v>43.49</v>
      </c>
      <c r="L22">
        <v>43.46</v>
      </c>
    </row>
    <row r="23" spans="1:12">
      <c r="A23">
        <v>22</v>
      </c>
      <c r="B23" t="s">
        <v>110</v>
      </c>
      <c r="C23">
        <v>1.3240000000000001</v>
      </c>
      <c r="D23">
        <f t="shared" si="0"/>
        <v>29.213999999999995</v>
      </c>
      <c r="E23">
        <v>173.4</v>
      </c>
      <c r="F23">
        <v>41.98</v>
      </c>
      <c r="G23">
        <v>44.5</v>
      </c>
      <c r="H23">
        <v>43</v>
      </c>
      <c r="I23">
        <v>42.48</v>
      </c>
      <c r="J23">
        <v>44.47</v>
      </c>
      <c r="K23">
        <v>43.49</v>
      </c>
      <c r="L23">
        <v>43.46</v>
      </c>
    </row>
    <row r="24" spans="1:12">
      <c r="A24">
        <v>23</v>
      </c>
      <c r="B24" t="s">
        <v>111</v>
      </c>
      <c r="C24">
        <v>1.329</v>
      </c>
      <c r="D24">
        <f t="shared" si="0"/>
        <v>30.542999999999996</v>
      </c>
      <c r="E24">
        <v>173.89</v>
      </c>
      <c r="F24">
        <v>41.98</v>
      </c>
      <c r="G24">
        <v>44.5</v>
      </c>
      <c r="H24">
        <v>43</v>
      </c>
      <c r="I24">
        <v>42.48</v>
      </c>
      <c r="J24">
        <v>44.47</v>
      </c>
      <c r="K24">
        <v>43.49</v>
      </c>
      <c r="L24">
        <v>43.46</v>
      </c>
    </row>
    <row r="25" spans="1:12">
      <c r="A25">
        <v>24</v>
      </c>
      <c r="B25" t="s">
        <v>112</v>
      </c>
      <c r="C25">
        <v>1.327</v>
      </c>
      <c r="D25">
        <f t="shared" si="0"/>
        <v>31.869999999999997</v>
      </c>
      <c r="E25">
        <v>175.37</v>
      </c>
      <c r="F25">
        <v>41.98</v>
      </c>
      <c r="G25">
        <v>44.5</v>
      </c>
      <c r="H25">
        <v>43</v>
      </c>
      <c r="I25">
        <v>42.48</v>
      </c>
      <c r="J25">
        <v>44.47</v>
      </c>
      <c r="K25">
        <v>43.49</v>
      </c>
      <c r="L25">
        <v>43.46</v>
      </c>
    </row>
    <row r="26" spans="1:12">
      <c r="A26">
        <v>25</v>
      </c>
      <c r="B26" t="s">
        <v>113</v>
      </c>
      <c r="C26">
        <v>1.327</v>
      </c>
      <c r="D26">
        <f t="shared" si="0"/>
        <v>33.196999999999996</v>
      </c>
      <c r="E26">
        <v>173.89</v>
      </c>
      <c r="F26">
        <v>41.96</v>
      </c>
      <c r="G26">
        <v>44.5</v>
      </c>
      <c r="H26">
        <v>43</v>
      </c>
      <c r="I26">
        <v>42.48</v>
      </c>
      <c r="J26">
        <v>44.47</v>
      </c>
      <c r="K26">
        <v>43.49</v>
      </c>
      <c r="L26">
        <v>43.46</v>
      </c>
    </row>
    <row r="27" spans="1:12">
      <c r="A27">
        <v>26</v>
      </c>
      <c r="B27" t="s">
        <v>114</v>
      </c>
      <c r="C27">
        <v>1.3260000000000001</v>
      </c>
      <c r="D27">
        <f t="shared" si="0"/>
        <v>34.522999999999996</v>
      </c>
      <c r="E27">
        <v>173.89</v>
      </c>
      <c r="F27">
        <v>41.96</v>
      </c>
      <c r="G27">
        <v>44.5</v>
      </c>
      <c r="H27">
        <v>42.97</v>
      </c>
      <c r="I27">
        <v>42.48</v>
      </c>
      <c r="J27">
        <v>44.47</v>
      </c>
      <c r="K27">
        <v>43.49</v>
      </c>
      <c r="L27">
        <v>43.46</v>
      </c>
    </row>
    <row r="28" spans="1:12">
      <c r="A28">
        <v>27</v>
      </c>
      <c r="B28" t="s">
        <v>115</v>
      </c>
      <c r="C28">
        <v>1.327</v>
      </c>
      <c r="D28">
        <f t="shared" si="0"/>
        <v>35.849999999999994</v>
      </c>
      <c r="E28">
        <v>174.01</v>
      </c>
      <c r="F28">
        <v>41.96</v>
      </c>
      <c r="G28">
        <v>44.5</v>
      </c>
      <c r="H28">
        <v>42.97</v>
      </c>
      <c r="I28">
        <v>42.48</v>
      </c>
      <c r="J28">
        <v>44.47</v>
      </c>
      <c r="K28">
        <v>43.49</v>
      </c>
      <c r="L28">
        <v>43.46</v>
      </c>
    </row>
    <row r="29" spans="1:12">
      <c r="A29">
        <v>28</v>
      </c>
      <c r="B29" t="s">
        <v>116</v>
      </c>
      <c r="C29">
        <v>1.325</v>
      </c>
      <c r="D29">
        <f t="shared" si="0"/>
        <v>37.174999999999997</v>
      </c>
      <c r="E29">
        <v>174.38</v>
      </c>
      <c r="F29">
        <v>41.98</v>
      </c>
      <c r="G29">
        <v>44.5</v>
      </c>
      <c r="H29">
        <v>43</v>
      </c>
      <c r="I29">
        <v>42.48</v>
      </c>
      <c r="J29">
        <v>44.47</v>
      </c>
      <c r="K29">
        <v>43</v>
      </c>
      <c r="L29">
        <v>43.46</v>
      </c>
    </row>
    <row r="30" spans="1:12">
      <c r="A30">
        <v>29</v>
      </c>
      <c r="B30" t="s">
        <v>117</v>
      </c>
      <c r="C30">
        <v>1.331</v>
      </c>
      <c r="D30">
        <f t="shared" si="0"/>
        <v>38.506</v>
      </c>
      <c r="E30">
        <v>173.89</v>
      </c>
      <c r="F30">
        <v>41.98</v>
      </c>
      <c r="G30">
        <v>44.5</v>
      </c>
      <c r="H30">
        <v>43</v>
      </c>
      <c r="I30">
        <v>42.48</v>
      </c>
      <c r="J30">
        <v>44.47</v>
      </c>
      <c r="K30">
        <v>43.49</v>
      </c>
      <c r="L30">
        <v>43.46</v>
      </c>
    </row>
    <row r="31" spans="1:12">
      <c r="A31">
        <v>30</v>
      </c>
      <c r="B31" t="s">
        <v>118</v>
      </c>
      <c r="C31">
        <v>1.3320000000000001</v>
      </c>
      <c r="D31">
        <f t="shared" si="0"/>
        <v>39.838000000000001</v>
      </c>
      <c r="E31">
        <v>173.89</v>
      </c>
      <c r="F31">
        <v>41.96</v>
      </c>
      <c r="G31">
        <v>44.5</v>
      </c>
      <c r="H31">
        <v>42.97</v>
      </c>
      <c r="I31">
        <v>42.48</v>
      </c>
      <c r="J31">
        <v>44.47</v>
      </c>
      <c r="K31">
        <v>43</v>
      </c>
      <c r="L31">
        <v>43.46</v>
      </c>
    </row>
    <row r="32" spans="1:12">
      <c r="A32">
        <v>31</v>
      </c>
      <c r="B32" t="s">
        <v>119</v>
      </c>
      <c r="C32">
        <v>1.331</v>
      </c>
      <c r="D32">
        <f t="shared" si="0"/>
        <v>41.169000000000004</v>
      </c>
      <c r="E32">
        <v>174.38</v>
      </c>
      <c r="F32">
        <v>41.98</v>
      </c>
      <c r="G32">
        <v>44.5</v>
      </c>
      <c r="H32">
        <v>43</v>
      </c>
      <c r="I32">
        <v>42.48</v>
      </c>
      <c r="J32">
        <v>44.47</v>
      </c>
      <c r="K32">
        <v>43.49</v>
      </c>
      <c r="L32">
        <v>43.46</v>
      </c>
    </row>
    <row r="33" spans="1:12">
      <c r="A33">
        <v>32</v>
      </c>
      <c r="B33" t="s">
        <v>120</v>
      </c>
      <c r="C33">
        <v>1.329</v>
      </c>
      <c r="D33">
        <f t="shared" si="0"/>
        <v>42.498000000000005</v>
      </c>
      <c r="E33">
        <v>180.77</v>
      </c>
      <c r="F33">
        <v>41.96</v>
      </c>
      <c r="G33">
        <v>44.5</v>
      </c>
      <c r="H33">
        <v>42.97</v>
      </c>
      <c r="I33">
        <v>42.48</v>
      </c>
      <c r="J33">
        <v>44.47</v>
      </c>
      <c r="K33">
        <v>43</v>
      </c>
      <c r="L33">
        <v>43.46</v>
      </c>
    </row>
    <row r="34" spans="1:12">
      <c r="A34">
        <v>33</v>
      </c>
      <c r="B34" t="s">
        <v>121</v>
      </c>
      <c r="C34">
        <v>1.3280000000000001</v>
      </c>
      <c r="D34">
        <f t="shared" si="0"/>
        <v>43.826000000000008</v>
      </c>
      <c r="E34">
        <v>182.24</v>
      </c>
      <c r="F34">
        <v>41.96</v>
      </c>
      <c r="G34">
        <v>44.5</v>
      </c>
      <c r="H34">
        <v>43</v>
      </c>
      <c r="I34">
        <v>42.48</v>
      </c>
      <c r="J34">
        <v>44.47</v>
      </c>
      <c r="K34">
        <v>43.49</v>
      </c>
      <c r="L34">
        <v>43.46</v>
      </c>
    </row>
    <row r="35" spans="1:12">
      <c r="A35">
        <v>34</v>
      </c>
      <c r="B35" t="s">
        <v>122</v>
      </c>
      <c r="C35">
        <v>1.33</v>
      </c>
      <c r="D35">
        <f t="shared" si="0"/>
        <v>45.156000000000006</v>
      </c>
      <c r="E35">
        <v>177.94</v>
      </c>
      <c r="F35">
        <v>41.98</v>
      </c>
      <c r="G35">
        <v>44.5</v>
      </c>
      <c r="H35">
        <v>43</v>
      </c>
      <c r="I35">
        <v>42.48</v>
      </c>
      <c r="J35">
        <v>44.47</v>
      </c>
      <c r="K35">
        <v>43.49</v>
      </c>
      <c r="L35">
        <v>43.46</v>
      </c>
    </row>
    <row r="36" spans="1:12">
      <c r="A36">
        <v>35</v>
      </c>
      <c r="B36" t="s">
        <v>123</v>
      </c>
      <c r="C36">
        <v>1.3280000000000001</v>
      </c>
      <c r="D36">
        <f t="shared" si="0"/>
        <v>46.484000000000009</v>
      </c>
      <c r="E36">
        <v>174.38</v>
      </c>
      <c r="F36">
        <v>42.48</v>
      </c>
      <c r="G36">
        <v>44.5</v>
      </c>
      <c r="H36">
        <v>42.97</v>
      </c>
      <c r="I36">
        <v>42.48</v>
      </c>
      <c r="J36">
        <v>44.47</v>
      </c>
      <c r="K36">
        <v>43.49</v>
      </c>
      <c r="L36">
        <v>43.46</v>
      </c>
    </row>
    <row r="37" spans="1:12">
      <c r="A37">
        <v>36</v>
      </c>
      <c r="B37" t="s">
        <v>124</v>
      </c>
      <c r="C37">
        <v>1.323</v>
      </c>
      <c r="D37">
        <f t="shared" si="0"/>
        <v>47.807000000000009</v>
      </c>
      <c r="E37">
        <v>176.84</v>
      </c>
      <c r="F37">
        <v>41.98</v>
      </c>
      <c r="G37">
        <v>44.5</v>
      </c>
      <c r="H37">
        <v>42.97</v>
      </c>
      <c r="I37">
        <v>42.48</v>
      </c>
      <c r="J37">
        <v>44.47</v>
      </c>
      <c r="K37">
        <v>43.49</v>
      </c>
      <c r="L37">
        <v>43.46</v>
      </c>
    </row>
    <row r="38" spans="1:12">
      <c r="A38">
        <v>37</v>
      </c>
      <c r="B38" t="s">
        <v>125</v>
      </c>
      <c r="C38">
        <v>1.327</v>
      </c>
      <c r="D38">
        <f t="shared" si="0"/>
        <v>49.134000000000007</v>
      </c>
      <c r="E38">
        <v>175.37</v>
      </c>
      <c r="F38">
        <v>41.98</v>
      </c>
      <c r="G38">
        <v>44.5</v>
      </c>
      <c r="H38">
        <v>43</v>
      </c>
      <c r="I38">
        <v>42.48</v>
      </c>
      <c r="J38">
        <v>44.47</v>
      </c>
      <c r="K38">
        <v>43.49</v>
      </c>
      <c r="L38">
        <v>43.46</v>
      </c>
    </row>
    <row r="39" spans="1:12">
      <c r="A39">
        <v>38</v>
      </c>
      <c r="B39" t="s">
        <v>126</v>
      </c>
      <c r="C39">
        <v>1.323</v>
      </c>
      <c r="D39">
        <f t="shared" si="0"/>
        <v>50.457000000000008</v>
      </c>
      <c r="E39">
        <v>174.38</v>
      </c>
      <c r="F39">
        <v>41.96</v>
      </c>
      <c r="G39">
        <v>44.5</v>
      </c>
      <c r="H39">
        <v>42.97</v>
      </c>
      <c r="I39">
        <v>42.48</v>
      </c>
      <c r="J39">
        <v>44.45</v>
      </c>
      <c r="K39">
        <v>43.49</v>
      </c>
      <c r="L39">
        <v>43.46</v>
      </c>
    </row>
    <row r="40" spans="1:12">
      <c r="A40">
        <v>39</v>
      </c>
      <c r="B40" t="s">
        <v>127</v>
      </c>
      <c r="C40">
        <v>1.339</v>
      </c>
      <c r="D40">
        <f t="shared" si="0"/>
        <v>51.796000000000006</v>
      </c>
      <c r="E40">
        <v>174.5</v>
      </c>
      <c r="F40">
        <v>41.96</v>
      </c>
      <c r="G40">
        <v>44.5</v>
      </c>
      <c r="H40">
        <v>42.5</v>
      </c>
      <c r="I40">
        <v>42.48</v>
      </c>
      <c r="J40">
        <v>44.45</v>
      </c>
      <c r="K40">
        <v>43.49</v>
      </c>
      <c r="L40">
        <v>43.46</v>
      </c>
    </row>
    <row r="41" spans="1:12">
      <c r="A41">
        <v>40</v>
      </c>
      <c r="B41" t="s">
        <v>128</v>
      </c>
      <c r="C41">
        <v>1.327</v>
      </c>
      <c r="D41">
        <f t="shared" si="0"/>
        <v>53.123000000000005</v>
      </c>
      <c r="E41">
        <v>174.88</v>
      </c>
      <c r="F41">
        <v>41.98</v>
      </c>
      <c r="G41">
        <v>44.5</v>
      </c>
      <c r="H41">
        <v>43</v>
      </c>
      <c r="I41">
        <v>42.48</v>
      </c>
      <c r="J41">
        <v>44.45</v>
      </c>
      <c r="K41">
        <v>43.49</v>
      </c>
      <c r="L41">
        <v>43.46</v>
      </c>
    </row>
    <row r="42" spans="1:12">
      <c r="A42">
        <v>41</v>
      </c>
      <c r="B42" t="s">
        <v>129</v>
      </c>
      <c r="C42">
        <v>1.325</v>
      </c>
      <c r="D42">
        <f t="shared" si="0"/>
        <v>54.448000000000008</v>
      </c>
      <c r="E42">
        <v>176.84</v>
      </c>
      <c r="F42">
        <v>42.45</v>
      </c>
      <c r="G42">
        <v>44.5</v>
      </c>
      <c r="H42">
        <v>42.97</v>
      </c>
      <c r="I42">
        <v>42.48</v>
      </c>
      <c r="J42">
        <v>44.47</v>
      </c>
      <c r="K42">
        <v>43.49</v>
      </c>
      <c r="L42">
        <v>43.46</v>
      </c>
    </row>
    <row r="43" spans="1:12">
      <c r="A43">
        <v>42</v>
      </c>
      <c r="B43" t="s">
        <v>130</v>
      </c>
      <c r="C43">
        <v>1.333</v>
      </c>
      <c r="D43">
        <f t="shared" si="0"/>
        <v>55.781000000000006</v>
      </c>
      <c r="E43">
        <v>174.38</v>
      </c>
      <c r="F43">
        <v>41.96</v>
      </c>
      <c r="G43">
        <v>44.5</v>
      </c>
      <c r="H43">
        <v>43</v>
      </c>
      <c r="I43">
        <v>42.48</v>
      </c>
      <c r="J43">
        <v>44.47</v>
      </c>
      <c r="K43">
        <v>43.49</v>
      </c>
      <c r="L43">
        <v>43.46</v>
      </c>
    </row>
    <row r="44" spans="1:12">
      <c r="A44">
        <v>43</v>
      </c>
      <c r="B44" t="s">
        <v>131</v>
      </c>
      <c r="C44">
        <v>1.3280000000000001</v>
      </c>
      <c r="D44">
        <f t="shared" si="0"/>
        <v>57.109000000000009</v>
      </c>
      <c r="E44">
        <v>173.89</v>
      </c>
      <c r="F44">
        <v>42.45</v>
      </c>
      <c r="G44">
        <v>44.5</v>
      </c>
      <c r="H44">
        <v>43</v>
      </c>
      <c r="I44">
        <v>42.48</v>
      </c>
      <c r="J44">
        <v>44.45</v>
      </c>
      <c r="K44">
        <v>43.49</v>
      </c>
      <c r="L44">
        <v>43.46</v>
      </c>
    </row>
    <row r="45" spans="1:12">
      <c r="A45">
        <v>44</v>
      </c>
      <c r="B45" t="s">
        <v>132</v>
      </c>
      <c r="C45">
        <v>1.3240000000000001</v>
      </c>
      <c r="D45">
        <f t="shared" si="0"/>
        <v>58.433000000000007</v>
      </c>
      <c r="E45">
        <v>176.84</v>
      </c>
      <c r="F45">
        <v>42.48</v>
      </c>
      <c r="G45">
        <v>44.5</v>
      </c>
      <c r="H45">
        <v>43</v>
      </c>
      <c r="I45">
        <v>42.48</v>
      </c>
      <c r="J45">
        <v>44.45</v>
      </c>
      <c r="K45">
        <v>43.49</v>
      </c>
      <c r="L45">
        <v>43.46</v>
      </c>
    </row>
    <row r="46" spans="1:12">
      <c r="A46">
        <v>45</v>
      </c>
      <c r="B46" t="s">
        <v>133</v>
      </c>
      <c r="C46">
        <v>1.3740000000000001</v>
      </c>
      <c r="D46">
        <f t="shared" si="0"/>
        <v>59.807000000000009</v>
      </c>
      <c r="E46">
        <v>181.26</v>
      </c>
      <c r="F46">
        <v>42.45</v>
      </c>
      <c r="G46">
        <v>44.5</v>
      </c>
      <c r="H46">
        <v>43</v>
      </c>
      <c r="I46">
        <v>42.48</v>
      </c>
      <c r="J46">
        <v>44.47</v>
      </c>
      <c r="K46">
        <v>43.49</v>
      </c>
      <c r="L46">
        <v>43.46</v>
      </c>
    </row>
    <row r="47" spans="1:12">
      <c r="A47">
        <v>46</v>
      </c>
      <c r="B47" t="s">
        <v>134</v>
      </c>
      <c r="C47">
        <v>1.3240000000000001</v>
      </c>
      <c r="D47">
        <f t="shared" si="0"/>
        <v>61.131000000000007</v>
      </c>
      <c r="E47">
        <v>181.75</v>
      </c>
      <c r="F47">
        <v>42.45</v>
      </c>
      <c r="G47">
        <v>44.5</v>
      </c>
      <c r="H47">
        <v>43</v>
      </c>
      <c r="I47">
        <v>41.98</v>
      </c>
      <c r="J47">
        <v>44.47</v>
      </c>
      <c r="K47">
        <v>43.49</v>
      </c>
      <c r="L47">
        <v>43.46</v>
      </c>
    </row>
    <row r="48" spans="1:12">
      <c r="A48">
        <v>47</v>
      </c>
      <c r="B48" t="s">
        <v>135</v>
      </c>
      <c r="C48">
        <v>1.329</v>
      </c>
      <c r="D48">
        <f t="shared" si="0"/>
        <v>62.460000000000008</v>
      </c>
      <c r="E48">
        <v>176.35</v>
      </c>
      <c r="F48">
        <v>42.45</v>
      </c>
      <c r="G48">
        <v>44.5</v>
      </c>
      <c r="H48">
        <v>43</v>
      </c>
      <c r="I48">
        <v>42.48</v>
      </c>
      <c r="J48">
        <v>44.47</v>
      </c>
      <c r="K48">
        <v>43</v>
      </c>
      <c r="L48">
        <v>43.46</v>
      </c>
    </row>
    <row r="49" spans="1:12">
      <c r="A49">
        <v>48</v>
      </c>
      <c r="B49" t="s">
        <v>136</v>
      </c>
      <c r="C49">
        <v>1.325</v>
      </c>
      <c r="D49">
        <f t="shared" si="0"/>
        <v>63.785000000000011</v>
      </c>
      <c r="E49">
        <v>176.35</v>
      </c>
      <c r="F49">
        <v>42.45</v>
      </c>
      <c r="G49">
        <v>44.5</v>
      </c>
      <c r="H49">
        <v>43</v>
      </c>
      <c r="I49">
        <v>42.48</v>
      </c>
      <c r="J49">
        <v>44.47</v>
      </c>
      <c r="K49">
        <v>43.49</v>
      </c>
      <c r="L49">
        <v>43.46</v>
      </c>
    </row>
    <row r="50" spans="1:12">
      <c r="A50">
        <v>49</v>
      </c>
      <c r="B50" t="s">
        <v>137</v>
      </c>
      <c r="C50">
        <v>1.323</v>
      </c>
      <c r="D50">
        <f t="shared" si="0"/>
        <v>65.108000000000004</v>
      </c>
      <c r="E50">
        <v>175.37</v>
      </c>
      <c r="F50">
        <v>42.45</v>
      </c>
      <c r="G50">
        <v>44.5</v>
      </c>
      <c r="H50">
        <v>43</v>
      </c>
      <c r="I50">
        <v>42.48</v>
      </c>
      <c r="J50">
        <v>44.47</v>
      </c>
      <c r="K50">
        <v>43.49</v>
      </c>
      <c r="L50">
        <v>43.46</v>
      </c>
    </row>
    <row r="51" spans="1:12">
      <c r="A51">
        <v>50</v>
      </c>
      <c r="B51" t="s">
        <v>138</v>
      </c>
      <c r="C51">
        <v>1.3240000000000001</v>
      </c>
      <c r="D51">
        <f t="shared" si="0"/>
        <v>66.432000000000002</v>
      </c>
      <c r="E51">
        <v>175.37</v>
      </c>
      <c r="F51">
        <v>42.45</v>
      </c>
      <c r="G51">
        <v>44.5</v>
      </c>
      <c r="H51">
        <v>43</v>
      </c>
      <c r="I51">
        <v>42.48</v>
      </c>
      <c r="J51">
        <v>44.47</v>
      </c>
      <c r="K51">
        <v>43.49</v>
      </c>
      <c r="L51">
        <v>43.46</v>
      </c>
    </row>
    <row r="52" spans="1:12">
      <c r="A52">
        <v>51</v>
      </c>
      <c r="B52" t="s">
        <v>139</v>
      </c>
      <c r="C52">
        <v>1.325</v>
      </c>
      <c r="D52">
        <f t="shared" si="0"/>
        <v>67.757000000000005</v>
      </c>
      <c r="E52">
        <v>176.35</v>
      </c>
      <c r="F52">
        <v>42.45</v>
      </c>
      <c r="G52">
        <v>44.5</v>
      </c>
      <c r="H52">
        <v>43</v>
      </c>
      <c r="I52">
        <v>42.48</v>
      </c>
      <c r="J52">
        <v>44.47</v>
      </c>
      <c r="K52">
        <v>43.49</v>
      </c>
      <c r="L52">
        <v>43.46</v>
      </c>
    </row>
    <row r="53" spans="1:12">
      <c r="A53">
        <v>52</v>
      </c>
      <c r="B53" t="s">
        <v>140</v>
      </c>
      <c r="C53">
        <v>1.327</v>
      </c>
      <c r="D53">
        <f t="shared" si="0"/>
        <v>69.084000000000003</v>
      </c>
      <c r="E53">
        <v>175.86</v>
      </c>
      <c r="F53">
        <v>42.45</v>
      </c>
      <c r="G53">
        <v>44.5</v>
      </c>
      <c r="H53">
        <v>43</v>
      </c>
      <c r="I53">
        <v>42.48</v>
      </c>
      <c r="J53">
        <v>44.47</v>
      </c>
      <c r="K53">
        <v>43.49</v>
      </c>
      <c r="L53">
        <v>43.46</v>
      </c>
    </row>
    <row r="54" spans="1:12">
      <c r="A54">
        <v>53</v>
      </c>
      <c r="B54" t="s">
        <v>141</v>
      </c>
      <c r="C54">
        <v>1.323</v>
      </c>
      <c r="D54">
        <f t="shared" si="0"/>
        <v>70.406999999999996</v>
      </c>
      <c r="E54">
        <v>177.33</v>
      </c>
      <c r="F54">
        <v>42.48</v>
      </c>
      <c r="G54">
        <v>44.5</v>
      </c>
      <c r="H54">
        <v>43</v>
      </c>
      <c r="I54">
        <v>42.48</v>
      </c>
      <c r="J54">
        <v>44.47</v>
      </c>
      <c r="K54">
        <v>43.49</v>
      </c>
      <c r="L54">
        <v>43.46</v>
      </c>
    </row>
    <row r="55" spans="1:12">
      <c r="A55">
        <v>54</v>
      </c>
      <c r="B55" t="s">
        <v>142</v>
      </c>
      <c r="C55">
        <v>1.329</v>
      </c>
      <c r="D55">
        <f t="shared" si="0"/>
        <v>71.73599999999999</v>
      </c>
      <c r="E55">
        <v>175.37</v>
      </c>
      <c r="F55">
        <v>42.45</v>
      </c>
      <c r="G55">
        <v>44.5</v>
      </c>
      <c r="H55">
        <v>43</v>
      </c>
      <c r="I55">
        <v>42.48</v>
      </c>
      <c r="J55">
        <v>44.47</v>
      </c>
      <c r="K55">
        <v>43.49</v>
      </c>
      <c r="L55">
        <v>43.46</v>
      </c>
    </row>
    <row r="56" spans="1:12">
      <c r="A56">
        <v>55</v>
      </c>
      <c r="B56" t="s">
        <v>143</v>
      </c>
      <c r="C56">
        <v>1.3240000000000001</v>
      </c>
      <c r="D56">
        <f t="shared" si="0"/>
        <v>73.059999999999988</v>
      </c>
      <c r="E56">
        <v>178.8</v>
      </c>
      <c r="F56">
        <v>42.48</v>
      </c>
      <c r="G56">
        <v>44.5</v>
      </c>
      <c r="H56">
        <v>43</v>
      </c>
      <c r="I56">
        <v>42.48</v>
      </c>
      <c r="J56">
        <v>44.45</v>
      </c>
      <c r="K56">
        <v>43.49</v>
      </c>
      <c r="L56">
        <v>43.46</v>
      </c>
    </row>
    <row r="57" spans="1:12">
      <c r="A57">
        <v>56</v>
      </c>
      <c r="B57" t="s">
        <v>144</v>
      </c>
      <c r="C57">
        <v>1.323</v>
      </c>
      <c r="D57">
        <f t="shared" si="0"/>
        <v>74.382999999999981</v>
      </c>
      <c r="E57">
        <v>178.31</v>
      </c>
      <c r="F57">
        <v>42.45</v>
      </c>
      <c r="G57">
        <v>44.5</v>
      </c>
      <c r="H57">
        <v>43</v>
      </c>
      <c r="I57">
        <v>42.48</v>
      </c>
      <c r="J57">
        <v>44.47</v>
      </c>
      <c r="K57">
        <v>43.49</v>
      </c>
      <c r="L57">
        <v>43.46</v>
      </c>
    </row>
    <row r="58" spans="1:12">
      <c r="A58">
        <v>57</v>
      </c>
      <c r="B58" t="s">
        <v>145</v>
      </c>
      <c r="C58">
        <v>1.3240000000000001</v>
      </c>
      <c r="D58">
        <f t="shared" si="0"/>
        <v>75.706999999999979</v>
      </c>
      <c r="E58">
        <v>183.22</v>
      </c>
      <c r="F58">
        <v>42.45</v>
      </c>
      <c r="G58">
        <v>44.5</v>
      </c>
      <c r="H58">
        <v>43</v>
      </c>
      <c r="I58">
        <v>42.48</v>
      </c>
      <c r="J58">
        <v>44.47</v>
      </c>
      <c r="K58">
        <v>43.49</v>
      </c>
      <c r="L58">
        <v>43.46</v>
      </c>
    </row>
    <row r="59" spans="1:12">
      <c r="A59">
        <v>58</v>
      </c>
      <c r="B59" t="s">
        <v>146</v>
      </c>
      <c r="C59">
        <v>1.3240000000000001</v>
      </c>
      <c r="D59">
        <f t="shared" si="0"/>
        <v>77.030999999999977</v>
      </c>
      <c r="E59">
        <v>182.73</v>
      </c>
      <c r="F59">
        <v>42.45</v>
      </c>
      <c r="G59">
        <v>44.5</v>
      </c>
      <c r="H59">
        <v>43</v>
      </c>
      <c r="I59">
        <v>42.48</v>
      </c>
      <c r="J59">
        <v>44.47</v>
      </c>
      <c r="K59">
        <v>43.49</v>
      </c>
      <c r="L59">
        <v>43.46</v>
      </c>
    </row>
    <row r="60" spans="1:12">
      <c r="A60">
        <v>59</v>
      </c>
      <c r="B60" t="s">
        <v>147</v>
      </c>
      <c r="C60">
        <v>1.3240000000000001</v>
      </c>
      <c r="D60">
        <f t="shared" si="0"/>
        <v>78.354999999999976</v>
      </c>
      <c r="E60">
        <v>176.35</v>
      </c>
      <c r="F60">
        <v>42.48</v>
      </c>
      <c r="G60">
        <v>44.5</v>
      </c>
      <c r="H60">
        <v>43</v>
      </c>
      <c r="I60">
        <v>42.48</v>
      </c>
      <c r="J60">
        <v>44.47</v>
      </c>
      <c r="K60">
        <v>43.49</v>
      </c>
      <c r="L60">
        <v>43.46</v>
      </c>
    </row>
    <row r="61" spans="1:12">
      <c r="A61">
        <v>60</v>
      </c>
      <c r="B61" t="s">
        <v>148</v>
      </c>
      <c r="C61">
        <v>1.3260000000000001</v>
      </c>
      <c r="D61">
        <f t="shared" si="0"/>
        <v>79.680999999999969</v>
      </c>
      <c r="E61">
        <v>175.37</v>
      </c>
      <c r="F61">
        <v>42.45</v>
      </c>
      <c r="G61">
        <v>44.5</v>
      </c>
      <c r="H61">
        <v>43</v>
      </c>
      <c r="I61">
        <v>42.48</v>
      </c>
      <c r="J61">
        <v>44.47</v>
      </c>
      <c r="K61">
        <v>43.49</v>
      </c>
      <c r="L61">
        <v>43.46</v>
      </c>
    </row>
    <row r="62" spans="1:12">
      <c r="A62">
        <v>61</v>
      </c>
      <c r="B62" t="s">
        <v>149</v>
      </c>
      <c r="C62">
        <v>1.3240000000000001</v>
      </c>
      <c r="D62">
        <f t="shared" si="0"/>
        <v>81.004999999999967</v>
      </c>
      <c r="E62">
        <v>177.94</v>
      </c>
      <c r="F62">
        <v>42.48</v>
      </c>
      <c r="G62">
        <v>44.5</v>
      </c>
      <c r="H62">
        <v>42.5</v>
      </c>
      <c r="I62">
        <v>42.48</v>
      </c>
      <c r="J62">
        <v>44.47</v>
      </c>
      <c r="K62">
        <v>43.49</v>
      </c>
      <c r="L62">
        <v>43.46</v>
      </c>
    </row>
    <row r="63" spans="1:12">
      <c r="A63">
        <v>62</v>
      </c>
      <c r="B63" t="s">
        <v>150</v>
      </c>
      <c r="C63">
        <v>1.3280000000000001</v>
      </c>
      <c r="D63">
        <f t="shared" si="0"/>
        <v>82.33299999999997</v>
      </c>
      <c r="E63">
        <v>176.35</v>
      </c>
      <c r="F63">
        <v>42.45</v>
      </c>
      <c r="G63">
        <v>44.5</v>
      </c>
      <c r="H63">
        <v>43</v>
      </c>
      <c r="I63">
        <v>42.48</v>
      </c>
      <c r="J63">
        <v>44.47</v>
      </c>
      <c r="K63">
        <v>43.49</v>
      </c>
      <c r="L63">
        <v>43.46</v>
      </c>
    </row>
    <row r="64" spans="1:12">
      <c r="A64">
        <v>63</v>
      </c>
      <c r="B64" t="s">
        <v>151</v>
      </c>
      <c r="C64">
        <v>1.323</v>
      </c>
      <c r="D64">
        <f t="shared" si="0"/>
        <v>83.655999999999963</v>
      </c>
      <c r="E64">
        <v>176.35</v>
      </c>
      <c r="F64">
        <v>42.45</v>
      </c>
      <c r="G64">
        <v>44.5</v>
      </c>
      <c r="H64">
        <v>43</v>
      </c>
      <c r="I64">
        <v>42.48</v>
      </c>
      <c r="J64">
        <v>44.47</v>
      </c>
      <c r="K64">
        <v>43</v>
      </c>
      <c r="L64">
        <v>43.46</v>
      </c>
    </row>
    <row r="65" spans="1:12">
      <c r="A65">
        <v>64</v>
      </c>
      <c r="B65" t="s">
        <v>152</v>
      </c>
      <c r="C65">
        <v>1.3220000000000001</v>
      </c>
      <c r="D65">
        <f t="shared" si="0"/>
        <v>84.977999999999966</v>
      </c>
      <c r="E65">
        <v>178.31</v>
      </c>
      <c r="F65">
        <v>42.45</v>
      </c>
      <c r="G65">
        <v>44.5</v>
      </c>
      <c r="H65">
        <v>42.97</v>
      </c>
      <c r="I65">
        <v>42.48</v>
      </c>
      <c r="J65">
        <v>44.47</v>
      </c>
      <c r="K65">
        <v>43.49</v>
      </c>
      <c r="L65">
        <v>43.46</v>
      </c>
    </row>
    <row r="66" spans="1:12">
      <c r="A66">
        <v>65</v>
      </c>
      <c r="B66" t="s">
        <v>153</v>
      </c>
      <c r="C66">
        <v>1.323</v>
      </c>
      <c r="D66">
        <f t="shared" si="0"/>
        <v>86.300999999999959</v>
      </c>
      <c r="E66">
        <v>175.37</v>
      </c>
      <c r="F66">
        <v>42.45</v>
      </c>
      <c r="G66">
        <v>44.5</v>
      </c>
      <c r="H66">
        <v>43</v>
      </c>
      <c r="I66">
        <v>42.48</v>
      </c>
      <c r="J66">
        <v>44.47</v>
      </c>
      <c r="K66">
        <v>43.49</v>
      </c>
      <c r="L66">
        <v>43.46</v>
      </c>
    </row>
    <row r="67" spans="1:12">
      <c r="A67">
        <v>66</v>
      </c>
      <c r="B67" t="s">
        <v>154</v>
      </c>
      <c r="C67">
        <v>1.3260000000000001</v>
      </c>
      <c r="D67">
        <f t="shared" si="0"/>
        <v>87.626999999999953</v>
      </c>
      <c r="E67">
        <v>177.33</v>
      </c>
      <c r="F67">
        <v>42.48</v>
      </c>
      <c r="G67">
        <v>44.5</v>
      </c>
      <c r="H67">
        <v>43</v>
      </c>
      <c r="I67">
        <v>42.48</v>
      </c>
      <c r="J67">
        <v>44.47</v>
      </c>
      <c r="K67">
        <v>43.49</v>
      </c>
      <c r="L67">
        <v>43.46</v>
      </c>
    </row>
    <row r="68" spans="1:12">
      <c r="A68">
        <v>67</v>
      </c>
      <c r="B68" t="s">
        <v>155</v>
      </c>
      <c r="C68">
        <v>1.355</v>
      </c>
      <c r="D68">
        <f t="shared" ref="D68:D118" si="1">D67+C68</f>
        <v>88.981999999999957</v>
      </c>
      <c r="E68">
        <v>177.82</v>
      </c>
      <c r="F68">
        <v>42.45</v>
      </c>
      <c r="G68">
        <v>44.5</v>
      </c>
      <c r="H68">
        <v>43</v>
      </c>
      <c r="I68">
        <v>42.48</v>
      </c>
      <c r="J68">
        <v>44.47</v>
      </c>
      <c r="K68">
        <v>43.49</v>
      </c>
      <c r="L68">
        <v>43.46</v>
      </c>
    </row>
    <row r="69" spans="1:12">
      <c r="A69">
        <v>68</v>
      </c>
      <c r="B69" t="s">
        <v>156</v>
      </c>
      <c r="C69">
        <v>1.3320000000000001</v>
      </c>
      <c r="D69">
        <f t="shared" si="1"/>
        <v>90.31399999999995</v>
      </c>
      <c r="E69">
        <v>177.33</v>
      </c>
      <c r="F69">
        <v>42.45</v>
      </c>
      <c r="G69">
        <v>44.5</v>
      </c>
      <c r="H69">
        <v>43</v>
      </c>
      <c r="I69">
        <v>42.48</v>
      </c>
      <c r="J69">
        <v>44.47</v>
      </c>
      <c r="K69">
        <v>43.49</v>
      </c>
      <c r="L69">
        <v>43.46</v>
      </c>
    </row>
    <row r="70" spans="1:12">
      <c r="A70">
        <v>69</v>
      </c>
      <c r="B70" t="s">
        <v>157</v>
      </c>
      <c r="C70">
        <v>1.331</v>
      </c>
      <c r="D70">
        <f t="shared" si="1"/>
        <v>91.644999999999953</v>
      </c>
      <c r="E70">
        <v>182.73</v>
      </c>
      <c r="F70">
        <v>42.45</v>
      </c>
      <c r="G70">
        <v>44.5</v>
      </c>
      <c r="H70">
        <v>42.97</v>
      </c>
      <c r="I70">
        <v>42.48</v>
      </c>
      <c r="J70">
        <v>44.47</v>
      </c>
      <c r="K70">
        <v>43</v>
      </c>
      <c r="L70">
        <v>43.46</v>
      </c>
    </row>
    <row r="71" spans="1:12">
      <c r="A71">
        <v>70</v>
      </c>
      <c r="B71" t="s">
        <v>158</v>
      </c>
      <c r="C71">
        <v>1.3260000000000001</v>
      </c>
      <c r="D71">
        <f t="shared" si="1"/>
        <v>92.970999999999947</v>
      </c>
      <c r="E71">
        <v>182.24</v>
      </c>
      <c r="F71">
        <v>42.45</v>
      </c>
      <c r="G71">
        <v>44.5</v>
      </c>
      <c r="H71">
        <v>42.97</v>
      </c>
      <c r="I71">
        <v>42.48</v>
      </c>
      <c r="J71">
        <v>44.47</v>
      </c>
      <c r="K71">
        <v>43.49</v>
      </c>
      <c r="L71">
        <v>43.46</v>
      </c>
    </row>
    <row r="72" spans="1:12">
      <c r="A72">
        <v>71</v>
      </c>
      <c r="B72" t="s">
        <v>159</v>
      </c>
      <c r="C72">
        <v>1.323</v>
      </c>
      <c r="D72">
        <f t="shared" si="1"/>
        <v>94.29399999999994</v>
      </c>
      <c r="E72">
        <v>184.08</v>
      </c>
      <c r="F72">
        <v>42.45</v>
      </c>
      <c r="G72">
        <v>44.5</v>
      </c>
      <c r="H72">
        <v>43</v>
      </c>
      <c r="I72">
        <v>42.48</v>
      </c>
      <c r="J72">
        <v>44.47</v>
      </c>
      <c r="K72">
        <v>43.49</v>
      </c>
      <c r="L72">
        <v>43.46</v>
      </c>
    </row>
    <row r="73" spans="1:12">
      <c r="A73">
        <v>72</v>
      </c>
      <c r="B73" t="s">
        <v>160</v>
      </c>
      <c r="C73">
        <v>1.3240000000000001</v>
      </c>
      <c r="D73">
        <f t="shared" si="1"/>
        <v>95.617999999999938</v>
      </c>
      <c r="E73">
        <v>176.84</v>
      </c>
      <c r="F73">
        <v>42.45</v>
      </c>
      <c r="G73">
        <v>44.5</v>
      </c>
      <c r="H73">
        <v>43</v>
      </c>
      <c r="I73">
        <v>42.48</v>
      </c>
      <c r="J73">
        <v>44.47</v>
      </c>
      <c r="K73">
        <v>43.49</v>
      </c>
      <c r="L73">
        <v>43.46</v>
      </c>
    </row>
    <row r="74" spans="1:12">
      <c r="A74">
        <v>73</v>
      </c>
      <c r="B74" t="s">
        <v>161</v>
      </c>
      <c r="C74">
        <v>1.323</v>
      </c>
      <c r="D74">
        <f t="shared" si="1"/>
        <v>96.940999999999931</v>
      </c>
      <c r="E74">
        <v>179.29</v>
      </c>
      <c r="F74">
        <v>42.48</v>
      </c>
      <c r="G74">
        <v>44.5</v>
      </c>
      <c r="H74">
        <v>43</v>
      </c>
      <c r="I74">
        <v>42.48</v>
      </c>
      <c r="J74">
        <v>44.47</v>
      </c>
      <c r="K74">
        <v>43.49</v>
      </c>
      <c r="L74">
        <v>43.46</v>
      </c>
    </row>
    <row r="75" spans="1:12">
      <c r="A75">
        <v>74</v>
      </c>
      <c r="B75" t="s">
        <v>162</v>
      </c>
      <c r="C75">
        <v>1.3240000000000001</v>
      </c>
      <c r="D75">
        <f t="shared" si="1"/>
        <v>98.26499999999993</v>
      </c>
      <c r="E75">
        <v>178.8</v>
      </c>
      <c r="F75">
        <v>42.45</v>
      </c>
      <c r="G75">
        <v>44.5</v>
      </c>
      <c r="H75">
        <v>43</v>
      </c>
      <c r="I75">
        <v>42.48</v>
      </c>
      <c r="J75">
        <v>44.47</v>
      </c>
      <c r="K75">
        <v>43.49</v>
      </c>
      <c r="L75">
        <v>43.46</v>
      </c>
    </row>
    <row r="76" spans="1:12">
      <c r="A76">
        <v>75</v>
      </c>
      <c r="B76" t="s">
        <v>163</v>
      </c>
      <c r="C76">
        <v>1.331</v>
      </c>
      <c r="D76">
        <f t="shared" si="1"/>
        <v>99.595999999999933</v>
      </c>
      <c r="E76">
        <v>174.88</v>
      </c>
      <c r="F76">
        <v>42.48</v>
      </c>
      <c r="G76">
        <v>44.5</v>
      </c>
      <c r="H76">
        <v>42.97</v>
      </c>
      <c r="I76">
        <v>42.48</v>
      </c>
      <c r="J76">
        <v>44.47</v>
      </c>
      <c r="K76">
        <v>43.49</v>
      </c>
      <c r="L76">
        <v>43.46</v>
      </c>
    </row>
    <row r="77" spans="1:12">
      <c r="A77">
        <v>76</v>
      </c>
      <c r="B77" t="s">
        <v>164</v>
      </c>
      <c r="C77">
        <v>1.327</v>
      </c>
      <c r="D77">
        <f t="shared" si="1"/>
        <v>100.92299999999993</v>
      </c>
      <c r="E77">
        <v>179.79</v>
      </c>
      <c r="F77">
        <v>42.48</v>
      </c>
      <c r="G77">
        <v>44.5</v>
      </c>
      <c r="H77">
        <v>43</v>
      </c>
      <c r="I77">
        <v>42.48</v>
      </c>
      <c r="J77">
        <v>44.47</v>
      </c>
      <c r="K77">
        <v>43.49</v>
      </c>
      <c r="L77">
        <v>43.46</v>
      </c>
    </row>
    <row r="78" spans="1:12">
      <c r="A78">
        <v>77</v>
      </c>
      <c r="B78" t="s">
        <v>165</v>
      </c>
      <c r="C78">
        <v>1.3540000000000001</v>
      </c>
      <c r="D78">
        <f t="shared" si="1"/>
        <v>102.27699999999993</v>
      </c>
      <c r="E78">
        <v>176.35</v>
      </c>
      <c r="F78">
        <v>42.45</v>
      </c>
      <c r="G78">
        <v>44.5</v>
      </c>
      <c r="H78">
        <v>42.97</v>
      </c>
      <c r="I78">
        <v>42.48</v>
      </c>
      <c r="J78">
        <v>44.47</v>
      </c>
      <c r="K78">
        <v>43.49</v>
      </c>
      <c r="L78">
        <v>43.46</v>
      </c>
    </row>
    <row r="79" spans="1:12">
      <c r="A79">
        <v>78</v>
      </c>
      <c r="B79" t="s">
        <v>166</v>
      </c>
      <c r="C79">
        <v>1.3280000000000001</v>
      </c>
      <c r="D79">
        <f t="shared" si="1"/>
        <v>103.60499999999993</v>
      </c>
      <c r="E79">
        <v>176.84</v>
      </c>
      <c r="F79">
        <v>42.48</v>
      </c>
      <c r="G79">
        <v>44.5</v>
      </c>
      <c r="H79">
        <v>43</v>
      </c>
      <c r="I79">
        <v>42.48</v>
      </c>
      <c r="J79">
        <v>44.47</v>
      </c>
      <c r="K79">
        <v>43.49</v>
      </c>
      <c r="L79">
        <v>43.46</v>
      </c>
    </row>
    <row r="80" spans="1:12">
      <c r="A80">
        <v>79</v>
      </c>
      <c r="B80" t="s">
        <v>167</v>
      </c>
      <c r="C80">
        <v>1.325</v>
      </c>
      <c r="D80">
        <f t="shared" si="1"/>
        <v>104.92999999999994</v>
      </c>
      <c r="E80">
        <v>176.84</v>
      </c>
      <c r="F80">
        <v>42.45</v>
      </c>
      <c r="G80">
        <v>44.5</v>
      </c>
      <c r="H80">
        <v>42.97</v>
      </c>
      <c r="I80">
        <v>42.48</v>
      </c>
      <c r="J80">
        <v>44.47</v>
      </c>
      <c r="K80">
        <v>43.49</v>
      </c>
      <c r="L80">
        <v>43.46</v>
      </c>
    </row>
    <row r="81" spans="1:12">
      <c r="A81">
        <v>80</v>
      </c>
      <c r="B81" t="s">
        <v>168</v>
      </c>
      <c r="C81">
        <v>1.341</v>
      </c>
      <c r="D81">
        <f t="shared" si="1"/>
        <v>106.27099999999993</v>
      </c>
      <c r="E81">
        <v>177.33</v>
      </c>
      <c r="F81">
        <v>42.45</v>
      </c>
      <c r="G81">
        <v>44.5</v>
      </c>
      <c r="H81">
        <v>43</v>
      </c>
      <c r="I81">
        <v>42.48</v>
      </c>
      <c r="J81">
        <v>44.47</v>
      </c>
      <c r="K81">
        <v>43.49</v>
      </c>
      <c r="L81">
        <v>43.46</v>
      </c>
    </row>
    <row r="82" spans="1:12">
      <c r="A82">
        <v>81</v>
      </c>
      <c r="B82" t="s">
        <v>169</v>
      </c>
      <c r="C82">
        <v>1.33</v>
      </c>
      <c r="D82">
        <f t="shared" si="1"/>
        <v>107.60099999999993</v>
      </c>
      <c r="E82">
        <v>175.86</v>
      </c>
      <c r="F82">
        <v>42.48</v>
      </c>
      <c r="G82">
        <v>44.5</v>
      </c>
      <c r="H82">
        <v>43</v>
      </c>
      <c r="I82">
        <v>42.48</v>
      </c>
      <c r="J82">
        <v>44.47</v>
      </c>
      <c r="K82">
        <v>43.49</v>
      </c>
      <c r="L82">
        <v>43.46</v>
      </c>
    </row>
    <row r="83" spans="1:12">
      <c r="A83">
        <v>82</v>
      </c>
      <c r="B83" t="s">
        <v>170</v>
      </c>
      <c r="C83">
        <v>1.33</v>
      </c>
      <c r="D83">
        <f t="shared" si="1"/>
        <v>108.93099999999993</v>
      </c>
      <c r="E83">
        <v>182.73</v>
      </c>
      <c r="F83">
        <v>42.45</v>
      </c>
      <c r="G83">
        <v>44.5</v>
      </c>
      <c r="H83">
        <v>42.97</v>
      </c>
      <c r="I83">
        <v>42.48</v>
      </c>
      <c r="J83">
        <v>44.47</v>
      </c>
      <c r="K83">
        <v>43.49</v>
      </c>
      <c r="L83">
        <v>43.46</v>
      </c>
    </row>
    <row r="84" spans="1:12">
      <c r="A84">
        <v>83</v>
      </c>
      <c r="B84" t="s">
        <v>171</v>
      </c>
      <c r="C84">
        <v>1.329</v>
      </c>
      <c r="D84">
        <f t="shared" si="1"/>
        <v>110.25999999999992</v>
      </c>
      <c r="E84">
        <v>183.71</v>
      </c>
      <c r="F84">
        <v>42.45</v>
      </c>
      <c r="G84">
        <v>44.5</v>
      </c>
      <c r="H84">
        <v>43</v>
      </c>
      <c r="I84">
        <v>42.48</v>
      </c>
      <c r="J84">
        <v>44.47</v>
      </c>
      <c r="K84">
        <v>43.49</v>
      </c>
      <c r="L84">
        <v>43.46</v>
      </c>
    </row>
    <row r="85" spans="1:12">
      <c r="A85">
        <v>84</v>
      </c>
      <c r="B85" t="s">
        <v>172</v>
      </c>
      <c r="C85">
        <v>1.3340000000000001</v>
      </c>
      <c r="D85">
        <f t="shared" si="1"/>
        <v>111.59399999999992</v>
      </c>
      <c r="E85">
        <v>177.33</v>
      </c>
      <c r="F85">
        <v>42.45</v>
      </c>
      <c r="G85">
        <v>44.5</v>
      </c>
      <c r="H85">
        <v>43</v>
      </c>
      <c r="I85">
        <v>42.48</v>
      </c>
      <c r="J85">
        <v>44.47</v>
      </c>
      <c r="K85">
        <v>43.49</v>
      </c>
      <c r="L85">
        <v>43.46</v>
      </c>
    </row>
    <row r="86" spans="1:12">
      <c r="A86">
        <v>85</v>
      </c>
      <c r="B86" t="s">
        <v>173</v>
      </c>
      <c r="C86">
        <v>1.329</v>
      </c>
      <c r="D86">
        <f t="shared" si="1"/>
        <v>112.92299999999992</v>
      </c>
      <c r="E86">
        <v>177.33</v>
      </c>
      <c r="F86">
        <v>42.45</v>
      </c>
      <c r="G86">
        <v>44.5</v>
      </c>
      <c r="H86">
        <v>42.97</v>
      </c>
      <c r="I86">
        <v>42.48</v>
      </c>
      <c r="J86">
        <v>44.47</v>
      </c>
      <c r="K86">
        <v>43.49</v>
      </c>
      <c r="L86">
        <v>43.46</v>
      </c>
    </row>
    <row r="87" spans="1:12">
      <c r="A87">
        <v>86</v>
      </c>
      <c r="B87" t="s">
        <v>174</v>
      </c>
      <c r="C87">
        <v>1.3260000000000001</v>
      </c>
      <c r="D87">
        <f t="shared" si="1"/>
        <v>114.24899999999991</v>
      </c>
      <c r="E87">
        <v>176.84</v>
      </c>
      <c r="F87">
        <v>42.48</v>
      </c>
      <c r="G87">
        <v>44.5</v>
      </c>
      <c r="H87">
        <v>43</v>
      </c>
      <c r="I87">
        <v>42.48</v>
      </c>
      <c r="J87">
        <v>44.47</v>
      </c>
      <c r="K87">
        <v>43.49</v>
      </c>
      <c r="L87">
        <v>43.46</v>
      </c>
    </row>
    <row r="88" spans="1:12">
      <c r="A88">
        <v>87</v>
      </c>
      <c r="B88" t="s">
        <v>175</v>
      </c>
      <c r="C88">
        <v>1.3260000000000001</v>
      </c>
      <c r="D88">
        <f t="shared" si="1"/>
        <v>115.5749999999999</v>
      </c>
      <c r="E88">
        <v>177.94</v>
      </c>
      <c r="F88">
        <v>42.48</v>
      </c>
      <c r="G88">
        <v>44.5</v>
      </c>
      <c r="H88">
        <v>43</v>
      </c>
      <c r="I88">
        <v>42.48</v>
      </c>
      <c r="J88">
        <v>44.47</v>
      </c>
      <c r="K88">
        <v>43.49</v>
      </c>
      <c r="L88">
        <v>43.46</v>
      </c>
    </row>
    <row r="89" spans="1:12">
      <c r="A89">
        <v>88</v>
      </c>
      <c r="B89" t="s">
        <v>176</v>
      </c>
      <c r="C89">
        <v>1.329</v>
      </c>
      <c r="D89">
        <f t="shared" si="1"/>
        <v>116.9039999999999</v>
      </c>
      <c r="E89">
        <v>179.9</v>
      </c>
      <c r="F89">
        <v>42.45</v>
      </c>
      <c r="G89">
        <v>44.5</v>
      </c>
      <c r="H89">
        <v>42.97</v>
      </c>
      <c r="I89">
        <v>42.48</v>
      </c>
      <c r="J89">
        <v>44.45</v>
      </c>
      <c r="K89">
        <v>43.49</v>
      </c>
      <c r="L89">
        <v>43.46</v>
      </c>
    </row>
    <row r="90" spans="1:12">
      <c r="A90">
        <v>89</v>
      </c>
      <c r="B90" t="s">
        <v>177</v>
      </c>
      <c r="C90">
        <v>1.33</v>
      </c>
      <c r="D90">
        <f t="shared" si="1"/>
        <v>118.2339999999999</v>
      </c>
      <c r="E90">
        <v>175.97</v>
      </c>
      <c r="F90">
        <v>42.48</v>
      </c>
      <c r="G90">
        <v>44.5</v>
      </c>
      <c r="H90">
        <v>43</v>
      </c>
      <c r="I90">
        <v>42.48</v>
      </c>
      <c r="J90">
        <v>44.47</v>
      </c>
      <c r="K90">
        <v>43.49</v>
      </c>
      <c r="L90">
        <v>43.46</v>
      </c>
    </row>
    <row r="91" spans="1:12">
      <c r="A91">
        <v>90</v>
      </c>
      <c r="B91" t="s">
        <v>178</v>
      </c>
      <c r="C91">
        <v>1.325</v>
      </c>
      <c r="D91">
        <f t="shared" si="1"/>
        <v>119.5589999999999</v>
      </c>
      <c r="E91">
        <v>176.35</v>
      </c>
      <c r="F91">
        <v>42.45</v>
      </c>
      <c r="G91">
        <v>44.5</v>
      </c>
      <c r="H91">
        <v>43</v>
      </c>
      <c r="I91">
        <v>42.48</v>
      </c>
      <c r="J91">
        <v>44.47</v>
      </c>
      <c r="K91">
        <v>43.49</v>
      </c>
      <c r="L91">
        <v>43.46</v>
      </c>
    </row>
    <row r="92" spans="1:12">
      <c r="A92">
        <v>91</v>
      </c>
      <c r="B92" t="s">
        <v>179</v>
      </c>
      <c r="C92">
        <v>1.321</v>
      </c>
      <c r="D92">
        <f t="shared" si="1"/>
        <v>120.8799999999999</v>
      </c>
      <c r="E92">
        <v>178.92</v>
      </c>
      <c r="F92">
        <v>42.48</v>
      </c>
      <c r="G92">
        <v>44.5</v>
      </c>
      <c r="H92">
        <v>43</v>
      </c>
      <c r="I92">
        <v>42.48</v>
      </c>
      <c r="J92">
        <v>44.47</v>
      </c>
      <c r="K92">
        <v>43.49</v>
      </c>
      <c r="L92">
        <v>43.46</v>
      </c>
    </row>
    <row r="93" spans="1:12">
      <c r="A93">
        <v>92</v>
      </c>
      <c r="B93" t="s">
        <v>180</v>
      </c>
      <c r="C93">
        <v>1.3260000000000001</v>
      </c>
      <c r="D93">
        <f t="shared" si="1"/>
        <v>122.20599999999989</v>
      </c>
      <c r="E93">
        <v>176.84</v>
      </c>
      <c r="F93">
        <v>42.45</v>
      </c>
      <c r="G93">
        <v>44.5</v>
      </c>
      <c r="H93">
        <v>43</v>
      </c>
      <c r="I93">
        <v>42.48</v>
      </c>
      <c r="J93">
        <v>44.47</v>
      </c>
      <c r="K93">
        <v>43</v>
      </c>
      <c r="L93">
        <v>43.46</v>
      </c>
    </row>
    <row r="94" spans="1:12">
      <c r="A94">
        <v>93</v>
      </c>
      <c r="B94" t="s">
        <v>181</v>
      </c>
      <c r="C94">
        <v>1.323</v>
      </c>
      <c r="D94">
        <f t="shared" si="1"/>
        <v>123.52899999999988</v>
      </c>
      <c r="E94">
        <v>178.31</v>
      </c>
      <c r="F94">
        <v>42.45</v>
      </c>
      <c r="G94">
        <v>44.5</v>
      </c>
      <c r="H94">
        <v>42.5</v>
      </c>
      <c r="I94">
        <v>42.48</v>
      </c>
      <c r="J94">
        <v>44.47</v>
      </c>
      <c r="K94">
        <v>43</v>
      </c>
      <c r="L94">
        <v>43.46</v>
      </c>
    </row>
    <row r="95" spans="1:12">
      <c r="A95">
        <v>94</v>
      </c>
      <c r="B95" t="s">
        <v>182</v>
      </c>
      <c r="C95">
        <v>1.3240000000000001</v>
      </c>
      <c r="D95">
        <f t="shared" si="1"/>
        <v>124.85299999999988</v>
      </c>
      <c r="E95">
        <v>185.68</v>
      </c>
      <c r="F95">
        <v>42.94</v>
      </c>
      <c r="G95">
        <v>44.5</v>
      </c>
      <c r="H95">
        <v>42.5</v>
      </c>
      <c r="I95">
        <v>42.48</v>
      </c>
      <c r="J95">
        <v>44.47</v>
      </c>
      <c r="K95">
        <v>43.49</v>
      </c>
      <c r="L95">
        <v>43.46</v>
      </c>
    </row>
    <row r="96" spans="1:12">
      <c r="A96">
        <v>95</v>
      </c>
      <c r="B96" t="s">
        <v>183</v>
      </c>
      <c r="C96">
        <v>1.3240000000000001</v>
      </c>
      <c r="D96">
        <f t="shared" si="1"/>
        <v>126.17699999999988</v>
      </c>
      <c r="E96">
        <v>183.71</v>
      </c>
      <c r="F96">
        <v>42.48</v>
      </c>
      <c r="G96">
        <v>44.5</v>
      </c>
      <c r="H96">
        <v>42.5</v>
      </c>
      <c r="I96">
        <v>42.48</v>
      </c>
      <c r="J96">
        <v>44.47</v>
      </c>
      <c r="K96">
        <v>43.49</v>
      </c>
      <c r="L96">
        <v>43.46</v>
      </c>
    </row>
    <row r="97" spans="1:12">
      <c r="A97">
        <v>96</v>
      </c>
      <c r="B97" t="s">
        <v>184</v>
      </c>
      <c r="C97">
        <v>1.3280000000000001</v>
      </c>
      <c r="D97">
        <f t="shared" si="1"/>
        <v>127.50499999999988</v>
      </c>
      <c r="E97">
        <v>175.97</v>
      </c>
      <c r="F97">
        <v>42.45</v>
      </c>
      <c r="G97">
        <v>44.5</v>
      </c>
      <c r="H97">
        <v>43</v>
      </c>
      <c r="I97">
        <v>42.48</v>
      </c>
      <c r="J97">
        <v>44.47</v>
      </c>
      <c r="K97">
        <v>43.49</v>
      </c>
      <c r="L97">
        <v>43.46</v>
      </c>
    </row>
    <row r="98" spans="1:12">
      <c r="A98">
        <v>97</v>
      </c>
      <c r="B98" t="s">
        <v>185</v>
      </c>
      <c r="C98">
        <v>1.327</v>
      </c>
      <c r="D98">
        <f t="shared" si="1"/>
        <v>128.83199999999988</v>
      </c>
      <c r="E98">
        <v>175.86</v>
      </c>
      <c r="F98">
        <v>42.45</v>
      </c>
      <c r="G98">
        <v>44.5</v>
      </c>
      <c r="H98">
        <v>43</v>
      </c>
      <c r="I98">
        <v>42.48</v>
      </c>
      <c r="J98">
        <v>44.47</v>
      </c>
      <c r="K98">
        <v>43</v>
      </c>
      <c r="L98">
        <v>43.46</v>
      </c>
    </row>
    <row r="99" spans="1:12">
      <c r="A99">
        <v>98</v>
      </c>
      <c r="B99" t="s">
        <v>186</v>
      </c>
      <c r="C99">
        <v>1.331</v>
      </c>
      <c r="D99">
        <f t="shared" si="1"/>
        <v>130.16299999999987</v>
      </c>
      <c r="E99">
        <v>177.33</v>
      </c>
      <c r="F99">
        <v>42.48</v>
      </c>
      <c r="G99">
        <v>44.5</v>
      </c>
      <c r="H99">
        <v>42.5</v>
      </c>
      <c r="I99">
        <v>42.48</v>
      </c>
      <c r="J99">
        <v>44.47</v>
      </c>
      <c r="K99">
        <v>43.49</v>
      </c>
      <c r="L99">
        <v>43.46</v>
      </c>
    </row>
    <row r="100" spans="1:12">
      <c r="A100">
        <v>99</v>
      </c>
      <c r="B100" t="s">
        <v>187</v>
      </c>
      <c r="C100">
        <v>1.327</v>
      </c>
      <c r="D100">
        <f t="shared" si="1"/>
        <v>131.48999999999987</v>
      </c>
      <c r="E100">
        <v>179.29</v>
      </c>
      <c r="F100">
        <v>42.94</v>
      </c>
      <c r="G100">
        <v>44.5</v>
      </c>
      <c r="H100">
        <v>43</v>
      </c>
      <c r="I100">
        <v>42.48</v>
      </c>
      <c r="J100">
        <v>44.47</v>
      </c>
      <c r="K100">
        <v>43.49</v>
      </c>
      <c r="L100">
        <v>43.46</v>
      </c>
    </row>
    <row r="101" spans="1:12">
      <c r="A101">
        <v>100</v>
      </c>
      <c r="B101" t="s">
        <v>188</v>
      </c>
      <c r="C101">
        <v>1.329</v>
      </c>
      <c r="D101">
        <f t="shared" si="1"/>
        <v>132.81899999999987</v>
      </c>
      <c r="E101">
        <v>176.84</v>
      </c>
      <c r="F101">
        <v>42.48</v>
      </c>
      <c r="G101">
        <v>44.5</v>
      </c>
      <c r="H101">
        <v>42.5</v>
      </c>
      <c r="I101">
        <v>42.48</v>
      </c>
      <c r="J101">
        <v>44.47</v>
      </c>
      <c r="K101">
        <v>43.49</v>
      </c>
      <c r="L101">
        <v>43.46</v>
      </c>
    </row>
    <row r="102" spans="1:12">
      <c r="A102">
        <v>101</v>
      </c>
      <c r="B102" t="s">
        <v>189</v>
      </c>
      <c r="C102">
        <v>1.329</v>
      </c>
      <c r="D102">
        <f t="shared" si="1"/>
        <v>134.14799999999988</v>
      </c>
      <c r="E102">
        <v>176.84</v>
      </c>
      <c r="F102">
        <v>42.94</v>
      </c>
      <c r="G102">
        <v>44.5</v>
      </c>
      <c r="H102">
        <v>43</v>
      </c>
      <c r="I102">
        <v>42.48</v>
      </c>
      <c r="J102">
        <v>44.47</v>
      </c>
      <c r="K102">
        <v>43.49</v>
      </c>
      <c r="L102">
        <v>43.46</v>
      </c>
    </row>
    <row r="103" spans="1:12">
      <c r="A103">
        <v>102</v>
      </c>
      <c r="B103" t="s">
        <v>190</v>
      </c>
      <c r="C103">
        <v>1.3260000000000001</v>
      </c>
      <c r="D103">
        <f t="shared" si="1"/>
        <v>135.47399999999988</v>
      </c>
      <c r="E103">
        <v>178.8</v>
      </c>
      <c r="F103">
        <v>42.94</v>
      </c>
      <c r="G103">
        <v>44.5</v>
      </c>
      <c r="H103">
        <v>42.97</v>
      </c>
      <c r="I103">
        <v>42.48</v>
      </c>
      <c r="J103">
        <v>44.47</v>
      </c>
      <c r="K103">
        <v>43</v>
      </c>
      <c r="L103">
        <v>43.46</v>
      </c>
    </row>
    <row r="104" spans="1:12">
      <c r="A104">
        <v>103</v>
      </c>
      <c r="B104" t="s">
        <v>191</v>
      </c>
      <c r="C104">
        <v>1.3220000000000001</v>
      </c>
      <c r="D104">
        <f t="shared" si="1"/>
        <v>136.79599999999988</v>
      </c>
      <c r="E104">
        <v>180.39</v>
      </c>
      <c r="F104">
        <v>42.94</v>
      </c>
      <c r="G104">
        <v>44.5</v>
      </c>
      <c r="H104">
        <v>42.5</v>
      </c>
      <c r="I104">
        <v>42.48</v>
      </c>
      <c r="J104">
        <v>44.47</v>
      </c>
      <c r="K104">
        <v>43.49</v>
      </c>
      <c r="L104">
        <v>43.46</v>
      </c>
    </row>
    <row r="105" spans="1:12">
      <c r="A105">
        <v>104</v>
      </c>
      <c r="B105" t="s">
        <v>192</v>
      </c>
      <c r="C105">
        <v>1.323</v>
      </c>
      <c r="D105">
        <f t="shared" si="1"/>
        <v>138.11899999999989</v>
      </c>
      <c r="E105">
        <v>177.82</v>
      </c>
      <c r="F105">
        <v>42.97</v>
      </c>
      <c r="G105">
        <v>44.5</v>
      </c>
      <c r="H105">
        <v>43</v>
      </c>
      <c r="I105">
        <v>42.48</v>
      </c>
      <c r="J105">
        <v>44.47</v>
      </c>
      <c r="K105">
        <v>43.49</v>
      </c>
      <c r="L105">
        <v>43.46</v>
      </c>
    </row>
    <row r="106" spans="1:12">
      <c r="A106">
        <v>105</v>
      </c>
      <c r="B106" t="s">
        <v>193</v>
      </c>
      <c r="C106">
        <v>1.3320000000000001</v>
      </c>
      <c r="D106">
        <f t="shared" si="1"/>
        <v>139.45099999999988</v>
      </c>
      <c r="E106">
        <v>177.94</v>
      </c>
      <c r="F106">
        <v>42.94</v>
      </c>
      <c r="G106">
        <v>44.5</v>
      </c>
      <c r="H106">
        <v>43</v>
      </c>
      <c r="I106">
        <v>42.48</v>
      </c>
      <c r="J106">
        <v>44.47</v>
      </c>
      <c r="K106">
        <v>43.49</v>
      </c>
      <c r="L106">
        <v>43.46</v>
      </c>
    </row>
    <row r="107" spans="1:12">
      <c r="A107">
        <v>106</v>
      </c>
      <c r="B107" t="s">
        <v>194</v>
      </c>
      <c r="C107">
        <v>1.3240000000000001</v>
      </c>
      <c r="D107">
        <f t="shared" si="1"/>
        <v>140.77499999999989</v>
      </c>
      <c r="E107">
        <v>182.24</v>
      </c>
      <c r="F107">
        <v>42.94</v>
      </c>
      <c r="G107">
        <v>44.5</v>
      </c>
      <c r="H107">
        <v>43</v>
      </c>
      <c r="I107">
        <v>42.48</v>
      </c>
      <c r="J107">
        <v>44.47</v>
      </c>
      <c r="K107">
        <v>43</v>
      </c>
      <c r="L107">
        <v>43.46</v>
      </c>
    </row>
    <row r="108" spans="1:12">
      <c r="A108">
        <v>107</v>
      </c>
      <c r="B108" t="s">
        <v>195</v>
      </c>
      <c r="C108">
        <v>1.3240000000000001</v>
      </c>
      <c r="D108">
        <f t="shared" si="1"/>
        <v>142.0989999999999</v>
      </c>
      <c r="E108">
        <v>185.18</v>
      </c>
      <c r="F108">
        <v>42.97</v>
      </c>
      <c r="G108">
        <v>44.5</v>
      </c>
      <c r="H108">
        <v>43</v>
      </c>
      <c r="I108">
        <v>42.48</v>
      </c>
      <c r="J108">
        <v>44.47</v>
      </c>
      <c r="K108">
        <v>43</v>
      </c>
      <c r="L108">
        <v>43.46</v>
      </c>
    </row>
    <row r="109" spans="1:12">
      <c r="A109">
        <v>108</v>
      </c>
      <c r="B109" t="s">
        <v>196</v>
      </c>
      <c r="C109">
        <v>1.3240000000000001</v>
      </c>
      <c r="D109">
        <f t="shared" si="1"/>
        <v>143.42299999999992</v>
      </c>
      <c r="E109">
        <v>183.22</v>
      </c>
      <c r="F109">
        <v>42.94</v>
      </c>
      <c r="G109">
        <v>44.5</v>
      </c>
      <c r="H109">
        <v>43</v>
      </c>
      <c r="I109">
        <v>42.48</v>
      </c>
      <c r="J109">
        <v>44.47</v>
      </c>
      <c r="K109">
        <v>43.49</v>
      </c>
      <c r="L109">
        <v>43.46</v>
      </c>
    </row>
    <row r="110" spans="1:12">
      <c r="A110">
        <v>109</v>
      </c>
      <c r="B110" t="s">
        <v>197</v>
      </c>
      <c r="C110">
        <v>1.323</v>
      </c>
      <c r="D110">
        <f t="shared" si="1"/>
        <v>144.74599999999992</v>
      </c>
      <c r="E110">
        <v>177.33</v>
      </c>
      <c r="F110">
        <v>42.94</v>
      </c>
      <c r="G110">
        <v>44.5</v>
      </c>
      <c r="H110">
        <v>42.97</v>
      </c>
      <c r="I110">
        <v>42.48</v>
      </c>
      <c r="J110">
        <v>44.47</v>
      </c>
      <c r="K110">
        <v>43.49</v>
      </c>
      <c r="L110">
        <v>43.46</v>
      </c>
    </row>
    <row r="111" spans="1:12">
      <c r="A111">
        <v>110</v>
      </c>
      <c r="B111" t="s">
        <v>198</v>
      </c>
      <c r="C111">
        <v>1.3240000000000001</v>
      </c>
      <c r="D111">
        <f t="shared" si="1"/>
        <v>146.06999999999994</v>
      </c>
      <c r="E111">
        <v>179.41</v>
      </c>
      <c r="F111">
        <v>42.97</v>
      </c>
      <c r="G111">
        <v>44.5</v>
      </c>
      <c r="H111">
        <v>43</v>
      </c>
      <c r="I111">
        <v>42.48</v>
      </c>
      <c r="J111">
        <v>44.47</v>
      </c>
      <c r="K111">
        <v>43</v>
      </c>
      <c r="L111">
        <v>43.46</v>
      </c>
    </row>
    <row r="112" spans="1:12">
      <c r="A112">
        <v>111</v>
      </c>
      <c r="B112" t="s">
        <v>199</v>
      </c>
      <c r="C112">
        <v>1.325</v>
      </c>
      <c r="D112">
        <f t="shared" si="1"/>
        <v>147.39499999999992</v>
      </c>
      <c r="E112">
        <v>175.86</v>
      </c>
      <c r="F112">
        <v>42.97</v>
      </c>
      <c r="G112">
        <v>44.5</v>
      </c>
      <c r="H112">
        <v>42.97</v>
      </c>
      <c r="I112">
        <v>42.48</v>
      </c>
      <c r="J112">
        <v>44.47</v>
      </c>
      <c r="K112">
        <v>43.49</v>
      </c>
      <c r="L112">
        <v>43.46</v>
      </c>
    </row>
    <row r="113" spans="1:12">
      <c r="A113">
        <v>112</v>
      </c>
      <c r="B113" t="s">
        <v>200</v>
      </c>
      <c r="C113">
        <v>1.3280000000000001</v>
      </c>
      <c r="D113">
        <f t="shared" si="1"/>
        <v>148.72299999999993</v>
      </c>
      <c r="E113">
        <v>177.82</v>
      </c>
      <c r="F113">
        <v>42.94</v>
      </c>
      <c r="G113">
        <v>44.5</v>
      </c>
      <c r="H113">
        <v>42.97</v>
      </c>
      <c r="I113">
        <v>42.48</v>
      </c>
      <c r="J113">
        <v>44.47</v>
      </c>
      <c r="K113">
        <v>43.49</v>
      </c>
      <c r="L113">
        <v>43.46</v>
      </c>
    </row>
    <row r="114" spans="1:12">
      <c r="A114">
        <v>113</v>
      </c>
      <c r="B114" t="s">
        <v>201</v>
      </c>
      <c r="C114">
        <v>1.3260000000000001</v>
      </c>
      <c r="D114">
        <f t="shared" si="1"/>
        <v>150.04899999999992</v>
      </c>
      <c r="E114">
        <v>178.8</v>
      </c>
      <c r="F114">
        <v>42.45</v>
      </c>
      <c r="G114">
        <v>44.5</v>
      </c>
      <c r="H114">
        <v>43</v>
      </c>
      <c r="I114">
        <v>42.48</v>
      </c>
      <c r="J114">
        <v>44.47</v>
      </c>
      <c r="K114">
        <v>43.49</v>
      </c>
      <c r="L114">
        <v>43.46</v>
      </c>
    </row>
    <row r="115" spans="1:12">
      <c r="A115">
        <v>114</v>
      </c>
      <c r="B115" t="s">
        <v>202</v>
      </c>
      <c r="C115">
        <v>1.325</v>
      </c>
      <c r="D115">
        <f t="shared" si="1"/>
        <v>151.37399999999991</v>
      </c>
      <c r="E115">
        <v>178.92</v>
      </c>
      <c r="F115">
        <v>42.94</v>
      </c>
      <c r="G115">
        <v>44.5</v>
      </c>
      <c r="H115">
        <v>43</v>
      </c>
      <c r="I115">
        <v>42.48</v>
      </c>
      <c r="J115">
        <v>44.45</v>
      </c>
      <c r="K115">
        <v>43.49</v>
      </c>
      <c r="L115">
        <v>43.46</v>
      </c>
    </row>
    <row r="116" spans="1:12">
      <c r="A116">
        <v>115</v>
      </c>
      <c r="B116" t="s">
        <v>203</v>
      </c>
      <c r="C116">
        <v>1.327</v>
      </c>
      <c r="D116">
        <f t="shared" si="1"/>
        <v>152.70099999999991</v>
      </c>
      <c r="E116">
        <v>178.31</v>
      </c>
      <c r="F116">
        <v>42.94</v>
      </c>
      <c r="G116">
        <v>44.5</v>
      </c>
      <c r="H116">
        <v>43</v>
      </c>
      <c r="I116">
        <v>42.48</v>
      </c>
      <c r="J116">
        <v>44.47</v>
      </c>
      <c r="K116">
        <v>43</v>
      </c>
      <c r="L116">
        <v>43.46</v>
      </c>
    </row>
    <row r="117" spans="1:12">
      <c r="A117">
        <v>116</v>
      </c>
      <c r="B117" t="s">
        <v>204</v>
      </c>
      <c r="C117">
        <v>1.33</v>
      </c>
      <c r="D117">
        <f t="shared" si="1"/>
        <v>154.03099999999992</v>
      </c>
      <c r="E117">
        <v>176.96</v>
      </c>
      <c r="F117">
        <v>42.97</v>
      </c>
      <c r="G117">
        <v>44.5</v>
      </c>
      <c r="H117">
        <v>42.5</v>
      </c>
      <c r="I117">
        <v>42.48</v>
      </c>
      <c r="J117">
        <v>44.47</v>
      </c>
      <c r="K117">
        <v>43.49</v>
      </c>
      <c r="L117">
        <v>43.46</v>
      </c>
    </row>
    <row r="118" spans="1:12">
      <c r="A118">
        <v>117</v>
      </c>
      <c r="B118" t="s">
        <v>205</v>
      </c>
      <c r="C118">
        <v>1.327</v>
      </c>
      <c r="D118">
        <f t="shared" si="1"/>
        <v>155.35799999999992</v>
      </c>
      <c r="E118">
        <v>177.33</v>
      </c>
      <c r="F118">
        <v>42.94</v>
      </c>
      <c r="G118">
        <v>44.5</v>
      </c>
      <c r="H118">
        <v>42.5</v>
      </c>
      <c r="I118">
        <v>42.48</v>
      </c>
      <c r="J118">
        <v>44.47</v>
      </c>
      <c r="K118">
        <v>43.49</v>
      </c>
      <c r="L118">
        <v>43.46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Scaling Performance</vt:lpstr>
      <vt:lpstr>OpenMP icc SP</vt:lpstr>
      <vt:lpstr>OpenMP icc DP</vt:lpstr>
      <vt:lpstr>OpenACC pgi SP</vt:lpstr>
      <vt:lpstr>OpenACC pgi DP</vt:lpstr>
      <vt:lpstr>FPGA SP</vt:lpstr>
      <vt:lpstr>NCAR FPGA SP</vt:lpstr>
      <vt:lpstr>Power Consumption</vt:lpstr>
      <vt:lpstr>GPU_P_default_40k_SP</vt:lpstr>
      <vt:lpstr>GPU_P_default_10k_SP</vt:lpstr>
      <vt:lpstr>GPU_P_default_2k_SP</vt:lpstr>
      <vt:lpstr>GPU_P_default_40k_DP</vt:lpstr>
      <vt:lpstr>GPU_P_default_10k_DP</vt:lpstr>
      <vt:lpstr>GPU_P_default_2k_DP</vt:lpstr>
      <vt:lpstr>CPU_P_default_40k_SP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2019-11-06T16:06:32Z</dcterms:created>
  <dcterms:modified xsi:type="dcterms:W3CDTF">2020-04-01T14:45:18Z</dcterms:modified>
</cp:coreProperties>
</file>