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cendad_leeds_ac_uk/Documents/Project Students Work/Dawlish/CIVE5755 Individual Research Project II/Data Analysis/"/>
    </mc:Choice>
  </mc:AlternateContent>
  <bookViews>
    <workbookView minimized="1" xWindow="0" yWindow="0" windowWidth="28800" windowHeight="10815" firstSheet="2" activeTab="2"/>
  </bookViews>
  <sheets>
    <sheet name="Appendix Table (2)" sheetId="9" r:id="rId1"/>
    <sheet name="Final Appendix Table" sheetId="10" r:id="rId2"/>
    <sheet name="Appendix Table" sheetId="8" r:id="rId3"/>
    <sheet name="Repair" sheetId="6" r:id="rId4"/>
    <sheet name="Crest Height" sheetId="5" r:id="rId5"/>
    <sheet name="Maintenance" sheetId="4" r:id="rId6"/>
    <sheet name="2150" sheetId="3" r:id="rId7"/>
    <sheet name="1000 EWL max" sheetId="2" r:id="rId8"/>
    <sheet name="Sheet1" sheetId="1" r:id="rId9"/>
    <sheet name="Defence CG" sheetId="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10" l="1"/>
  <c r="Y18" i="10" l="1"/>
  <c r="Y19" i="10"/>
  <c r="Y20" i="10"/>
  <c r="Z20" i="10"/>
  <c r="AA20" i="10"/>
  <c r="AB20" i="10"/>
  <c r="Y21" i="10"/>
  <c r="Z21" i="10"/>
  <c r="AA21" i="10"/>
  <c r="AB21" i="10"/>
  <c r="Y22" i="10"/>
  <c r="Z22" i="10"/>
  <c r="AA22" i="10"/>
  <c r="AB22" i="10"/>
  <c r="Y17" i="10"/>
  <c r="K64" i="10"/>
  <c r="J64" i="10"/>
  <c r="J65" i="10"/>
  <c r="J66" i="10"/>
  <c r="J67" i="10"/>
  <c r="J68" i="10"/>
  <c r="J63" i="10"/>
  <c r="Z8" i="10"/>
  <c r="AA8" i="10" s="1"/>
  <c r="Z9" i="10"/>
  <c r="AA9" i="10" s="1"/>
  <c r="Z10" i="10"/>
  <c r="AA10" i="10" s="1"/>
  <c r="AB10" i="10" s="1"/>
  <c r="AB19" i="10" s="1"/>
  <c r="K59" i="10"/>
  <c r="K68" i="10" s="1"/>
  <c r="L54" i="10"/>
  <c r="L63" i="10" s="1"/>
  <c r="K56" i="10"/>
  <c r="L56" i="10" s="1"/>
  <c r="K55" i="10"/>
  <c r="L55" i="10" s="1"/>
  <c r="M55" i="10" s="1"/>
  <c r="M64" i="10" s="1"/>
  <c r="K54" i="10"/>
  <c r="K63" i="10" s="1"/>
  <c r="K58" i="10"/>
  <c r="L58" i="10" s="1"/>
  <c r="M58" i="10" s="1"/>
  <c r="M67" i="10" s="1"/>
  <c r="K57" i="10"/>
  <c r="L57" i="10" s="1"/>
  <c r="L66" i="10" s="1"/>
  <c r="S20" i="6"/>
  <c r="L59" i="10" l="1"/>
  <c r="M59" i="10" s="1"/>
  <c r="M68" i="10" s="1"/>
  <c r="M57" i="10"/>
  <c r="M66" i="10" s="1"/>
  <c r="K66" i="10"/>
  <c r="M56" i="10"/>
  <c r="M65" i="10" s="1"/>
  <c r="L65" i="10"/>
  <c r="AB9" i="10"/>
  <c r="AB18" i="10" s="1"/>
  <c r="AA18" i="10"/>
  <c r="AB8" i="10"/>
  <c r="AB17" i="10" s="1"/>
  <c r="AA17" i="10"/>
  <c r="AA19" i="10"/>
  <c r="Z19" i="10"/>
  <c r="Z17" i="10"/>
  <c r="K65" i="10"/>
  <c r="Z18" i="10"/>
  <c r="L68" i="10"/>
  <c r="P55" i="10"/>
  <c r="M54" i="10"/>
  <c r="M63" i="10" s="1"/>
  <c r="L67" i="10"/>
  <c r="L64" i="10"/>
  <c r="K67" i="10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6" i="6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6" i="4"/>
  <c r="B22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B25" i="7"/>
  <c r="B24" i="7"/>
  <c r="B23" i="7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6" i="4"/>
</calcChain>
</file>

<file path=xl/sharedStrings.xml><?xml version="1.0" encoding="utf-8"?>
<sst xmlns="http://schemas.openxmlformats.org/spreadsheetml/2006/main" count="1832" uniqueCount="104">
  <si>
    <t>Summary of Threshold Analysis Results</t>
  </si>
  <si>
    <t>File Reference</t>
  </si>
  <si>
    <t>Defence</t>
  </si>
  <si>
    <t>Type</t>
  </si>
  <si>
    <t>EWL Baseline Location</t>
  </si>
  <si>
    <t>Crest Level (mAOD)</t>
  </si>
  <si>
    <t>Condition Grade</t>
  </si>
  <si>
    <t>RCP</t>
  </si>
  <si>
    <t>Adaptation Strategy</t>
  </si>
  <si>
    <t>No Maintenance</t>
  </si>
  <si>
    <t>Maintenance</t>
  </si>
  <si>
    <t>Increase Crest Level</t>
  </si>
  <si>
    <t xml:space="preserve">No Maintenance + Repair </t>
  </si>
  <si>
    <t xml:space="preserve">Maintenance + Repair </t>
  </si>
  <si>
    <t>Threshold (SLR m)</t>
  </si>
  <si>
    <t>Threshold (Year)</t>
  </si>
  <si>
    <t>CL (mAOD)</t>
  </si>
  <si>
    <t>Increased in:</t>
  </si>
  <si>
    <t>Repaired in:</t>
  </si>
  <si>
    <t>Threshold:</t>
  </si>
  <si>
    <t>D1</t>
  </si>
  <si>
    <t xml:space="preserve"> 113FAS3351004C04 </t>
  </si>
  <si>
    <t>1 - Turf Embankment</t>
  </si>
  <si>
    <t xml:space="preserve">UK MAINLAND </t>
  </si>
  <si>
    <t>D2</t>
  </si>
  <si>
    <t xml:space="preserve"> 113FAS3351004C05 </t>
  </si>
  <si>
    <t>D3</t>
  </si>
  <si>
    <t>Withycombe Raleigh Defence B and D</t>
  </si>
  <si>
    <t>2 - Stone Pitching Embankment</t>
  </si>
  <si>
    <t>-</t>
  </si>
  <si>
    <t>0.73+</t>
  </si>
  <si>
    <t>2200+</t>
  </si>
  <si>
    <t>1.00+</t>
  </si>
  <si>
    <t>D4</t>
  </si>
  <si>
    <t>Withycombe Raleigh Defence C</t>
  </si>
  <si>
    <t>4 - Concrete/Stone Wall</t>
  </si>
  <si>
    <t>D5</t>
  </si>
  <si>
    <t>Sowden Defence B</t>
  </si>
  <si>
    <t>D6</t>
  </si>
  <si>
    <t>Sowden Defence A</t>
  </si>
  <si>
    <t>5 - Timber Wall</t>
  </si>
  <si>
    <t>Lympstone Defence C, Exton Stone Pitching, Exton Defence and Lympstone Defence B</t>
  </si>
  <si>
    <t>ESTUARY Lympstone</t>
  </si>
  <si>
    <t>D8</t>
  </si>
  <si>
    <t>Lympstone Defence B</t>
  </si>
  <si>
    <t>Stone Pitching with Revetment Wall?</t>
  </si>
  <si>
    <t>D9</t>
  </si>
  <si>
    <t>Lympstone Defence A</t>
  </si>
  <si>
    <t>3 - Armoured Embankment</t>
  </si>
  <si>
    <t>D10</t>
  </si>
  <si>
    <t>Exton Sea Wall Defence A and C</t>
  </si>
  <si>
    <t>D11</t>
  </si>
  <si>
    <t>Exton Sea Wall Defence B</t>
  </si>
  <si>
    <t>D12</t>
  </si>
  <si>
    <t>1131801070101L02</t>
  </si>
  <si>
    <t>D13</t>
  </si>
  <si>
    <t>1131801070102L01</t>
  </si>
  <si>
    <t>No Repair</t>
  </si>
  <si>
    <t>1.70+</t>
  </si>
  <si>
    <t>2100+</t>
  </si>
  <si>
    <t>Withycombe Raleigh Defence B and D, Lympstone Defence C</t>
  </si>
  <si>
    <t>D7</t>
  </si>
  <si>
    <t>2150+</t>
  </si>
  <si>
    <t>0.56+</t>
  </si>
  <si>
    <t>0.75+</t>
  </si>
  <si>
    <t>Withycombe Raleigh Defence A</t>
  </si>
  <si>
    <t>Lympstone Defence B and C, Exton Stone Pitching, Exton Defence</t>
  </si>
  <si>
    <t>1.24+</t>
  </si>
  <si>
    <t>Extends residual life by?</t>
  </si>
  <si>
    <t>Withycombe Raleigh Defence B</t>
  </si>
  <si>
    <t>Withycombe Raleigh Defence D</t>
  </si>
  <si>
    <t>Lympstone Defence C</t>
  </si>
  <si>
    <t>Exton Stone Pitching</t>
  </si>
  <si>
    <t>Exton Defence</t>
  </si>
  <si>
    <t>Exton Sea Wall Defence A</t>
  </si>
  <si>
    <t>Exton Sea Wall Defence C</t>
  </si>
  <si>
    <t>Condition Grade with Maintenance</t>
  </si>
  <si>
    <t>Condition Grade with No Maintenance</t>
  </si>
  <si>
    <t>Condition Grade 2</t>
  </si>
  <si>
    <t>Condition Grade 3</t>
  </si>
  <si>
    <t>Condition Grade 4</t>
  </si>
  <si>
    <t>Condition Grade 5</t>
  </si>
  <si>
    <t xml:space="preserve"> </t>
  </si>
  <si>
    <t>Residual Life</t>
  </si>
  <si>
    <t>Number Defence</t>
  </si>
  <si>
    <t>Defence Type</t>
  </si>
  <si>
    <t>Appendix Reference</t>
  </si>
  <si>
    <t>D6.A</t>
  </si>
  <si>
    <t>D6.B</t>
  </si>
  <si>
    <t>D3.A</t>
  </si>
  <si>
    <t>D3.B</t>
  </si>
  <si>
    <t>0.52 / 2091</t>
  </si>
  <si>
    <t>0.52 / 2121</t>
  </si>
  <si>
    <t xml:space="preserve"> Exmouth Embankment (113FAS3351004C04 )</t>
  </si>
  <si>
    <t xml:space="preserve"> Withycombe Raleigh Embankment 1(13FAS3351004C05 )</t>
  </si>
  <si>
    <t>Exton Embankment (1131801070101L02)</t>
  </si>
  <si>
    <t>Topsham Embankment (1131801070102L01)</t>
  </si>
  <si>
    <t>Defence Name</t>
  </si>
  <si>
    <t>Emissions Scenario</t>
  </si>
  <si>
    <t>RCP4.5</t>
  </si>
  <si>
    <t>RCP8.5</t>
  </si>
  <si>
    <t>RCP2.6</t>
  </si>
  <si>
    <t>Year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</si>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</sst>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" xfId="0" applyBorder="1"/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7793321741484"/>
          <c:y val="2.5428331875182269E-2"/>
          <c:w val="0.8845220667825851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No Maintenance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(Maintenance!$J$8,Maintenance!$J$11,Maintenance!$J$14,Maintenance!$J$17,Maintenance!$J$20,Maintenance!$J$26,Maintenance!$J$29,Maintenance!$J$32,Maintenance!$J$35,Maintenance!$J$38,Maintenance!$J$41,Maintenance!$J$44)</c:f>
              <c:numCache>
                <c:formatCode>General</c:formatCode>
                <c:ptCount val="12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35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35</c:v>
                </c:pt>
                <c:pt idx="9">
                  <c:v>10</c:v>
                </c:pt>
                <c:pt idx="10">
                  <c:v>33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47DD-A09F-3E85DE37C00F}"/>
            </c:ext>
          </c:extLst>
        </c:ser>
        <c:ser>
          <c:idx val="1"/>
          <c:order val="1"/>
          <c:tx>
            <c:v>Maintenance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(Maintenance!$M$8,Maintenance!$M$11,Maintenance!$M$14,Maintenance!$M$17,Maintenance!$M$20,Maintenance!$M$26,Maintenance!$M$29,Maintenance!$M$32,Maintenance!$M$35,Maintenance!$M$38,Maintenance!$M$41,Maintenance!$M$44)</c:f>
              <c:numCache>
                <c:formatCode>General</c:formatCode>
                <c:ptCount val="12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117</c:v>
                </c:pt>
                <c:pt idx="4">
                  <c:v>65</c:v>
                </c:pt>
                <c:pt idx="5">
                  <c:v>15</c:v>
                </c:pt>
                <c:pt idx="6">
                  <c:v>100</c:v>
                </c:pt>
                <c:pt idx="7">
                  <c:v>86</c:v>
                </c:pt>
                <c:pt idx="8">
                  <c:v>65</c:v>
                </c:pt>
                <c:pt idx="9">
                  <c:v>15</c:v>
                </c:pt>
                <c:pt idx="10">
                  <c:v>100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3-47DD-A09F-3E85DE37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879160"/>
        <c:axId val="965879800"/>
      </c:barChart>
      <c:catAx>
        <c:axId val="965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79800"/>
        <c:crosses val="autoZero"/>
        <c:auto val="1"/>
        <c:lblAlgn val="ctr"/>
        <c:lblOffset val="100"/>
        <c:noMultiLvlLbl val="0"/>
      </c:catAx>
      <c:valAx>
        <c:axId val="9658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Life</a:t>
                </a:r>
                <a:r>
                  <a:rPr lang="en-GB" baseline="0"/>
                  <a:t> (Years)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No Maintenance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Type 1 - Exton Embankment</c:v>
              </c:pt>
              <c:pt idx="1">
                <c:v>Type 2 - Lympstone Defence B</c:v>
              </c:pt>
              <c:pt idx="2">
                <c:v>Type 3 - Lympstone Defence A</c:v>
              </c:pt>
              <c:pt idx="3">
                <c:v>Type 4 - Exton Sea Wall A</c:v>
              </c:pt>
            </c:strLit>
          </c:cat>
          <c:val>
            <c:numRef>
              <c:f>(Maintenance!$J$40,Maintenance!$J$28,Maintenance!$J$31,Maintenance!$J$19)</c:f>
              <c:numCache>
                <c:formatCode>General</c:formatCode>
                <c:ptCount val="4"/>
                <c:pt idx="0">
                  <c:v>33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E-4BB6-AA35-74307E79C1EE}"/>
            </c:ext>
          </c:extLst>
        </c:ser>
        <c:ser>
          <c:idx val="1"/>
          <c:order val="1"/>
          <c:tx>
            <c:v>Maintenance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Type 1 - Exton Embankment</c:v>
              </c:pt>
              <c:pt idx="1">
                <c:v>Type 2 - Lympstone Defence B</c:v>
              </c:pt>
              <c:pt idx="2">
                <c:v>Type 3 - Lympstone Defence A</c:v>
              </c:pt>
              <c:pt idx="3">
                <c:v>Type 4 - Exton Sea Wall A</c:v>
              </c:pt>
            </c:strLit>
          </c:cat>
          <c:val>
            <c:numRef>
              <c:f>(Maintenance!$M$40,Maintenance!$M$28,Maintenance!$M$31,Maintenance!$M$19)</c:f>
              <c:numCache>
                <c:formatCode>General</c:formatCode>
                <c:ptCount val="4"/>
                <c:pt idx="0">
                  <c:v>119</c:v>
                </c:pt>
                <c:pt idx="1">
                  <c:v>117</c:v>
                </c:pt>
                <c:pt idx="2">
                  <c:v>86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E-4BB6-AA35-74307E79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-21"/>
        <c:axId val="999825480"/>
        <c:axId val="999824840"/>
      </c:barChart>
      <c:catAx>
        <c:axId val="9998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4840"/>
        <c:crosses val="autoZero"/>
        <c:auto val="1"/>
        <c:lblAlgn val="ctr"/>
        <c:lblOffset val="100"/>
        <c:noMultiLvlLbl val="0"/>
      </c:catAx>
      <c:valAx>
        <c:axId val="9998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Life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CG3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CG'!$B$23,'Defence CG'!$C$23,'Defence CG'!$D$23,'Defence CG'!$E$23)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8-45ED-B279-F39D58477DD9}"/>
            </c:ext>
          </c:extLst>
        </c:ser>
        <c:ser>
          <c:idx val="2"/>
          <c:order val="2"/>
          <c:tx>
            <c:v>CG4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CG'!$B$24,'Defence CG'!$C$24,'Defence CG'!$D$24,'Defence CG'!$E$24)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8-45ED-B279-F39D58477DD9}"/>
            </c:ext>
          </c:extLst>
        </c:ser>
        <c:ser>
          <c:idx val="3"/>
          <c:order val="3"/>
          <c:tx>
            <c:v>CG5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CG'!$B$25,'Defence CG'!$C$25,'Defence CG'!$D$25,'Defence CG'!$E$25)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8-45ED-B279-F39D5847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301559"/>
        <c:axId val="851298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CG2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2021</c:v>
                    </c:pt>
                    <c:pt idx="1">
                      <c:v>2050</c:v>
                    </c:pt>
                    <c:pt idx="2">
                      <c:v>2100</c:v>
                    </c:pt>
                    <c:pt idx="3">
                      <c:v>2150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('Defence CG'!$B$22,'Defence CG'!$C$22,'Defence CG'!$D$22,'Defence CG'!$E$22)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B8-45ED-B279-F39D58477DD9}"/>
                  </c:ext>
                </c:extLst>
              </c15:ser>
            </c15:filteredBarSeries>
          </c:ext>
        </c:extLst>
      </c:barChart>
      <c:catAx>
        <c:axId val="85130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98679"/>
        <c:crosses val="autoZero"/>
        <c:auto val="1"/>
        <c:lblAlgn val="ctr"/>
        <c:lblOffset val="100"/>
        <c:noMultiLvlLbl val="0"/>
      </c:catAx>
      <c:valAx>
        <c:axId val="851298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Number</a:t>
                </a:r>
                <a:r>
                  <a:rPr lang="en-GB" sz="800" baseline="0"/>
                  <a:t> of assets in each Condition Grade</a:t>
                </a:r>
                <a:endParaRPr lang="en-GB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5130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CG3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CG'!$F$23,'Defence CG'!$G$23,'Defence CG'!$H$23,'Defence CG'!$I$23)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2-4E73-9B08-65BDC997A23B}"/>
            </c:ext>
          </c:extLst>
        </c:ser>
        <c:ser>
          <c:idx val="2"/>
          <c:order val="2"/>
          <c:tx>
            <c:v>CG4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CG'!$F$24,'Defence CG'!$G$24,'Defence CG'!$H$24,'Defence CG'!$I$24)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2-4E73-9B08-65BDC997A23B}"/>
            </c:ext>
          </c:extLst>
        </c:ser>
        <c:ser>
          <c:idx val="3"/>
          <c:order val="3"/>
          <c:tx>
            <c:v>CG5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2021</c:v>
              </c:pt>
              <c:pt idx="1">
                <c:v>2050</c:v>
              </c:pt>
              <c:pt idx="2">
                <c:v>2100</c:v>
              </c:pt>
              <c:pt idx="3">
                <c:v>2150</c:v>
              </c:pt>
            </c:numLit>
          </c:cat>
          <c:val>
            <c:numRef>
              <c:f>('Defence CG'!$F$25,'Defence CG'!$G$25,'Defence CG'!$H$25,'Defence CG'!$I$25)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2-4E73-9B08-65BDC997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350136"/>
        <c:axId val="1261348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CG2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2021</c:v>
                    </c:pt>
                    <c:pt idx="1">
                      <c:v>2050</c:v>
                    </c:pt>
                    <c:pt idx="2">
                      <c:v>2100</c:v>
                    </c:pt>
                    <c:pt idx="3">
                      <c:v>2150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('Defence CG'!$F$22,'Defence CG'!$G$22,'Defence CG'!$H$22,'Defence CG'!$I$22)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72-4E73-9B08-65BDC997A23B}"/>
                  </c:ext>
                </c:extLst>
              </c15:ser>
            </c15:filteredBarSeries>
          </c:ext>
        </c:extLst>
      </c:barChart>
      <c:catAx>
        <c:axId val="12613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48536"/>
        <c:crosses val="autoZero"/>
        <c:auto val="1"/>
        <c:lblAlgn val="ctr"/>
        <c:lblOffset val="100"/>
        <c:noMultiLvlLbl val="0"/>
      </c:catAx>
      <c:valAx>
        <c:axId val="1261348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Number of assets in each Condition Grade</a:t>
                </a:r>
                <a:endParaRPr lang="en-GB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613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'Defence CG'!$A$3:$A$20</c:f>
              <c:strCache>
                <c:ptCount val="18"/>
                <c:pt idx="0">
                  <c:v> 113FAS3351004C04 </c:v>
                </c:pt>
                <c:pt idx="1">
                  <c:v> 113FAS3351004C05 </c:v>
                </c:pt>
                <c:pt idx="2">
                  <c:v>Withycombe Raleigh Defence A</c:v>
                </c:pt>
                <c:pt idx="3">
                  <c:v>Withycombe Raleigh Defence B</c:v>
                </c:pt>
                <c:pt idx="4">
                  <c:v>Withycombe Raleigh Defence C</c:v>
                </c:pt>
                <c:pt idx="5">
                  <c:v>Withycombe Raleigh Defence D</c:v>
                </c:pt>
                <c:pt idx="6">
                  <c:v>Sowden Defence A</c:v>
                </c:pt>
                <c:pt idx="7">
                  <c:v>Sowden Defence B</c:v>
                </c:pt>
                <c:pt idx="8">
                  <c:v>Lympstone Defence A</c:v>
                </c:pt>
                <c:pt idx="9">
                  <c:v>Lympstone Defence B</c:v>
                </c:pt>
                <c:pt idx="10">
                  <c:v>Lympstone Defence C</c:v>
                </c:pt>
                <c:pt idx="11">
                  <c:v>Exton Stone Pitching</c:v>
                </c:pt>
                <c:pt idx="12">
                  <c:v>Exton Defence</c:v>
                </c:pt>
                <c:pt idx="13">
                  <c:v>Exton Sea Wall Defence A</c:v>
                </c:pt>
                <c:pt idx="14">
                  <c:v>Exton Sea Wall Defence B</c:v>
                </c:pt>
                <c:pt idx="15">
                  <c:v>Exton Sea Wall Defence C</c:v>
                </c:pt>
                <c:pt idx="16">
                  <c:v>1131801070101L02</c:v>
                </c:pt>
                <c:pt idx="17">
                  <c:v>1131801070102L01</c:v>
                </c:pt>
              </c:strCache>
            </c:strRef>
          </c:cat>
          <c:val>
            <c:numRef>
              <c:f>'Defence CG'!$B$3:$B$20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2-4CA0-9640-C3FA99ADD24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'Defence CG'!$A$3:$A$20</c:f>
              <c:strCache>
                <c:ptCount val="18"/>
                <c:pt idx="0">
                  <c:v> 113FAS3351004C04 </c:v>
                </c:pt>
                <c:pt idx="1">
                  <c:v> 113FAS3351004C05 </c:v>
                </c:pt>
                <c:pt idx="2">
                  <c:v>Withycombe Raleigh Defence A</c:v>
                </c:pt>
                <c:pt idx="3">
                  <c:v>Withycombe Raleigh Defence B</c:v>
                </c:pt>
                <c:pt idx="4">
                  <c:v>Withycombe Raleigh Defence C</c:v>
                </c:pt>
                <c:pt idx="5">
                  <c:v>Withycombe Raleigh Defence D</c:v>
                </c:pt>
                <c:pt idx="6">
                  <c:v>Sowden Defence A</c:v>
                </c:pt>
                <c:pt idx="7">
                  <c:v>Sowden Defence B</c:v>
                </c:pt>
                <c:pt idx="8">
                  <c:v>Lympstone Defence A</c:v>
                </c:pt>
                <c:pt idx="9">
                  <c:v>Lympstone Defence B</c:v>
                </c:pt>
                <c:pt idx="10">
                  <c:v>Lympstone Defence C</c:v>
                </c:pt>
                <c:pt idx="11">
                  <c:v>Exton Stone Pitching</c:v>
                </c:pt>
                <c:pt idx="12">
                  <c:v>Exton Defence</c:v>
                </c:pt>
                <c:pt idx="13">
                  <c:v>Exton Sea Wall Defence A</c:v>
                </c:pt>
                <c:pt idx="14">
                  <c:v>Exton Sea Wall Defence B</c:v>
                </c:pt>
                <c:pt idx="15">
                  <c:v>Exton Sea Wall Defence C</c:v>
                </c:pt>
                <c:pt idx="16">
                  <c:v>1131801070101L02</c:v>
                </c:pt>
                <c:pt idx="17">
                  <c:v>1131801070102L01</c:v>
                </c:pt>
              </c:strCache>
            </c:strRef>
          </c:cat>
          <c:val>
            <c:numRef>
              <c:f>'Defence CG'!$C$3:$C$20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2-4CA0-9640-C3FA99ADD247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'Defence CG'!$A$3:$A$20</c:f>
              <c:strCache>
                <c:ptCount val="18"/>
                <c:pt idx="0">
                  <c:v> 113FAS3351004C04 </c:v>
                </c:pt>
                <c:pt idx="1">
                  <c:v> 113FAS3351004C05 </c:v>
                </c:pt>
                <c:pt idx="2">
                  <c:v>Withycombe Raleigh Defence A</c:v>
                </c:pt>
                <c:pt idx="3">
                  <c:v>Withycombe Raleigh Defence B</c:v>
                </c:pt>
                <c:pt idx="4">
                  <c:v>Withycombe Raleigh Defence C</c:v>
                </c:pt>
                <c:pt idx="5">
                  <c:v>Withycombe Raleigh Defence D</c:v>
                </c:pt>
                <c:pt idx="6">
                  <c:v>Sowden Defence A</c:v>
                </c:pt>
                <c:pt idx="7">
                  <c:v>Sowden Defence B</c:v>
                </c:pt>
                <c:pt idx="8">
                  <c:v>Lympstone Defence A</c:v>
                </c:pt>
                <c:pt idx="9">
                  <c:v>Lympstone Defence B</c:v>
                </c:pt>
                <c:pt idx="10">
                  <c:v>Lympstone Defence C</c:v>
                </c:pt>
                <c:pt idx="11">
                  <c:v>Exton Stone Pitching</c:v>
                </c:pt>
                <c:pt idx="12">
                  <c:v>Exton Defence</c:v>
                </c:pt>
                <c:pt idx="13">
                  <c:v>Exton Sea Wall Defence A</c:v>
                </c:pt>
                <c:pt idx="14">
                  <c:v>Exton Sea Wall Defence B</c:v>
                </c:pt>
                <c:pt idx="15">
                  <c:v>Exton Sea Wall Defence C</c:v>
                </c:pt>
                <c:pt idx="16">
                  <c:v>1131801070101L02</c:v>
                </c:pt>
                <c:pt idx="17">
                  <c:v>1131801070102L01</c:v>
                </c:pt>
              </c:strCache>
            </c:strRef>
          </c:cat>
          <c:val>
            <c:numRef>
              <c:f>'Defence CG'!$D$3:$D$20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2-4CA0-9640-C3FA99ADD247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'Defence CG'!$A$3:$A$20</c:f>
              <c:strCache>
                <c:ptCount val="18"/>
                <c:pt idx="0">
                  <c:v> 113FAS3351004C04 </c:v>
                </c:pt>
                <c:pt idx="1">
                  <c:v> 113FAS3351004C05 </c:v>
                </c:pt>
                <c:pt idx="2">
                  <c:v>Withycombe Raleigh Defence A</c:v>
                </c:pt>
                <c:pt idx="3">
                  <c:v>Withycombe Raleigh Defence B</c:v>
                </c:pt>
                <c:pt idx="4">
                  <c:v>Withycombe Raleigh Defence C</c:v>
                </c:pt>
                <c:pt idx="5">
                  <c:v>Withycombe Raleigh Defence D</c:v>
                </c:pt>
                <c:pt idx="6">
                  <c:v>Sowden Defence A</c:v>
                </c:pt>
                <c:pt idx="7">
                  <c:v>Sowden Defence B</c:v>
                </c:pt>
                <c:pt idx="8">
                  <c:v>Lympstone Defence A</c:v>
                </c:pt>
                <c:pt idx="9">
                  <c:v>Lympstone Defence B</c:v>
                </c:pt>
                <c:pt idx="10">
                  <c:v>Lympstone Defence C</c:v>
                </c:pt>
                <c:pt idx="11">
                  <c:v>Exton Stone Pitching</c:v>
                </c:pt>
                <c:pt idx="12">
                  <c:v>Exton Defence</c:v>
                </c:pt>
                <c:pt idx="13">
                  <c:v>Exton Sea Wall Defence A</c:v>
                </c:pt>
                <c:pt idx="14">
                  <c:v>Exton Sea Wall Defence B</c:v>
                </c:pt>
                <c:pt idx="15">
                  <c:v>Exton Sea Wall Defence C</c:v>
                </c:pt>
                <c:pt idx="16">
                  <c:v>1131801070101L02</c:v>
                </c:pt>
                <c:pt idx="17">
                  <c:v>1131801070102L01</c:v>
                </c:pt>
              </c:strCache>
            </c:strRef>
          </c:cat>
          <c:val>
            <c:numRef>
              <c:f>'Defence CG'!$E$3:$E$20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2-4CA0-9640-C3FA99AD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84200"/>
        <c:axId val="772482232"/>
      </c:lineChart>
      <c:catAx>
        <c:axId val="7724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82232"/>
        <c:crosses val="autoZero"/>
        <c:auto val="1"/>
        <c:lblAlgn val="ctr"/>
        <c:lblOffset val="100"/>
        <c:noMultiLvlLbl val="0"/>
      </c:catAx>
      <c:valAx>
        <c:axId val="7724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210912</xdr:colOff>
      <xdr:row>43</xdr:row>
      <xdr:rowOff>141173</xdr:rowOff>
    </xdr:from>
    <xdr:to>
      <xdr:col>4</xdr:col>
      <xdr:colOff>164986</xdr:colOff>
      <xdr:row>59</xdr:row>
      <xdr:rowOff>69736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EBDD5-8C37-483E-A18E-6D2A44B0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761725</xdr:colOff>
      <xdr:row>44</xdr:row>
      <xdr:rowOff>170447</xdr:rowOff>
    </xdr:from>
    <xdr:to>
      <xdr:col>10</xdr:col>
      <xdr:colOff>429620</xdr:colOff>
      <xdr:row>62</xdr:row>
      <xdr:rowOff>130342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E5DBE-710B-46FC-B505-88097645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128587</xdr:rowOff>
    </xdr:from>
    <xdr:to>
      <xdr:col>17</xdr:col>
      <xdr:colOff>161925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FC7B2-0A9E-46CD-B37D-EC9A87379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15</xdr:row>
      <xdr:rowOff>147637</xdr:rowOff>
    </xdr:from>
    <xdr:to>
      <xdr:col>17</xdr:col>
      <xdr:colOff>142875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94172-CE88-4597-BE21-A302CF339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523874</xdr:colOff>
      <xdr:row>3</xdr:row>
      <xdr:rowOff>9525</xdr:rowOff>
    </xdr:from>
    <xdr:to>
      <xdr:col>21</xdr:col>
      <xdr:colOff>133349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0"/>
  <sheetViews>
    <sheetView zoomScale="70" zoomScaleNormal="70" workbookViewId="0">
      <pane xSplit="2" topLeftCell="C1" activePane="topRight" state="frozen"/>
      <selection pane="topRight" activeCell="O3" sqref="O3:O50"/>
    </sheetView>
  </sheetViews>
  <sheetFormatPr defaultRowHeight="15" x14ac:dyDescent="0.25"/>
  <cols>
    <col min="1" max="1" width="11.28515625" customWidth="1"/>
    <col min="2" max="2" width="31.5703125" customWidth="1"/>
    <col min="3" max="3" width="9.85546875" customWidth="1"/>
    <col min="4" max="5" width="12.7109375" customWidth="1"/>
    <col min="7" max="7" width="17" bestFit="1" customWidth="1"/>
    <col min="8" max="8" width="17.42578125" customWidth="1"/>
    <col min="9" max="9" width="17" bestFit="1" customWidth="1"/>
    <col min="10" max="10" width="15.85546875" customWidth="1"/>
    <col min="11" max="11" width="10.5703125" customWidth="1"/>
    <col min="12" max="12" width="14.5703125" customWidth="1"/>
    <col min="13" max="13" width="17" customWidth="1"/>
    <col min="14" max="14" width="15.85546875" customWidth="1"/>
    <col min="15" max="15" width="11" customWidth="1"/>
    <col min="16" max="16" width="11.7109375" customWidth="1"/>
    <col min="17" max="17" width="17" bestFit="1" customWidth="1"/>
    <col min="18" max="18" width="15.85546875" bestFit="1" customWidth="1"/>
    <col min="19" max="19" width="11.7109375" bestFit="1" customWidth="1"/>
    <col min="20" max="20" width="17" bestFit="1" customWidth="1"/>
    <col min="21" max="21" width="12.7109375" customWidth="1"/>
  </cols>
  <sheetData>
    <row r="1" spans="1:29" x14ac:dyDescent="0.25">
      <c r="A1" s="1" t="s">
        <v>0</v>
      </c>
      <c r="B1" s="94"/>
    </row>
    <row r="2" spans="1:29" x14ac:dyDescent="0.25">
      <c r="G2" t="s">
        <v>82</v>
      </c>
    </row>
    <row r="3" spans="1:29" ht="15" customHeight="1" x14ac:dyDescent="0.25">
      <c r="A3" s="160" t="s">
        <v>86</v>
      </c>
      <c r="B3" s="159" t="s">
        <v>2</v>
      </c>
      <c r="C3" s="160" t="s">
        <v>85</v>
      </c>
      <c r="D3" s="160" t="s">
        <v>5</v>
      </c>
      <c r="E3" s="160" t="s">
        <v>6</v>
      </c>
      <c r="F3" s="159" t="s">
        <v>7</v>
      </c>
      <c r="G3" s="156" t="s">
        <v>8</v>
      </c>
      <c r="H3" s="157"/>
      <c r="I3" s="157"/>
      <c r="J3" s="158"/>
      <c r="K3" s="156" t="s">
        <v>8</v>
      </c>
      <c r="L3" s="157"/>
      <c r="M3" s="157"/>
      <c r="N3" s="158"/>
      <c r="O3" s="182" t="s">
        <v>84</v>
      </c>
      <c r="P3" s="156" t="s">
        <v>8</v>
      </c>
      <c r="Q3" s="157"/>
      <c r="R3" s="157"/>
      <c r="S3" s="157"/>
      <c r="T3" s="157"/>
      <c r="U3" s="158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160"/>
      <c r="B4" s="159"/>
      <c r="C4" s="160"/>
      <c r="D4" s="160"/>
      <c r="E4" s="160"/>
      <c r="F4" s="159"/>
      <c r="G4" s="156" t="s">
        <v>9</v>
      </c>
      <c r="H4" s="158"/>
      <c r="I4" s="156" t="s">
        <v>10</v>
      </c>
      <c r="J4" s="158"/>
      <c r="K4" s="159" t="s">
        <v>11</v>
      </c>
      <c r="L4" s="159"/>
      <c r="M4" s="159"/>
      <c r="N4" s="159"/>
      <c r="O4" s="183"/>
      <c r="P4" s="159" t="s">
        <v>12</v>
      </c>
      <c r="Q4" s="159"/>
      <c r="R4" s="159"/>
      <c r="S4" s="159" t="s">
        <v>13</v>
      </c>
      <c r="T4" s="159"/>
      <c r="U4" s="159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160"/>
      <c r="B5" s="159"/>
      <c r="C5" s="160"/>
      <c r="D5" s="160"/>
      <c r="E5" s="160"/>
      <c r="F5" s="159"/>
      <c r="G5" s="91" t="s">
        <v>14</v>
      </c>
      <c r="H5" s="92" t="s">
        <v>15</v>
      </c>
      <c r="I5" s="91" t="s">
        <v>14</v>
      </c>
      <c r="J5" s="93" t="s">
        <v>15</v>
      </c>
      <c r="K5" s="91" t="s">
        <v>16</v>
      </c>
      <c r="L5" s="92" t="s">
        <v>17</v>
      </c>
      <c r="M5" s="91" t="s">
        <v>14</v>
      </c>
      <c r="N5" s="93" t="s">
        <v>15</v>
      </c>
      <c r="O5" s="184"/>
      <c r="P5" s="90" t="s">
        <v>18</v>
      </c>
      <c r="Q5" s="91" t="s">
        <v>14</v>
      </c>
      <c r="R5" s="93" t="s">
        <v>15</v>
      </c>
      <c r="S5" s="91" t="s">
        <v>18</v>
      </c>
      <c r="T5" s="91" t="s">
        <v>14</v>
      </c>
      <c r="U5" s="93" t="s">
        <v>19</v>
      </c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5">
      <c r="A6" s="161" t="s">
        <v>20</v>
      </c>
      <c r="B6" s="164" t="s">
        <v>21</v>
      </c>
      <c r="C6" s="161">
        <v>1</v>
      </c>
      <c r="D6" s="161">
        <v>3.55</v>
      </c>
      <c r="E6" s="161">
        <v>3</v>
      </c>
      <c r="F6" s="12">
        <v>2.6</v>
      </c>
      <c r="G6" s="170">
        <v>2054</v>
      </c>
      <c r="H6" s="171"/>
      <c r="I6" s="176">
        <v>0.28000000000000003</v>
      </c>
      <c r="J6" s="177"/>
      <c r="K6" s="87">
        <v>3.9</v>
      </c>
      <c r="L6" s="7">
        <v>2078</v>
      </c>
      <c r="M6" s="25" t="s">
        <v>63</v>
      </c>
      <c r="N6" s="7" t="s">
        <v>62</v>
      </c>
      <c r="O6" s="167">
        <v>1</v>
      </c>
      <c r="P6" s="12">
        <v>2055</v>
      </c>
      <c r="Q6" s="16">
        <v>0.28000000000000003</v>
      </c>
      <c r="R6" s="7">
        <v>2078</v>
      </c>
      <c r="S6" s="7">
        <v>2078</v>
      </c>
      <c r="T6" s="16">
        <v>0.24</v>
      </c>
      <c r="U6" s="7">
        <v>2069</v>
      </c>
      <c r="V6" s="2"/>
      <c r="W6" s="2"/>
      <c r="X6" s="2"/>
      <c r="Y6" s="2"/>
      <c r="Z6" s="2"/>
      <c r="AA6" s="2"/>
      <c r="AB6" s="2"/>
      <c r="AC6" s="2"/>
    </row>
    <row r="7" spans="1:29" x14ac:dyDescent="0.25">
      <c r="A7" s="162"/>
      <c r="B7" s="165"/>
      <c r="C7" s="162"/>
      <c r="D7" s="162"/>
      <c r="E7" s="162"/>
      <c r="F7" s="13">
        <v>4.5</v>
      </c>
      <c r="G7" s="172"/>
      <c r="H7" s="173"/>
      <c r="I7" s="178"/>
      <c r="J7" s="179"/>
      <c r="K7" s="88">
        <v>4.0999999999999996</v>
      </c>
      <c r="L7" s="97">
        <v>2069</v>
      </c>
      <c r="M7" s="27" t="s">
        <v>64</v>
      </c>
      <c r="N7" s="28" t="s">
        <v>62</v>
      </c>
      <c r="O7" s="168"/>
      <c r="P7" s="13">
        <v>2055</v>
      </c>
      <c r="Q7" s="18">
        <v>0.28999999999999998</v>
      </c>
      <c r="R7" s="97">
        <v>2069</v>
      </c>
      <c r="S7" s="97">
        <v>2069</v>
      </c>
      <c r="T7" s="18">
        <v>0.24</v>
      </c>
      <c r="U7" s="97">
        <v>2062</v>
      </c>
      <c r="V7" s="2"/>
      <c r="W7" s="2"/>
      <c r="X7" s="2"/>
      <c r="Y7" s="2"/>
      <c r="Z7" s="2"/>
      <c r="AA7" s="2"/>
      <c r="AB7" s="2"/>
      <c r="AC7" s="2"/>
    </row>
    <row r="8" spans="1:29" x14ac:dyDescent="0.25">
      <c r="A8" s="163"/>
      <c r="B8" s="166"/>
      <c r="C8" s="163"/>
      <c r="D8" s="163"/>
      <c r="E8" s="163"/>
      <c r="F8" s="14">
        <v>8.5</v>
      </c>
      <c r="G8" s="174"/>
      <c r="H8" s="175"/>
      <c r="I8" s="180"/>
      <c r="J8" s="181"/>
      <c r="K8" s="89">
        <v>4.5999999999999996</v>
      </c>
      <c r="L8" s="11">
        <v>2059</v>
      </c>
      <c r="M8" s="30" t="s">
        <v>67</v>
      </c>
      <c r="N8" s="11" t="s">
        <v>62</v>
      </c>
      <c r="O8" s="169"/>
      <c r="P8" s="14">
        <v>2055</v>
      </c>
      <c r="Q8" s="20">
        <v>0.28000000000000003</v>
      </c>
      <c r="R8" s="11">
        <v>2059</v>
      </c>
      <c r="S8" s="11">
        <v>2059</v>
      </c>
      <c r="T8" s="20">
        <v>0.24</v>
      </c>
      <c r="U8" s="11">
        <v>2054</v>
      </c>
      <c r="V8" s="2"/>
      <c r="W8" s="2"/>
      <c r="X8" s="2"/>
      <c r="Y8" s="2"/>
      <c r="Z8" s="2"/>
      <c r="AA8" s="2"/>
      <c r="AB8" s="2"/>
      <c r="AC8" s="2"/>
    </row>
    <row r="9" spans="1:29" x14ac:dyDescent="0.25">
      <c r="A9" s="161" t="s">
        <v>24</v>
      </c>
      <c r="B9" s="164" t="s">
        <v>25</v>
      </c>
      <c r="C9" s="161">
        <v>1</v>
      </c>
      <c r="D9" s="161">
        <v>3.09</v>
      </c>
      <c r="E9" s="161">
        <v>3</v>
      </c>
      <c r="F9" s="12">
        <v>2.6</v>
      </c>
      <c r="G9" s="203">
        <v>0</v>
      </c>
      <c r="H9" s="204"/>
      <c r="I9" s="176">
        <v>0</v>
      </c>
      <c r="J9" s="177"/>
      <c r="K9" s="197">
        <v>4.5999999999999996</v>
      </c>
      <c r="L9" s="5">
        <v>2021</v>
      </c>
      <c r="M9" s="25" t="s">
        <v>63</v>
      </c>
      <c r="N9" s="7" t="s">
        <v>62</v>
      </c>
      <c r="O9" s="185">
        <v>1</v>
      </c>
      <c r="P9" s="5">
        <v>2021</v>
      </c>
      <c r="Q9" s="16">
        <v>0</v>
      </c>
      <c r="R9" s="7">
        <v>2021</v>
      </c>
      <c r="S9" s="5">
        <v>2021</v>
      </c>
      <c r="T9" s="16">
        <v>0</v>
      </c>
      <c r="U9" s="26">
        <v>2021</v>
      </c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162"/>
      <c r="B10" s="165"/>
      <c r="C10" s="162"/>
      <c r="D10" s="162"/>
      <c r="E10" s="162"/>
      <c r="F10" s="13">
        <v>4.5</v>
      </c>
      <c r="G10" s="205"/>
      <c r="H10" s="206"/>
      <c r="I10" s="178"/>
      <c r="J10" s="179"/>
      <c r="K10" s="198"/>
      <c r="L10" s="96">
        <v>2021</v>
      </c>
      <c r="M10" s="27" t="s">
        <v>64</v>
      </c>
      <c r="N10" s="28" t="s">
        <v>62</v>
      </c>
      <c r="O10" s="186"/>
      <c r="P10" s="96">
        <v>2021</v>
      </c>
      <c r="Q10" s="18">
        <v>0</v>
      </c>
      <c r="R10" s="97">
        <v>2021</v>
      </c>
      <c r="S10" s="96">
        <v>2021</v>
      </c>
      <c r="T10" s="18">
        <v>0</v>
      </c>
      <c r="U10" s="28">
        <v>2021</v>
      </c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163"/>
      <c r="B11" s="166"/>
      <c r="C11" s="163"/>
      <c r="D11" s="163"/>
      <c r="E11" s="163"/>
      <c r="F11" s="14">
        <v>8.5</v>
      </c>
      <c r="G11" s="207"/>
      <c r="H11" s="208"/>
      <c r="I11" s="180"/>
      <c r="J11" s="181"/>
      <c r="K11" s="199"/>
      <c r="L11" s="4">
        <v>2021</v>
      </c>
      <c r="M11" s="30" t="s">
        <v>67</v>
      </c>
      <c r="N11" s="11" t="s">
        <v>62</v>
      </c>
      <c r="O11" s="187"/>
      <c r="P11" s="4">
        <v>2021</v>
      </c>
      <c r="Q11" s="20">
        <v>0</v>
      </c>
      <c r="R11" s="11">
        <v>2021</v>
      </c>
      <c r="S11" s="4">
        <v>2021</v>
      </c>
      <c r="T11" s="20">
        <v>0</v>
      </c>
      <c r="U11" s="46">
        <v>2021</v>
      </c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188" t="s">
        <v>89</v>
      </c>
      <c r="B12" s="191" t="s">
        <v>65</v>
      </c>
      <c r="C12" s="188">
        <v>4</v>
      </c>
      <c r="D12" s="194">
        <v>4</v>
      </c>
      <c r="E12" s="194">
        <v>5</v>
      </c>
      <c r="F12" s="12">
        <v>2.6</v>
      </c>
      <c r="G12" s="176">
        <v>0</v>
      </c>
      <c r="H12" s="177"/>
      <c r="I12" s="176">
        <v>0</v>
      </c>
      <c r="J12" s="177"/>
      <c r="K12" s="197">
        <v>4.5999999999999996</v>
      </c>
      <c r="L12" s="96">
        <v>2021</v>
      </c>
      <c r="M12" s="27">
        <v>0.53</v>
      </c>
      <c r="N12" s="19">
        <v>2140</v>
      </c>
      <c r="O12" s="200">
        <v>1</v>
      </c>
      <c r="P12" s="5">
        <v>2021</v>
      </c>
      <c r="Q12" s="27">
        <v>0.53</v>
      </c>
      <c r="R12" s="19">
        <v>2140</v>
      </c>
      <c r="S12" s="5">
        <v>2021</v>
      </c>
      <c r="T12" s="27">
        <v>0.53</v>
      </c>
      <c r="U12" s="19">
        <v>2140</v>
      </c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189"/>
      <c r="B13" s="192"/>
      <c r="C13" s="189"/>
      <c r="D13" s="195"/>
      <c r="E13" s="195"/>
      <c r="F13" s="13">
        <v>4.5</v>
      </c>
      <c r="G13" s="178"/>
      <c r="H13" s="179"/>
      <c r="I13" s="178"/>
      <c r="J13" s="179"/>
      <c r="K13" s="198"/>
      <c r="L13" s="96">
        <v>2021</v>
      </c>
      <c r="M13" s="50">
        <v>0.7</v>
      </c>
      <c r="N13" s="19">
        <v>2140</v>
      </c>
      <c r="O13" s="201"/>
      <c r="P13" s="96">
        <v>2021</v>
      </c>
      <c r="Q13" s="50">
        <v>0.7</v>
      </c>
      <c r="R13" s="19">
        <v>2140</v>
      </c>
      <c r="S13" s="96">
        <v>2021</v>
      </c>
      <c r="T13" s="50">
        <v>0.7</v>
      </c>
      <c r="U13" s="19">
        <v>2140</v>
      </c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190"/>
      <c r="B14" s="192"/>
      <c r="C14" s="190"/>
      <c r="D14" s="196"/>
      <c r="E14" s="196"/>
      <c r="F14" s="14">
        <v>8.5</v>
      </c>
      <c r="G14" s="180"/>
      <c r="H14" s="181"/>
      <c r="I14" s="180"/>
      <c r="J14" s="181"/>
      <c r="K14" s="199"/>
      <c r="L14" s="96">
        <v>2021</v>
      </c>
      <c r="M14" s="27">
        <v>1.1499999999999999</v>
      </c>
      <c r="N14" s="19">
        <v>2140</v>
      </c>
      <c r="O14" s="201"/>
      <c r="P14" s="4">
        <v>2021</v>
      </c>
      <c r="Q14" s="18">
        <v>0.74</v>
      </c>
      <c r="R14" s="97">
        <v>2103</v>
      </c>
      <c r="S14" s="4">
        <v>2021</v>
      </c>
      <c r="T14" s="18">
        <v>0.74</v>
      </c>
      <c r="U14" s="97">
        <v>2103</v>
      </c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188" t="s">
        <v>90</v>
      </c>
      <c r="B15" s="192"/>
      <c r="C15" s="188">
        <v>4</v>
      </c>
      <c r="D15" s="194">
        <v>4.5999999999999996</v>
      </c>
      <c r="E15" s="194">
        <v>2</v>
      </c>
      <c r="F15" s="12">
        <v>2.6</v>
      </c>
      <c r="G15" s="176" t="s">
        <v>91</v>
      </c>
      <c r="H15" s="177"/>
      <c r="I15" s="176" t="s">
        <v>92</v>
      </c>
      <c r="J15" s="177"/>
      <c r="K15" s="6" t="s">
        <v>29</v>
      </c>
      <c r="L15" s="5" t="s">
        <v>29</v>
      </c>
      <c r="M15" s="6" t="s">
        <v>29</v>
      </c>
      <c r="N15" s="7" t="s">
        <v>29</v>
      </c>
      <c r="O15" s="201"/>
      <c r="P15" s="12">
        <v>2139</v>
      </c>
      <c r="Q15" s="25" t="s">
        <v>63</v>
      </c>
      <c r="R15" s="7" t="s">
        <v>62</v>
      </c>
      <c r="S15" s="6">
        <v>2139</v>
      </c>
      <c r="T15" s="25" t="s">
        <v>63</v>
      </c>
      <c r="U15" s="7" t="s">
        <v>62</v>
      </c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189"/>
      <c r="B16" s="192"/>
      <c r="C16" s="189"/>
      <c r="D16" s="195"/>
      <c r="E16" s="195"/>
      <c r="F16" s="13">
        <v>4.5</v>
      </c>
      <c r="G16" s="178"/>
      <c r="H16" s="179"/>
      <c r="I16" s="178"/>
      <c r="J16" s="179"/>
      <c r="K16" s="95" t="s">
        <v>29</v>
      </c>
      <c r="L16" s="96" t="s">
        <v>29</v>
      </c>
      <c r="M16" s="95" t="s">
        <v>29</v>
      </c>
      <c r="N16" s="97" t="s">
        <v>29</v>
      </c>
      <c r="O16" s="201"/>
      <c r="P16" s="13">
        <v>2109</v>
      </c>
      <c r="Q16" s="27" t="s">
        <v>64</v>
      </c>
      <c r="R16" s="28" t="s">
        <v>62</v>
      </c>
      <c r="S16" s="95">
        <v>2121</v>
      </c>
      <c r="T16" s="27" t="s">
        <v>64</v>
      </c>
      <c r="U16" s="28" t="s">
        <v>62</v>
      </c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190"/>
      <c r="B17" s="193"/>
      <c r="C17" s="190"/>
      <c r="D17" s="196"/>
      <c r="E17" s="196"/>
      <c r="F17" s="14">
        <v>8.5</v>
      </c>
      <c r="G17" s="180"/>
      <c r="H17" s="181"/>
      <c r="I17" s="180"/>
      <c r="J17" s="181"/>
      <c r="K17" s="10" t="s">
        <v>29</v>
      </c>
      <c r="L17" s="4" t="s">
        <v>29</v>
      </c>
      <c r="M17" s="10" t="s">
        <v>29</v>
      </c>
      <c r="N17" s="11" t="s">
        <v>29</v>
      </c>
      <c r="O17" s="202"/>
      <c r="P17" s="14">
        <v>2091</v>
      </c>
      <c r="Q17" s="10" t="s">
        <v>67</v>
      </c>
      <c r="R17" s="11" t="s">
        <v>62</v>
      </c>
      <c r="S17" s="10">
        <v>2121</v>
      </c>
      <c r="T17" s="10" t="s">
        <v>67</v>
      </c>
      <c r="U17" s="11" t="s">
        <v>62</v>
      </c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12" t="s">
        <v>33</v>
      </c>
      <c r="B18" s="215" t="s">
        <v>27</v>
      </c>
      <c r="C18" s="212">
        <v>2</v>
      </c>
      <c r="D18" s="161">
        <v>4.5</v>
      </c>
      <c r="E18" s="161">
        <v>3</v>
      </c>
      <c r="F18" s="12">
        <v>2.6</v>
      </c>
      <c r="G18" s="176">
        <v>0.33</v>
      </c>
      <c r="H18" s="177"/>
      <c r="I18" s="218">
        <v>2138</v>
      </c>
      <c r="J18" s="219"/>
      <c r="K18" s="197">
        <v>4.5999999999999996</v>
      </c>
      <c r="L18" s="5">
        <v>2138</v>
      </c>
      <c r="M18" s="25" t="s">
        <v>63</v>
      </c>
      <c r="N18" s="7" t="s">
        <v>62</v>
      </c>
      <c r="O18" s="209">
        <v>2</v>
      </c>
      <c r="P18" s="12">
        <v>2089</v>
      </c>
      <c r="Q18" s="25" t="s">
        <v>63</v>
      </c>
      <c r="R18" s="7" t="s">
        <v>62</v>
      </c>
      <c r="S18" s="6">
        <v>2138</v>
      </c>
      <c r="T18" s="25" t="s">
        <v>63</v>
      </c>
      <c r="U18" s="7" t="s">
        <v>62</v>
      </c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13"/>
      <c r="B19" s="216"/>
      <c r="C19" s="213"/>
      <c r="D19" s="162"/>
      <c r="E19" s="162"/>
      <c r="F19" s="13">
        <v>4.5</v>
      </c>
      <c r="G19" s="178"/>
      <c r="H19" s="179"/>
      <c r="I19" s="220"/>
      <c r="J19" s="221"/>
      <c r="K19" s="198"/>
      <c r="L19" s="96">
        <v>2138</v>
      </c>
      <c r="M19" s="27" t="s">
        <v>64</v>
      </c>
      <c r="N19" s="28" t="s">
        <v>62</v>
      </c>
      <c r="O19" s="210"/>
      <c r="P19" s="13">
        <v>2076</v>
      </c>
      <c r="Q19" s="27" t="s">
        <v>64</v>
      </c>
      <c r="R19" s="28" t="s">
        <v>62</v>
      </c>
      <c r="S19" s="95">
        <v>2138</v>
      </c>
      <c r="T19" s="27" t="s">
        <v>64</v>
      </c>
      <c r="U19" s="28" t="s">
        <v>62</v>
      </c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14"/>
      <c r="B20" s="217"/>
      <c r="C20" s="214"/>
      <c r="D20" s="163"/>
      <c r="E20" s="163"/>
      <c r="F20" s="14">
        <v>8.5</v>
      </c>
      <c r="G20" s="180"/>
      <c r="H20" s="181"/>
      <c r="I20" s="222"/>
      <c r="J20" s="223"/>
      <c r="K20" s="199"/>
      <c r="L20" s="4">
        <v>2138</v>
      </c>
      <c r="M20" s="30" t="s">
        <v>67</v>
      </c>
      <c r="N20" s="11" t="s">
        <v>62</v>
      </c>
      <c r="O20" s="211"/>
      <c r="P20" s="14">
        <v>2064</v>
      </c>
      <c r="Q20" s="29">
        <v>1.23</v>
      </c>
      <c r="R20" s="11">
        <v>2149</v>
      </c>
      <c r="S20" s="10">
        <v>2138</v>
      </c>
      <c r="T20" s="29">
        <v>1.23</v>
      </c>
      <c r="U20" s="11">
        <v>2149</v>
      </c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188" t="s">
        <v>36</v>
      </c>
      <c r="B21" s="191" t="s">
        <v>34</v>
      </c>
      <c r="C21" s="188">
        <v>4</v>
      </c>
      <c r="D21" s="194">
        <v>4.5</v>
      </c>
      <c r="E21" s="194">
        <v>3</v>
      </c>
      <c r="F21" s="12">
        <v>2.6</v>
      </c>
      <c r="G21" s="176">
        <v>0.43</v>
      </c>
      <c r="H21" s="177"/>
      <c r="I21" s="16">
        <v>0.43</v>
      </c>
      <c r="J21" s="26">
        <v>2113</v>
      </c>
      <c r="K21" s="197">
        <v>4.5999999999999996</v>
      </c>
      <c r="L21" s="5">
        <v>2113</v>
      </c>
      <c r="M21" s="25" t="s">
        <v>63</v>
      </c>
      <c r="N21" s="7" t="s">
        <v>62</v>
      </c>
      <c r="O21" s="209">
        <v>1</v>
      </c>
      <c r="P21" s="12">
        <v>2113</v>
      </c>
      <c r="Q21" s="25" t="s">
        <v>63</v>
      </c>
      <c r="R21" s="7" t="s">
        <v>62</v>
      </c>
      <c r="S21" s="6">
        <v>2113</v>
      </c>
      <c r="T21" s="25" t="s">
        <v>63</v>
      </c>
      <c r="U21" s="7" t="s">
        <v>62</v>
      </c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189"/>
      <c r="B22" s="192"/>
      <c r="C22" s="189"/>
      <c r="D22" s="195"/>
      <c r="E22" s="195"/>
      <c r="F22" s="13">
        <v>4.5</v>
      </c>
      <c r="G22" s="178"/>
      <c r="H22" s="179"/>
      <c r="I22" s="83">
        <v>0.43</v>
      </c>
      <c r="J22" s="28">
        <v>2092</v>
      </c>
      <c r="K22" s="198"/>
      <c r="L22" s="96">
        <v>2092</v>
      </c>
      <c r="M22" s="27" t="s">
        <v>64</v>
      </c>
      <c r="N22" s="28" t="s">
        <v>62</v>
      </c>
      <c r="O22" s="210"/>
      <c r="P22" s="13">
        <v>2092</v>
      </c>
      <c r="Q22" s="27" t="s">
        <v>64</v>
      </c>
      <c r="R22" s="28" t="s">
        <v>62</v>
      </c>
      <c r="S22" s="95">
        <v>2092</v>
      </c>
      <c r="T22" s="27" t="s">
        <v>64</v>
      </c>
      <c r="U22" s="28" t="s">
        <v>62</v>
      </c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190"/>
      <c r="B23" s="193"/>
      <c r="C23" s="190"/>
      <c r="D23" s="196"/>
      <c r="E23" s="196"/>
      <c r="F23" s="14">
        <v>8.5</v>
      </c>
      <c r="G23" s="180"/>
      <c r="H23" s="181"/>
      <c r="I23" s="30">
        <v>0.55000000000000004</v>
      </c>
      <c r="J23" s="31">
        <v>2086</v>
      </c>
      <c r="K23" s="199"/>
      <c r="L23" s="4">
        <v>2086</v>
      </c>
      <c r="M23" s="30" t="s">
        <v>67</v>
      </c>
      <c r="N23" s="11" t="s">
        <v>62</v>
      </c>
      <c r="O23" s="211"/>
      <c r="P23" s="14">
        <v>2074</v>
      </c>
      <c r="Q23" s="29">
        <v>1.23</v>
      </c>
      <c r="R23" s="11">
        <v>2149</v>
      </c>
      <c r="S23" s="10">
        <v>2086</v>
      </c>
      <c r="T23" s="29">
        <v>1.23</v>
      </c>
      <c r="U23" s="11">
        <v>2149</v>
      </c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188" t="s">
        <v>87</v>
      </c>
      <c r="B24" s="191" t="s">
        <v>39</v>
      </c>
      <c r="C24" s="188" t="s">
        <v>29</v>
      </c>
      <c r="D24" s="194">
        <v>7.5</v>
      </c>
      <c r="E24" s="194">
        <v>5</v>
      </c>
      <c r="F24" s="12">
        <v>2.6</v>
      </c>
      <c r="G24" s="95" t="s">
        <v>29</v>
      </c>
      <c r="H24" s="96" t="s">
        <v>29</v>
      </c>
      <c r="I24" s="95" t="s">
        <v>29</v>
      </c>
      <c r="J24" s="97" t="s">
        <v>29</v>
      </c>
      <c r="K24" s="6" t="s">
        <v>29</v>
      </c>
      <c r="L24" s="5" t="s">
        <v>29</v>
      </c>
      <c r="M24" s="6" t="s">
        <v>29</v>
      </c>
      <c r="N24" s="7" t="s">
        <v>29</v>
      </c>
      <c r="O24" s="200">
        <v>1</v>
      </c>
      <c r="P24" s="13" t="s">
        <v>29</v>
      </c>
      <c r="Q24" s="95" t="s">
        <v>29</v>
      </c>
      <c r="R24" s="97" t="s">
        <v>29</v>
      </c>
      <c r="S24" s="95" t="s">
        <v>29</v>
      </c>
      <c r="T24" s="95" t="s">
        <v>29</v>
      </c>
      <c r="U24" s="97" t="s">
        <v>29</v>
      </c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189"/>
      <c r="B25" s="192"/>
      <c r="C25" s="189"/>
      <c r="D25" s="195"/>
      <c r="E25" s="195"/>
      <c r="F25" s="13">
        <v>4.5</v>
      </c>
      <c r="G25" s="95" t="s">
        <v>29</v>
      </c>
      <c r="H25" s="96" t="s">
        <v>29</v>
      </c>
      <c r="I25" s="95" t="s">
        <v>29</v>
      </c>
      <c r="J25" s="97" t="s">
        <v>29</v>
      </c>
      <c r="K25" s="95" t="s">
        <v>29</v>
      </c>
      <c r="L25" s="96" t="s">
        <v>29</v>
      </c>
      <c r="M25" s="95" t="s">
        <v>29</v>
      </c>
      <c r="N25" s="97" t="s">
        <v>29</v>
      </c>
      <c r="O25" s="201"/>
      <c r="P25" s="13" t="s">
        <v>29</v>
      </c>
      <c r="Q25" s="95" t="s">
        <v>29</v>
      </c>
      <c r="R25" s="97" t="s">
        <v>29</v>
      </c>
      <c r="S25" s="95" t="s">
        <v>29</v>
      </c>
      <c r="T25" s="95" t="s">
        <v>29</v>
      </c>
      <c r="U25" s="97" t="s">
        <v>29</v>
      </c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190"/>
      <c r="B26" s="192"/>
      <c r="C26" s="190"/>
      <c r="D26" s="196"/>
      <c r="E26" s="196"/>
      <c r="F26" s="14">
        <v>8.5</v>
      </c>
      <c r="G26" s="95" t="s">
        <v>29</v>
      </c>
      <c r="H26" s="96" t="s">
        <v>29</v>
      </c>
      <c r="I26" s="95" t="s">
        <v>29</v>
      </c>
      <c r="J26" s="97" t="s">
        <v>29</v>
      </c>
      <c r="K26" s="95" t="s">
        <v>29</v>
      </c>
      <c r="L26" s="96" t="s">
        <v>29</v>
      </c>
      <c r="M26" s="95" t="s">
        <v>29</v>
      </c>
      <c r="N26" s="97" t="s">
        <v>29</v>
      </c>
      <c r="O26" s="201"/>
      <c r="P26" s="13" t="s">
        <v>29</v>
      </c>
      <c r="Q26" s="95" t="s">
        <v>29</v>
      </c>
      <c r="R26" s="97" t="s">
        <v>29</v>
      </c>
      <c r="S26" s="95" t="s">
        <v>29</v>
      </c>
      <c r="T26" s="95" t="s">
        <v>29</v>
      </c>
      <c r="U26" s="97" t="s">
        <v>29</v>
      </c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188" t="s">
        <v>88</v>
      </c>
      <c r="B27" s="192"/>
      <c r="C27" s="188">
        <v>4</v>
      </c>
      <c r="D27" s="194">
        <v>4.5999999999999996</v>
      </c>
      <c r="E27" s="194">
        <v>2</v>
      </c>
      <c r="F27" s="12">
        <v>2.6</v>
      </c>
      <c r="G27" s="16">
        <v>0.52</v>
      </c>
      <c r="H27" s="5">
        <v>2139</v>
      </c>
      <c r="I27" s="16">
        <v>0.52</v>
      </c>
      <c r="J27" s="5">
        <v>2139</v>
      </c>
      <c r="K27" s="6" t="s">
        <v>29</v>
      </c>
      <c r="L27" s="5" t="s">
        <v>29</v>
      </c>
      <c r="M27" s="6" t="s">
        <v>29</v>
      </c>
      <c r="N27" s="7" t="s">
        <v>29</v>
      </c>
      <c r="O27" s="201"/>
      <c r="P27" s="12">
        <v>2139</v>
      </c>
      <c r="Q27" s="25" t="s">
        <v>63</v>
      </c>
      <c r="R27" s="7" t="s">
        <v>62</v>
      </c>
      <c r="S27" s="6">
        <v>2139</v>
      </c>
      <c r="T27" s="25" t="s">
        <v>63</v>
      </c>
      <c r="U27" s="7" t="s">
        <v>62</v>
      </c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189"/>
      <c r="B28" s="192"/>
      <c r="C28" s="189"/>
      <c r="D28" s="195"/>
      <c r="E28" s="195"/>
      <c r="F28" s="13">
        <v>4.5</v>
      </c>
      <c r="G28" s="18">
        <v>0.53</v>
      </c>
      <c r="H28" s="96">
        <v>2109</v>
      </c>
      <c r="I28" s="27">
        <v>0.59</v>
      </c>
      <c r="J28" s="22">
        <v>2121</v>
      </c>
      <c r="K28" s="95" t="s">
        <v>29</v>
      </c>
      <c r="L28" s="96" t="s">
        <v>29</v>
      </c>
      <c r="M28" s="95" t="s">
        <v>29</v>
      </c>
      <c r="N28" s="97" t="s">
        <v>29</v>
      </c>
      <c r="O28" s="201"/>
      <c r="P28" s="13">
        <v>2109</v>
      </c>
      <c r="Q28" s="27" t="s">
        <v>64</v>
      </c>
      <c r="R28" s="28" t="s">
        <v>62</v>
      </c>
      <c r="S28" s="95">
        <v>2121</v>
      </c>
      <c r="T28" s="27" t="s">
        <v>64</v>
      </c>
      <c r="U28" s="28" t="s">
        <v>62</v>
      </c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190"/>
      <c r="B29" s="193"/>
      <c r="C29" s="190"/>
      <c r="D29" s="196"/>
      <c r="E29" s="196"/>
      <c r="F29" s="14">
        <v>8.5</v>
      </c>
      <c r="G29" s="10">
        <v>0.6</v>
      </c>
      <c r="H29" s="32">
        <v>2091</v>
      </c>
      <c r="I29" s="10">
        <v>0.94</v>
      </c>
      <c r="J29" s="32">
        <v>2121</v>
      </c>
      <c r="K29" s="10" t="s">
        <v>29</v>
      </c>
      <c r="L29" s="4" t="s">
        <v>29</v>
      </c>
      <c r="M29" s="10" t="s">
        <v>29</v>
      </c>
      <c r="N29" s="11" t="s">
        <v>29</v>
      </c>
      <c r="O29" s="202"/>
      <c r="P29" s="14">
        <v>2091</v>
      </c>
      <c r="Q29" s="10" t="s">
        <v>67</v>
      </c>
      <c r="R29" s="11" t="s">
        <v>62</v>
      </c>
      <c r="S29" s="10">
        <v>2121</v>
      </c>
      <c r="T29" s="10" t="s">
        <v>67</v>
      </c>
      <c r="U29" s="11" t="s">
        <v>62</v>
      </c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12" t="s">
        <v>61</v>
      </c>
      <c r="B30" s="215" t="s">
        <v>37</v>
      </c>
      <c r="C30" s="212">
        <v>2</v>
      </c>
      <c r="D30" s="161">
        <v>4.2</v>
      </c>
      <c r="E30" s="161">
        <v>4</v>
      </c>
      <c r="F30" s="12">
        <v>2.6</v>
      </c>
      <c r="G30" s="6">
        <v>7.0000000000000007E-2</v>
      </c>
      <c r="H30" s="21">
        <v>2031</v>
      </c>
      <c r="I30" s="6">
        <v>0.08</v>
      </c>
      <c r="J30" s="17">
        <v>2036</v>
      </c>
      <c r="K30" s="197">
        <v>4.5999999999999996</v>
      </c>
      <c r="L30" s="5">
        <v>2036</v>
      </c>
      <c r="M30" s="25" t="s">
        <v>63</v>
      </c>
      <c r="N30" s="7" t="s">
        <v>62</v>
      </c>
      <c r="O30" s="209">
        <v>1</v>
      </c>
      <c r="P30" s="12">
        <v>2031</v>
      </c>
      <c r="Q30" s="25" t="s">
        <v>63</v>
      </c>
      <c r="R30" s="7" t="s">
        <v>62</v>
      </c>
      <c r="S30" s="6">
        <v>2036</v>
      </c>
      <c r="T30" s="25" t="s">
        <v>63</v>
      </c>
      <c r="U30" s="7" t="s">
        <v>62</v>
      </c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13"/>
      <c r="B31" s="216"/>
      <c r="C31" s="213"/>
      <c r="D31" s="162"/>
      <c r="E31" s="162"/>
      <c r="F31" s="13">
        <v>4.5</v>
      </c>
      <c r="G31" s="95">
        <v>7.0000000000000007E-2</v>
      </c>
      <c r="H31" s="22">
        <v>2031</v>
      </c>
      <c r="I31" s="95">
        <v>0.09</v>
      </c>
      <c r="J31" s="19">
        <v>2036</v>
      </c>
      <c r="K31" s="198"/>
      <c r="L31" s="96">
        <v>2036</v>
      </c>
      <c r="M31" s="27" t="s">
        <v>64</v>
      </c>
      <c r="N31" s="28" t="s">
        <v>62</v>
      </c>
      <c r="O31" s="210"/>
      <c r="P31" s="13">
        <v>2031</v>
      </c>
      <c r="Q31" s="27" t="s">
        <v>64</v>
      </c>
      <c r="R31" s="28" t="s">
        <v>62</v>
      </c>
      <c r="S31" s="95">
        <v>2036</v>
      </c>
      <c r="T31" s="27" t="s">
        <v>64</v>
      </c>
      <c r="U31" s="28" t="s">
        <v>62</v>
      </c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14"/>
      <c r="B32" s="217"/>
      <c r="C32" s="214"/>
      <c r="D32" s="163"/>
      <c r="E32" s="163"/>
      <c r="F32" s="14">
        <v>8.5</v>
      </c>
      <c r="G32" s="10">
        <v>0.08</v>
      </c>
      <c r="H32" s="32">
        <v>2031</v>
      </c>
      <c r="I32" s="15">
        <v>0.1</v>
      </c>
      <c r="J32" s="31">
        <v>2036</v>
      </c>
      <c r="K32" s="199"/>
      <c r="L32" s="4">
        <v>2036</v>
      </c>
      <c r="M32" s="30" t="s">
        <v>67</v>
      </c>
      <c r="N32" s="11" t="s">
        <v>62</v>
      </c>
      <c r="O32" s="211"/>
      <c r="P32" s="14">
        <v>2031</v>
      </c>
      <c r="Q32" s="20">
        <v>0.94</v>
      </c>
      <c r="R32" s="11">
        <v>2121</v>
      </c>
      <c r="S32" s="10">
        <v>2036</v>
      </c>
      <c r="T32" s="20">
        <v>0.94</v>
      </c>
      <c r="U32" s="11">
        <v>2121</v>
      </c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12" t="s">
        <v>43</v>
      </c>
      <c r="B33" s="215" t="s">
        <v>66</v>
      </c>
      <c r="C33" s="212">
        <v>2</v>
      </c>
      <c r="D33" s="161">
        <v>4.2</v>
      </c>
      <c r="E33" s="161">
        <v>3</v>
      </c>
      <c r="F33" s="12">
        <v>2.6</v>
      </c>
      <c r="G33" s="6">
        <v>0.16</v>
      </c>
      <c r="H33" s="21">
        <v>2051</v>
      </c>
      <c r="I33" s="25">
        <v>0.52</v>
      </c>
      <c r="J33" s="33">
        <v>2138</v>
      </c>
      <c r="K33" s="197">
        <v>4.5999999999999996</v>
      </c>
      <c r="L33" s="5">
        <v>2138</v>
      </c>
      <c r="M33" s="25" t="s">
        <v>63</v>
      </c>
      <c r="N33" s="7" t="s">
        <v>62</v>
      </c>
      <c r="O33" s="209">
        <v>4</v>
      </c>
      <c r="P33" s="12">
        <v>2051</v>
      </c>
      <c r="Q33" s="25" t="s">
        <v>63</v>
      </c>
      <c r="R33" s="7" t="s">
        <v>62</v>
      </c>
      <c r="S33" s="6">
        <v>2138</v>
      </c>
      <c r="T33" s="25" t="s">
        <v>63</v>
      </c>
      <c r="U33" s="7" t="s">
        <v>62</v>
      </c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13"/>
      <c r="B34" s="216"/>
      <c r="C34" s="213"/>
      <c r="D34" s="162"/>
      <c r="E34" s="162"/>
      <c r="F34" s="13">
        <v>4.5</v>
      </c>
      <c r="G34" s="95">
        <v>0.18</v>
      </c>
      <c r="H34" s="22">
        <v>2051</v>
      </c>
      <c r="I34" s="95">
        <v>0.69</v>
      </c>
      <c r="J34" s="34">
        <v>2138</v>
      </c>
      <c r="K34" s="198"/>
      <c r="L34" s="2">
        <v>2138</v>
      </c>
      <c r="M34" s="27" t="s">
        <v>64</v>
      </c>
      <c r="N34" s="28" t="s">
        <v>62</v>
      </c>
      <c r="O34" s="210"/>
      <c r="P34" s="13">
        <v>2051</v>
      </c>
      <c r="Q34" s="27" t="s">
        <v>64</v>
      </c>
      <c r="R34" s="28" t="s">
        <v>62</v>
      </c>
      <c r="S34" s="95">
        <v>2138</v>
      </c>
      <c r="T34" s="27" t="s">
        <v>64</v>
      </c>
      <c r="U34" s="28" t="s">
        <v>62</v>
      </c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14"/>
      <c r="B35" s="217"/>
      <c r="C35" s="214"/>
      <c r="D35" s="163"/>
      <c r="E35" s="163"/>
      <c r="F35" s="14">
        <v>8.5</v>
      </c>
      <c r="G35" s="10">
        <v>0.22</v>
      </c>
      <c r="H35" s="32">
        <v>2051</v>
      </c>
      <c r="I35" s="20">
        <v>0.94</v>
      </c>
      <c r="J35" s="11">
        <v>2121</v>
      </c>
      <c r="K35" s="199"/>
      <c r="L35" s="4">
        <v>2121</v>
      </c>
      <c r="M35" s="30" t="s">
        <v>67</v>
      </c>
      <c r="N35" s="11" t="s">
        <v>62</v>
      </c>
      <c r="O35" s="211"/>
      <c r="P35" s="14">
        <v>2051</v>
      </c>
      <c r="Q35" s="20">
        <v>0.94</v>
      </c>
      <c r="R35" s="11">
        <v>2121</v>
      </c>
      <c r="S35" s="10">
        <v>2121</v>
      </c>
      <c r="T35" s="20">
        <v>0.94</v>
      </c>
      <c r="U35" s="11">
        <v>2121</v>
      </c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12" t="s">
        <v>46</v>
      </c>
      <c r="B36" s="215" t="s">
        <v>47</v>
      </c>
      <c r="C36" s="212">
        <v>3</v>
      </c>
      <c r="D36" s="161">
        <v>4.2</v>
      </c>
      <c r="E36" s="161">
        <v>3</v>
      </c>
      <c r="F36" s="12">
        <v>2.6</v>
      </c>
      <c r="G36" s="6">
        <v>0.16</v>
      </c>
      <c r="H36" s="21">
        <v>2051</v>
      </c>
      <c r="I36" s="35">
        <v>0.4</v>
      </c>
      <c r="J36" s="17">
        <v>2107</v>
      </c>
      <c r="K36" s="197">
        <v>4.5999999999999996</v>
      </c>
      <c r="L36" s="5">
        <v>2107</v>
      </c>
      <c r="M36" s="25" t="s">
        <v>63</v>
      </c>
      <c r="N36" s="7" t="s">
        <v>62</v>
      </c>
      <c r="O36" s="209">
        <v>1</v>
      </c>
      <c r="P36" s="12">
        <v>2051</v>
      </c>
      <c r="Q36" s="25" t="s">
        <v>63</v>
      </c>
      <c r="R36" s="7" t="s">
        <v>62</v>
      </c>
      <c r="S36" s="6">
        <v>2107</v>
      </c>
      <c r="T36" s="25" t="s">
        <v>63</v>
      </c>
      <c r="U36" s="7" t="s">
        <v>62</v>
      </c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13"/>
      <c r="B37" s="216"/>
      <c r="C37" s="213"/>
      <c r="D37" s="162"/>
      <c r="E37" s="162"/>
      <c r="F37" s="13">
        <v>4.5</v>
      </c>
      <c r="G37" s="95">
        <v>0.18</v>
      </c>
      <c r="H37" s="22">
        <v>2051</v>
      </c>
      <c r="I37" s="95">
        <v>0.52</v>
      </c>
      <c r="J37" s="19">
        <v>2107</v>
      </c>
      <c r="K37" s="198"/>
      <c r="L37" s="96">
        <v>2107</v>
      </c>
      <c r="M37" s="27" t="s">
        <v>64</v>
      </c>
      <c r="N37" s="28" t="s">
        <v>62</v>
      </c>
      <c r="O37" s="210"/>
      <c r="P37" s="13">
        <v>2051</v>
      </c>
      <c r="Q37" s="27" t="s">
        <v>64</v>
      </c>
      <c r="R37" s="28" t="s">
        <v>62</v>
      </c>
      <c r="S37" s="95">
        <v>2107</v>
      </c>
      <c r="T37" s="27" t="s">
        <v>64</v>
      </c>
      <c r="U37" s="28" t="s">
        <v>62</v>
      </c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14"/>
      <c r="B38" s="217"/>
      <c r="C38" s="214"/>
      <c r="D38" s="163"/>
      <c r="E38" s="163"/>
      <c r="F38" s="14">
        <v>8.5</v>
      </c>
      <c r="G38" s="10">
        <v>0.22</v>
      </c>
      <c r="H38" s="32">
        <v>2051</v>
      </c>
      <c r="I38" s="10">
        <v>0.78</v>
      </c>
      <c r="J38" s="31">
        <v>2107</v>
      </c>
      <c r="K38" s="199"/>
      <c r="L38" s="4">
        <v>2107</v>
      </c>
      <c r="M38" s="30" t="s">
        <v>67</v>
      </c>
      <c r="N38" s="11" t="s">
        <v>62</v>
      </c>
      <c r="O38" s="211"/>
      <c r="P38" s="14">
        <v>2051</v>
      </c>
      <c r="Q38" s="20">
        <v>0.94</v>
      </c>
      <c r="R38" s="11">
        <v>2121</v>
      </c>
      <c r="S38" s="10">
        <v>2107</v>
      </c>
      <c r="T38" s="20">
        <v>0.94</v>
      </c>
      <c r="U38" s="11">
        <v>2121</v>
      </c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88" t="s">
        <v>49</v>
      </c>
      <c r="B39" s="191" t="s">
        <v>50</v>
      </c>
      <c r="C39" s="188">
        <v>4</v>
      </c>
      <c r="D39" s="194">
        <v>4.2</v>
      </c>
      <c r="E39" s="194">
        <v>3</v>
      </c>
      <c r="F39" s="12">
        <v>2.6</v>
      </c>
      <c r="G39" s="6">
        <v>0.18</v>
      </c>
      <c r="H39" s="22">
        <v>2056</v>
      </c>
      <c r="I39" s="6">
        <v>0.32</v>
      </c>
      <c r="J39" s="19">
        <v>2086</v>
      </c>
      <c r="K39" s="197">
        <v>4.5999999999999996</v>
      </c>
      <c r="L39" s="5">
        <v>2086</v>
      </c>
      <c r="M39" s="25" t="s">
        <v>63</v>
      </c>
      <c r="N39" s="7" t="s">
        <v>62</v>
      </c>
      <c r="O39" s="209">
        <v>2</v>
      </c>
      <c r="P39" s="13">
        <v>2056</v>
      </c>
      <c r="Q39" s="25" t="s">
        <v>63</v>
      </c>
      <c r="R39" s="7" t="s">
        <v>62</v>
      </c>
      <c r="S39" s="95">
        <v>2086</v>
      </c>
      <c r="T39" s="25" t="s">
        <v>63</v>
      </c>
      <c r="U39" s="7" t="s">
        <v>62</v>
      </c>
    </row>
    <row r="40" spans="1:29" x14ac:dyDescent="0.25">
      <c r="A40" s="189"/>
      <c r="B40" s="192"/>
      <c r="C40" s="189"/>
      <c r="D40" s="195"/>
      <c r="E40" s="195"/>
      <c r="F40" s="13">
        <v>4.5</v>
      </c>
      <c r="G40" s="36">
        <v>0.2</v>
      </c>
      <c r="H40" s="22">
        <v>2056</v>
      </c>
      <c r="I40" s="95">
        <v>0.39</v>
      </c>
      <c r="J40" s="19">
        <v>2086</v>
      </c>
      <c r="K40" s="198"/>
      <c r="L40" s="96">
        <v>2086</v>
      </c>
      <c r="M40" s="27" t="s">
        <v>64</v>
      </c>
      <c r="N40" s="28" t="s">
        <v>62</v>
      </c>
      <c r="O40" s="210"/>
      <c r="P40" s="13">
        <v>2056</v>
      </c>
      <c r="Q40" s="27" t="s">
        <v>64</v>
      </c>
      <c r="R40" s="28" t="s">
        <v>62</v>
      </c>
      <c r="S40" s="95">
        <v>2086</v>
      </c>
      <c r="T40" s="27" t="s">
        <v>64</v>
      </c>
      <c r="U40" s="28" t="s">
        <v>62</v>
      </c>
    </row>
    <row r="41" spans="1:29" x14ac:dyDescent="0.25">
      <c r="A41" s="190"/>
      <c r="B41" s="193"/>
      <c r="C41" s="190"/>
      <c r="D41" s="196"/>
      <c r="E41" s="196"/>
      <c r="F41" s="14">
        <v>8.5</v>
      </c>
      <c r="G41" s="10">
        <v>0.26</v>
      </c>
      <c r="H41" s="22">
        <v>2056</v>
      </c>
      <c r="I41" s="10">
        <v>0.55000000000000004</v>
      </c>
      <c r="J41" s="19">
        <v>2086</v>
      </c>
      <c r="K41" s="199"/>
      <c r="L41" s="4">
        <v>2086</v>
      </c>
      <c r="M41" s="30" t="s">
        <v>67</v>
      </c>
      <c r="N41" s="11" t="s">
        <v>62</v>
      </c>
      <c r="O41" s="211"/>
      <c r="P41" s="13">
        <v>2056</v>
      </c>
      <c r="Q41" s="18">
        <v>0.94</v>
      </c>
      <c r="R41" s="97">
        <v>2121</v>
      </c>
      <c r="S41" s="95">
        <v>2086</v>
      </c>
      <c r="T41" s="18">
        <v>0.94</v>
      </c>
      <c r="U41" s="97">
        <v>2121</v>
      </c>
    </row>
    <row r="42" spans="1:29" ht="15" customHeight="1" x14ac:dyDescent="0.25">
      <c r="A42" s="224" t="s">
        <v>51</v>
      </c>
      <c r="B42" s="191" t="s">
        <v>52</v>
      </c>
      <c r="C42" s="188">
        <v>3</v>
      </c>
      <c r="D42" s="194">
        <v>4.2</v>
      </c>
      <c r="E42" s="194">
        <v>4</v>
      </c>
      <c r="F42" s="12">
        <v>2.6</v>
      </c>
      <c r="G42" s="6">
        <v>7.0000000000000007E-2</v>
      </c>
      <c r="H42" s="21">
        <v>2031</v>
      </c>
      <c r="I42" s="6">
        <v>0.08</v>
      </c>
      <c r="J42" s="17">
        <v>2036</v>
      </c>
      <c r="K42" s="197">
        <v>4.5999999999999996</v>
      </c>
      <c r="L42" s="5">
        <v>2036</v>
      </c>
      <c r="M42" s="6">
        <v>0.54</v>
      </c>
      <c r="N42" s="17">
        <v>2141</v>
      </c>
      <c r="O42" s="209">
        <v>1</v>
      </c>
      <c r="P42" s="12">
        <v>2031</v>
      </c>
      <c r="Q42" s="25">
        <v>0.52</v>
      </c>
      <c r="R42" s="17">
        <v>2136</v>
      </c>
      <c r="S42" s="6">
        <v>2036</v>
      </c>
      <c r="T42" s="25">
        <v>0.52</v>
      </c>
      <c r="U42" s="17">
        <v>2141</v>
      </c>
    </row>
    <row r="43" spans="1:29" x14ac:dyDescent="0.25">
      <c r="A43" s="224"/>
      <c r="B43" s="192"/>
      <c r="C43" s="189"/>
      <c r="D43" s="195"/>
      <c r="E43" s="195"/>
      <c r="F43" s="13">
        <v>4.5</v>
      </c>
      <c r="G43" s="95">
        <v>7.0000000000000007E-2</v>
      </c>
      <c r="H43" s="22">
        <v>2031</v>
      </c>
      <c r="I43" s="95">
        <v>0.09</v>
      </c>
      <c r="J43" s="19">
        <v>2036</v>
      </c>
      <c r="K43" s="198"/>
      <c r="L43" s="96">
        <v>2036</v>
      </c>
      <c r="M43" s="95">
        <v>0.72</v>
      </c>
      <c r="N43" s="19">
        <v>2141</v>
      </c>
      <c r="O43" s="210"/>
      <c r="P43" s="13">
        <v>2031</v>
      </c>
      <c r="Q43" s="27">
        <v>0.64</v>
      </c>
      <c r="R43" s="19">
        <v>2136</v>
      </c>
      <c r="S43" s="95">
        <v>2036</v>
      </c>
      <c r="T43" s="27">
        <v>0.64</v>
      </c>
      <c r="U43" s="19">
        <v>2141</v>
      </c>
    </row>
    <row r="44" spans="1:29" x14ac:dyDescent="0.25">
      <c r="A44" s="224"/>
      <c r="B44" s="193"/>
      <c r="C44" s="190"/>
      <c r="D44" s="196"/>
      <c r="E44" s="196"/>
      <c r="F44" s="14">
        <v>8.5</v>
      </c>
      <c r="G44" s="10">
        <v>0.08</v>
      </c>
      <c r="H44" s="32">
        <v>2031</v>
      </c>
      <c r="I44" s="15">
        <v>0.1</v>
      </c>
      <c r="J44" s="31">
        <v>2036</v>
      </c>
      <c r="K44" s="199"/>
      <c r="L44" s="4">
        <v>2036</v>
      </c>
      <c r="M44" s="10">
        <v>1.17</v>
      </c>
      <c r="N44" s="31">
        <v>2141</v>
      </c>
      <c r="O44" s="211"/>
      <c r="P44" s="14">
        <v>2031</v>
      </c>
      <c r="Q44" s="18">
        <v>0.94</v>
      </c>
      <c r="R44" s="97">
        <v>2121</v>
      </c>
      <c r="S44" s="10">
        <v>2036</v>
      </c>
      <c r="T44" s="18">
        <v>0.94</v>
      </c>
      <c r="U44" s="97">
        <v>2121</v>
      </c>
    </row>
    <row r="45" spans="1:29" x14ac:dyDescent="0.25">
      <c r="A45" s="224" t="s">
        <v>53</v>
      </c>
      <c r="B45" s="191" t="s">
        <v>54</v>
      </c>
      <c r="C45" s="188">
        <v>1</v>
      </c>
      <c r="D45" s="194">
        <v>4.2</v>
      </c>
      <c r="E45" s="194">
        <v>3</v>
      </c>
      <c r="F45" s="12">
        <v>2.6</v>
      </c>
      <c r="G45" s="6">
        <v>0.17</v>
      </c>
      <c r="H45" s="21">
        <v>2054</v>
      </c>
      <c r="I45" s="6">
        <v>0.53</v>
      </c>
      <c r="J45" s="17">
        <v>2140</v>
      </c>
      <c r="K45" s="197">
        <v>4.5999999999999996</v>
      </c>
      <c r="L45" s="5">
        <v>2140</v>
      </c>
      <c r="M45" s="25" t="s">
        <v>63</v>
      </c>
      <c r="N45" s="7" t="s">
        <v>62</v>
      </c>
      <c r="O45" s="209">
        <v>1</v>
      </c>
      <c r="P45" s="12">
        <v>2054</v>
      </c>
      <c r="Q45" s="25" t="s">
        <v>63</v>
      </c>
      <c r="R45" s="7" t="s">
        <v>62</v>
      </c>
      <c r="S45" s="6">
        <v>2140</v>
      </c>
      <c r="T45" s="25" t="s">
        <v>63</v>
      </c>
      <c r="U45" s="7" t="s">
        <v>62</v>
      </c>
    </row>
    <row r="46" spans="1:29" x14ac:dyDescent="0.25">
      <c r="A46" s="224"/>
      <c r="B46" s="192"/>
      <c r="C46" s="189"/>
      <c r="D46" s="195"/>
      <c r="E46" s="195"/>
      <c r="F46" s="13">
        <v>4.5</v>
      </c>
      <c r="G46" s="95">
        <v>0.19</v>
      </c>
      <c r="H46" s="22">
        <v>2054</v>
      </c>
      <c r="I46" s="36">
        <v>0.7</v>
      </c>
      <c r="J46" s="19">
        <v>2140</v>
      </c>
      <c r="K46" s="198"/>
      <c r="L46" s="96">
        <v>2140</v>
      </c>
      <c r="M46" s="27" t="s">
        <v>64</v>
      </c>
      <c r="N46" s="28" t="s">
        <v>62</v>
      </c>
      <c r="O46" s="210"/>
      <c r="P46" s="13">
        <v>2054</v>
      </c>
      <c r="Q46" s="27" t="s">
        <v>64</v>
      </c>
      <c r="R46" s="28" t="s">
        <v>62</v>
      </c>
      <c r="S46" s="95">
        <v>2140</v>
      </c>
      <c r="T46" s="27" t="s">
        <v>64</v>
      </c>
      <c r="U46" s="28" t="s">
        <v>62</v>
      </c>
    </row>
    <row r="47" spans="1:29" x14ac:dyDescent="0.25">
      <c r="A47" s="224"/>
      <c r="B47" s="193"/>
      <c r="C47" s="190"/>
      <c r="D47" s="196"/>
      <c r="E47" s="196"/>
      <c r="F47" s="14">
        <v>8.5</v>
      </c>
      <c r="G47" s="10">
        <v>0.24</v>
      </c>
      <c r="H47" s="32">
        <v>2054</v>
      </c>
      <c r="I47" s="20">
        <v>0.94</v>
      </c>
      <c r="J47" s="11">
        <v>2121</v>
      </c>
      <c r="K47" s="199"/>
      <c r="L47" s="4">
        <v>2121</v>
      </c>
      <c r="M47" s="30" t="s">
        <v>67</v>
      </c>
      <c r="N47" s="11" t="s">
        <v>62</v>
      </c>
      <c r="O47" s="211"/>
      <c r="P47" s="14">
        <v>2054</v>
      </c>
      <c r="Q47" s="20">
        <v>0.94</v>
      </c>
      <c r="R47" s="11">
        <v>2121</v>
      </c>
      <c r="S47" s="10">
        <v>2121</v>
      </c>
      <c r="T47" s="20">
        <v>0.94</v>
      </c>
      <c r="U47" s="11">
        <v>2121</v>
      </c>
    </row>
    <row r="48" spans="1:29" x14ac:dyDescent="0.25">
      <c r="A48" s="224" t="s">
        <v>55</v>
      </c>
      <c r="B48" s="191" t="s">
        <v>56</v>
      </c>
      <c r="C48" s="188">
        <v>1</v>
      </c>
      <c r="D48" s="194">
        <v>5.2</v>
      </c>
      <c r="E48" s="194">
        <v>3</v>
      </c>
      <c r="F48" s="12">
        <v>2.6</v>
      </c>
      <c r="G48" s="25" t="s">
        <v>63</v>
      </c>
      <c r="H48" s="7" t="s">
        <v>62</v>
      </c>
      <c r="I48" s="25" t="s">
        <v>63</v>
      </c>
      <c r="J48" s="7" t="s">
        <v>62</v>
      </c>
      <c r="K48" s="6" t="s">
        <v>29</v>
      </c>
      <c r="L48" s="5" t="s">
        <v>29</v>
      </c>
      <c r="M48" s="6" t="s">
        <v>29</v>
      </c>
      <c r="N48" s="7" t="s">
        <v>29</v>
      </c>
      <c r="O48" s="209">
        <v>1</v>
      </c>
      <c r="P48" s="12" t="s">
        <v>57</v>
      </c>
      <c r="Q48" s="25" t="s">
        <v>63</v>
      </c>
      <c r="R48" s="7" t="s">
        <v>62</v>
      </c>
      <c r="S48" s="6" t="s">
        <v>57</v>
      </c>
      <c r="T48" s="25" t="s">
        <v>63</v>
      </c>
      <c r="U48" s="7" t="s">
        <v>62</v>
      </c>
    </row>
    <row r="49" spans="1:21" x14ac:dyDescent="0.25">
      <c r="A49" s="224"/>
      <c r="B49" s="192"/>
      <c r="C49" s="189"/>
      <c r="D49" s="195"/>
      <c r="E49" s="195"/>
      <c r="F49" s="13">
        <v>4.5</v>
      </c>
      <c r="G49" s="27" t="s">
        <v>64</v>
      </c>
      <c r="H49" s="28" t="s">
        <v>62</v>
      </c>
      <c r="I49" s="27" t="s">
        <v>64</v>
      </c>
      <c r="J49" s="28" t="s">
        <v>62</v>
      </c>
      <c r="K49" s="95" t="s">
        <v>29</v>
      </c>
      <c r="L49" s="96" t="s">
        <v>29</v>
      </c>
      <c r="M49" s="95" t="s">
        <v>29</v>
      </c>
      <c r="N49" s="97" t="s">
        <v>29</v>
      </c>
      <c r="O49" s="210"/>
      <c r="P49" s="13" t="s">
        <v>57</v>
      </c>
      <c r="Q49" s="27" t="s">
        <v>64</v>
      </c>
      <c r="R49" s="28" t="s">
        <v>62</v>
      </c>
      <c r="S49" s="95" t="s">
        <v>57</v>
      </c>
      <c r="T49" s="27" t="s">
        <v>64</v>
      </c>
      <c r="U49" s="28" t="s">
        <v>62</v>
      </c>
    </row>
    <row r="50" spans="1:21" x14ac:dyDescent="0.25">
      <c r="A50" s="224"/>
      <c r="B50" s="193"/>
      <c r="C50" s="190"/>
      <c r="D50" s="196"/>
      <c r="E50" s="196"/>
      <c r="F50" s="14">
        <v>8.5</v>
      </c>
      <c r="G50" s="20">
        <v>1.03</v>
      </c>
      <c r="H50" s="4">
        <v>2130</v>
      </c>
      <c r="I50" s="20">
        <v>1.1399999999999999</v>
      </c>
      <c r="J50" s="46">
        <v>2140</v>
      </c>
      <c r="K50" s="10" t="s">
        <v>29</v>
      </c>
      <c r="L50" s="4" t="s">
        <v>29</v>
      </c>
      <c r="M50" s="10" t="s">
        <v>29</v>
      </c>
      <c r="N50" s="11" t="s">
        <v>29</v>
      </c>
      <c r="O50" s="211"/>
      <c r="P50" s="14">
        <v>2130</v>
      </c>
      <c r="Q50" s="10" t="s">
        <v>67</v>
      </c>
      <c r="R50" s="11" t="s">
        <v>62</v>
      </c>
      <c r="S50" s="10">
        <v>2140</v>
      </c>
      <c r="T50" s="10" t="s">
        <v>67</v>
      </c>
      <c r="U50" s="11" t="s">
        <v>62</v>
      </c>
    </row>
  </sheetData>
  <mergeCells count="122">
    <mergeCell ref="C24:C26"/>
    <mergeCell ref="D24:D26"/>
    <mergeCell ref="E24:E26"/>
    <mergeCell ref="D15:D17"/>
    <mergeCell ref="E15:E17"/>
    <mergeCell ref="O48:O50"/>
    <mergeCell ref="O42:O44"/>
    <mergeCell ref="A45:A47"/>
    <mergeCell ref="B45:B47"/>
    <mergeCell ref="C45:C47"/>
    <mergeCell ref="D45:D47"/>
    <mergeCell ref="E45:E47"/>
    <mergeCell ref="K45:K47"/>
    <mergeCell ref="O45:O47"/>
    <mergeCell ref="A42:A44"/>
    <mergeCell ref="B42:B44"/>
    <mergeCell ref="C42:C44"/>
    <mergeCell ref="D42:D44"/>
    <mergeCell ref="E42:E44"/>
    <mergeCell ref="K42:K44"/>
    <mergeCell ref="A48:A50"/>
    <mergeCell ref="B48:B50"/>
    <mergeCell ref="C48:C50"/>
    <mergeCell ref="D48:D50"/>
    <mergeCell ref="E48:E50"/>
    <mergeCell ref="O36:O38"/>
    <mergeCell ref="A39:A41"/>
    <mergeCell ref="B39:B41"/>
    <mergeCell ref="C39:C41"/>
    <mergeCell ref="D39:D41"/>
    <mergeCell ref="E39:E41"/>
    <mergeCell ref="K39:K41"/>
    <mergeCell ref="O39:O41"/>
    <mergeCell ref="A36:A38"/>
    <mergeCell ref="B36:B38"/>
    <mergeCell ref="C36:C38"/>
    <mergeCell ref="D36:D38"/>
    <mergeCell ref="E36:E38"/>
    <mergeCell ref="K36:K38"/>
    <mergeCell ref="O30:O32"/>
    <mergeCell ref="A33:A35"/>
    <mergeCell ref="B33:B35"/>
    <mergeCell ref="C33:C35"/>
    <mergeCell ref="D33:D35"/>
    <mergeCell ref="E33:E35"/>
    <mergeCell ref="K33:K35"/>
    <mergeCell ref="O33:O35"/>
    <mergeCell ref="A30:A32"/>
    <mergeCell ref="B30:B32"/>
    <mergeCell ref="C30:C32"/>
    <mergeCell ref="D30:D32"/>
    <mergeCell ref="E30:E32"/>
    <mergeCell ref="K30:K32"/>
    <mergeCell ref="O24:O29"/>
    <mergeCell ref="A27:A29"/>
    <mergeCell ref="C27:C29"/>
    <mergeCell ref="D27:D29"/>
    <mergeCell ref="E27:E29"/>
    <mergeCell ref="K18:K20"/>
    <mergeCell ref="O18:O20"/>
    <mergeCell ref="A21:A23"/>
    <mergeCell ref="B21:B23"/>
    <mergeCell ref="C21:C23"/>
    <mergeCell ref="D21:D23"/>
    <mergeCell ref="E21:E23"/>
    <mergeCell ref="K21:K23"/>
    <mergeCell ref="O21:O23"/>
    <mergeCell ref="G21:H23"/>
    <mergeCell ref="A18:A20"/>
    <mergeCell ref="B18:B20"/>
    <mergeCell ref="C18:C20"/>
    <mergeCell ref="D18:D20"/>
    <mergeCell ref="E18:E20"/>
    <mergeCell ref="G18:H20"/>
    <mergeCell ref="I18:J20"/>
    <mergeCell ref="A24:A26"/>
    <mergeCell ref="B24:B29"/>
    <mergeCell ref="O9:O11"/>
    <mergeCell ref="A12:A14"/>
    <mergeCell ref="B12:B17"/>
    <mergeCell ref="C12:C14"/>
    <mergeCell ref="D12:D14"/>
    <mergeCell ref="E12:E14"/>
    <mergeCell ref="K12:K14"/>
    <mergeCell ref="O12:O17"/>
    <mergeCell ref="A15:A17"/>
    <mergeCell ref="C15:C17"/>
    <mergeCell ref="A9:A11"/>
    <mergeCell ref="B9:B11"/>
    <mergeCell ref="C9:C11"/>
    <mergeCell ref="D9:D11"/>
    <mergeCell ref="E9:E11"/>
    <mergeCell ref="K9:K11"/>
    <mergeCell ref="G9:H11"/>
    <mergeCell ref="I9:J11"/>
    <mergeCell ref="G12:H14"/>
    <mergeCell ref="G15:H17"/>
    <mergeCell ref="I12:J14"/>
    <mergeCell ref="I15:J17"/>
    <mergeCell ref="A6:A8"/>
    <mergeCell ref="B6:B8"/>
    <mergeCell ref="C6:C8"/>
    <mergeCell ref="D6:D8"/>
    <mergeCell ref="E6:E8"/>
    <mergeCell ref="O6:O8"/>
    <mergeCell ref="G6:H8"/>
    <mergeCell ref="I6:J8"/>
    <mergeCell ref="G3:J3"/>
    <mergeCell ref="K3:N3"/>
    <mergeCell ref="O3:O5"/>
    <mergeCell ref="P3:U3"/>
    <mergeCell ref="G4:H4"/>
    <mergeCell ref="I4:J4"/>
    <mergeCell ref="K4:N4"/>
    <mergeCell ref="P4:R4"/>
    <mergeCell ref="S4:U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paperSize="8" scale="67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3" sqref="I3:J3"/>
    </sheetView>
  </sheetViews>
  <sheetFormatPr defaultRowHeight="15" x14ac:dyDescent="0.25"/>
  <cols>
    <col min="1" max="1" width="29.42578125" bestFit="1" customWidth="1"/>
  </cols>
  <sheetData>
    <row r="1" spans="1:9" x14ac:dyDescent="0.25">
      <c r="A1" s="259" t="s">
        <v>2</v>
      </c>
      <c r="B1" s="261" t="s">
        <v>76</v>
      </c>
      <c r="C1" s="262"/>
      <c r="D1" s="262"/>
      <c r="E1" s="263"/>
      <c r="F1" s="261" t="s">
        <v>77</v>
      </c>
      <c r="G1" s="262"/>
      <c r="H1" s="262"/>
      <c r="I1" s="263"/>
    </row>
    <row r="2" spans="1:9" x14ac:dyDescent="0.25">
      <c r="A2" s="260"/>
      <c r="B2" s="10">
        <v>2020</v>
      </c>
      <c r="C2" s="4">
        <v>2050</v>
      </c>
      <c r="D2" s="4">
        <v>2100</v>
      </c>
      <c r="E2" s="11">
        <v>2150</v>
      </c>
      <c r="F2" s="10">
        <v>2020</v>
      </c>
      <c r="G2" s="4">
        <v>2050</v>
      </c>
      <c r="H2" s="4">
        <v>2100</v>
      </c>
      <c r="I2" s="11">
        <v>2150</v>
      </c>
    </row>
    <row r="3" spans="1:9" x14ac:dyDescent="0.25">
      <c r="A3" t="s">
        <v>21</v>
      </c>
      <c r="B3" s="51">
        <v>3</v>
      </c>
      <c r="C3" s="45">
        <v>3</v>
      </c>
      <c r="D3" s="45">
        <v>3</v>
      </c>
      <c r="E3" s="54">
        <v>5</v>
      </c>
      <c r="F3" s="51">
        <v>3</v>
      </c>
      <c r="G3" s="45">
        <v>4</v>
      </c>
      <c r="H3" s="45">
        <v>5</v>
      </c>
      <c r="I3" s="54">
        <v>5</v>
      </c>
    </row>
    <row r="4" spans="1:9" x14ac:dyDescent="0.25">
      <c r="A4" t="s">
        <v>25</v>
      </c>
      <c r="B4" s="51">
        <v>3</v>
      </c>
      <c r="C4" s="45">
        <v>3</v>
      </c>
      <c r="D4" s="45">
        <v>3</v>
      </c>
      <c r="E4" s="54">
        <v>5</v>
      </c>
      <c r="F4" s="51">
        <v>3</v>
      </c>
      <c r="G4" s="45">
        <v>4</v>
      </c>
      <c r="H4" s="45">
        <v>5</v>
      </c>
      <c r="I4" s="54">
        <v>5</v>
      </c>
    </row>
    <row r="5" spans="1:9" x14ac:dyDescent="0.25">
      <c r="A5" t="s">
        <v>65</v>
      </c>
      <c r="B5" s="51">
        <v>5</v>
      </c>
      <c r="C5" s="45">
        <v>5</v>
      </c>
      <c r="D5" s="45">
        <v>5</v>
      </c>
      <c r="E5" s="54">
        <v>5</v>
      </c>
      <c r="F5" s="51">
        <v>5</v>
      </c>
      <c r="G5" s="45">
        <v>5</v>
      </c>
      <c r="H5" s="45">
        <v>5</v>
      </c>
      <c r="I5" s="54">
        <v>5</v>
      </c>
    </row>
    <row r="6" spans="1:9" x14ac:dyDescent="0.25">
      <c r="A6" t="s">
        <v>69</v>
      </c>
      <c r="B6" s="51">
        <v>3</v>
      </c>
      <c r="C6" s="45">
        <v>3</v>
      </c>
      <c r="D6" s="45">
        <v>3</v>
      </c>
      <c r="E6" s="54">
        <v>5</v>
      </c>
      <c r="F6" s="51">
        <v>3</v>
      </c>
      <c r="G6" s="45">
        <v>4</v>
      </c>
      <c r="H6" s="45">
        <v>5</v>
      </c>
      <c r="I6" s="54">
        <v>5</v>
      </c>
    </row>
    <row r="7" spans="1:9" x14ac:dyDescent="0.25">
      <c r="A7" t="s">
        <v>34</v>
      </c>
      <c r="B7" s="51">
        <v>3</v>
      </c>
      <c r="C7" s="45">
        <v>3</v>
      </c>
      <c r="D7" s="45">
        <v>5</v>
      </c>
      <c r="E7" s="54">
        <v>5</v>
      </c>
      <c r="F7" s="51">
        <v>3</v>
      </c>
      <c r="G7" s="45">
        <v>4</v>
      </c>
      <c r="H7" s="45">
        <v>5</v>
      </c>
      <c r="I7" s="54">
        <v>5</v>
      </c>
    </row>
    <row r="8" spans="1:9" x14ac:dyDescent="0.25">
      <c r="A8" t="s">
        <v>70</v>
      </c>
      <c r="B8" s="51">
        <v>3</v>
      </c>
      <c r="C8" s="45">
        <v>3</v>
      </c>
      <c r="D8" s="45">
        <v>3</v>
      </c>
      <c r="E8" s="54">
        <v>5</v>
      </c>
      <c r="F8" s="51">
        <v>3</v>
      </c>
      <c r="G8" s="45">
        <v>4</v>
      </c>
      <c r="H8" s="45">
        <v>5</v>
      </c>
      <c r="I8" s="54">
        <v>5</v>
      </c>
    </row>
    <row r="9" spans="1:9" x14ac:dyDescent="0.25">
      <c r="A9" t="s">
        <v>39</v>
      </c>
      <c r="B9" s="51">
        <v>5</v>
      </c>
      <c r="C9" s="45">
        <v>5</v>
      </c>
      <c r="D9" s="45">
        <v>5</v>
      </c>
      <c r="E9" s="54">
        <v>5</v>
      </c>
      <c r="F9" s="51">
        <v>5</v>
      </c>
      <c r="G9" s="45">
        <v>5</v>
      </c>
      <c r="H9" s="45">
        <v>5</v>
      </c>
      <c r="I9" s="54">
        <v>5</v>
      </c>
    </row>
    <row r="10" spans="1:9" x14ac:dyDescent="0.25">
      <c r="A10" t="s">
        <v>37</v>
      </c>
      <c r="B10" s="55">
        <v>4</v>
      </c>
      <c r="C10" s="56">
        <v>5</v>
      </c>
      <c r="D10" s="56">
        <v>5</v>
      </c>
      <c r="E10" s="57">
        <v>5</v>
      </c>
      <c r="F10" s="51">
        <v>4</v>
      </c>
      <c r="G10" s="45">
        <v>5</v>
      </c>
      <c r="H10" s="45">
        <v>5</v>
      </c>
      <c r="I10" s="54">
        <v>5</v>
      </c>
    </row>
    <row r="11" spans="1:9" x14ac:dyDescent="0.25">
      <c r="A11" t="s">
        <v>47</v>
      </c>
      <c r="B11" s="51">
        <v>3</v>
      </c>
      <c r="C11" s="45">
        <v>3</v>
      </c>
      <c r="D11" s="45">
        <v>4</v>
      </c>
      <c r="E11" s="54">
        <v>5</v>
      </c>
      <c r="F11" s="51">
        <v>3</v>
      </c>
      <c r="G11" s="45">
        <v>4</v>
      </c>
      <c r="H11" s="45">
        <v>5</v>
      </c>
      <c r="I11" s="54">
        <v>5</v>
      </c>
    </row>
    <row r="12" spans="1:9" x14ac:dyDescent="0.25">
      <c r="A12" t="s">
        <v>44</v>
      </c>
      <c r="B12" s="51">
        <v>3</v>
      </c>
      <c r="C12" s="45">
        <v>3</v>
      </c>
      <c r="D12" s="45">
        <v>3</v>
      </c>
      <c r="E12" s="54">
        <v>5</v>
      </c>
      <c r="F12" s="51">
        <v>3</v>
      </c>
      <c r="G12" s="45">
        <v>4</v>
      </c>
      <c r="H12" s="45">
        <v>5</v>
      </c>
      <c r="I12" s="54">
        <v>5</v>
      </c>
    </row>
    <row r="13" spans="1:9" x14ac:dyDescent="0.25">
      <c r="A13" t="s">
        <v>71</v>
      </c>
      <c r="B13" s="51">
        <v>3</v>
      </c>
      <c r="C13" s="45">
        <v>3</v>
      </c>
      <c r="D13" s="45">
        <v>3</v>
      </c>
      <c r="E13" s="54">
        <v>5</v>
      </c>
      <c r="F13" s="51">
        <v>3</v>
      </c>
      <c r="G13" s="45">
        <v>4</v>
      </c>
      <c r="H13" s="45">
        <v>5</v>
      </c>
      <c r="I13" s="54">
        <v>5</v>
      </c>
    </row>
    <row r="14" spans="1:9" x14ac:dyDescent="0.25">
      <c r="A14" t="s">
        <v>72</v>
      </c>
      <c r="B14" s="51">
        <v>3</v>
      </c>
      <c r="C14" s="45">
        <v>3</v>
      </c>
      <c r="D14" s="45">
        <v>3</v>
      </c>
      <c r="E14" s="54">
        <v>5</v>
      </c>
      <c r="F14" s="51">
        <v>3</v>
      </c>
      <c r="G14" s="45">
        <v>4</v>
      </c>
      <c r="H14" s="45">
        <v>5</v>
      </c>
      <c r="I14" s="54">
        <v>5</v>
      </c>
    </row>
    <row r="15" spans="1:9" x14ac:dyDescent="0.25">
      <c r="A15" t="s">
        <v>73</v>
      </c>
      <c r="B15" s="51">
        <v>3</v>
      </c>
      <c r="C15" s="45">
        <v>3</v>
      </c>
      <c r="D15" s="45">
        <v>3</v>
      </c>
      <c r="E15" s="54">
        <v>5</v>
      </c>
      <c r="F15" s="51">
        <v>3</v>
      </c>
      <c r="G15" s="45">
        <v>4</v>
      </c>
      <c r="H15" s="45">
        <v>5</v>
      </c>
      <c r="I15" s="54">
        <v>5</v>
      </c>
    </row>
    <row r="16" spans="1:9" x14ac:dyDescent="0.25">
      <c r="A16" t="s">
        <v>74</v>
      </c>
      <c r="B16" s="51">
        <v>3</v>
      </c>
      <c r="C16" s="45">
        <v>3</v>
      </c>
      <c r="D16" s="45">
        <v>5</v>
      </c>
      <c r="E16" s="54">
        <v>5</v>
      </c>
      <c r="F16" s="51">
        <v>3</v>
      </c>
      <c r="G16" s="45">
        <v>4</v>
      </c>
      <c r="H16" s="45">
        <v>5</v>
      </c>
      <c r="I16" s="54">
        <v>5</v>
      </c>
    </row>
    <row r="17" spans="1:9" x14ac:dyDescent="0.25">
      <c r="A17" t="s">
        <v>52</v>
      </c>
      <c r="B17" s="51">
        <v>4</v>
      </c>
      <c r="C17" s="45">
        <v>5</v>
      </c>
      <c r="D17" s="45">
        <v>5</v>
      </c>
      <c r="E17" s="54">
        <v>5</v>
      </c>
      <c r="F17" s="51">
        <v>4</v>
      </c>
      <c r="G17" s="45">
        <v>5</v>
      </c>
      <c r="H17" s="45">
        <v>5</v>
      </c>
      <c r="I17" s="54">
        <v>5</v>
      </c>
    </row>
    <row r="18" spans="1:9" x14ac:dyDescent="0.25">
      <c r="A18" t="s">
        <v>75</v>
      </c>
      <c r="B18" s="51">
        <v>3</v>
      </c>
      <c r="C18" s="45">
        <v>3</v>
      </c>
      <c r="D18" s="45">
        <v>5</v>
      </c>
      <c r="E18" s="54">
        <v>5</v>
      </c>
      <c r="F18" s="51">
        <v>3</v>
      </c>
      <c r="G18" s="45">
        <v>4</v>
      </c>
      <c r="H18" s="45">
        <v>5</v>
      </c>
      <c r="I18" s="54">
        <v>5</v>
      </c>
    </row>
    <row r="19" spans="1:9" x14ac:dyDescent="0.25">
      <c r="A19" t="s">
        <v>54</v>
      </c>
      <c r="B19" s="51">
        <v>3</v>
      </c>
      <c r="C19" s="45">
        <v>3</v>
      </c>
      <c r="D19" s="45">
        <v>3</v>
      </c>
      <c r="E19" s="54">
        <v>5</v>
      </c>
      <c r="F19" s="51">
        <v>3</v>
      </c>
      <c r="G19" s="45">
        <v>4</v>
      </c>
      <c r="H19" s="45">
        <v>5</v>
      </c>
      <c r="I19" s="54">
        <v>5</v>
      </c>
    </row>
    <row r="20" spans="1:9" x14ac:dyDescent="0.25">
      <c r="A20" t="s">
        <v>56</v>
      </c>
      <c r="B20" s="51">
        <v>3</v>
      </c>
      <c r="C20" s="45">
        <v>3</v>
      </c>
      <c r="D20" s="45">
        <v>3</v>
      </c>
      <c r="E20" s="54">
        <v>5</v>
      </c>
      <c r="F20" s="8">
        <v>3</v>
      </c>
      <c r="G20" s="3">
        <v>4</v>
      </c>
      <c r="H20" s="3">
        <v>5</v>
      </c>
      <c r="I20" s="9">
        <v>5</v>
      </c>
    </row>
    <row r="21" spans="1:9" x14ac:dyDescent="0.25">
      <c r="B21" s="2"/>
      <c r="C21" s="2"/>
      <c r="D21" s="2"/>
      <c r="E21" s="2"/>
    </row>
    <row r="22" spans="1:9" x14ac:dyDescent="0.25">
      <c r="A22" t="s">
        <v>78</v>
      </c>
      <c r="B22" s="52">
        <f>COUNTIF(B3:B20,2)</f>
        <v>0</v>
      </c>
      <c r="C22" s="52">
        <f t="shared" ref="C22:I22" si="0">COUNTIF(C3:C20,2)</f>
        <v>0</v>
      </c>
      <c r="D22" s="52">
        <f t="shared" si="0"/>
        <v>0</v>
      </c>
      <c r="E22" s="52">
        <f t="shared" si="0"/>
        <v>0</v>
      </c>
      <c r="F22" s="52">
        <f t="shared" si="0"/>
        <v>0</v>
      </c>
      <c r="G22" s="52">
        <f t="shared" si="0"/>
        <v>0</v>
      </c>
      <c r="H22" s="52">
        <f t="shared" si="0"/>
        <v>0</v>
      </c>
      <c r="I22" s="52">
        <f t="shared" si="0"/>
        <v>0</v>
      </c>
    </row>
    <row r="23" spans="1:9" x14ac:dyDescent="0.25">
      <c r="A23" t="s">
        <v>79</v>
      </c>
      <c r="B23" s="52">
        <f>COUNTIF(B3:B20,3)</f>
        <v>14</v>
      </c>
      <c r="C23" s="52">
        <f t="shared" ref="C23:I23" si="1">COUNTIF(C3:C20,3)</f>
        <v>14</v>
      </c>
      <c r="D23" s="52">
        <f t="shared" si="1"/>
        <v>10</v>
      </c>
      <c r="E23" s="52">
        <f t="shared" si="1"/>
        <v>0</v>
      </c>
      <c r="F23" s="52">
        <f t="shared" si="1"/>
        <v>14</v>
      </c>
      <c r="G23" s="52">
        <f t="shared" si="1"/>
        <v>0</v>
      </c>
      <c r="H23" s="52">
        <f t="shared" si="1"/>
        <v>0</v>
      </c>
      <c r="I23" s="52">
        <f t="shared" si="1"/>
        <v>0</v>
      </c>
    </row>
    <row r="24" spans="1:9" x14ac:dyDescent="0.25">
      <c r="A24" t="s">
        <v>80</v>
      </c>
      <c r="B24" s="52">
        <f>COUNTIF(B3:B20,4)</f>
        <v>2</v>
      </c>
      <c r="C24" s="52">
        <f t="shared" ref="C24:I24" si="2">COUNTIF(C3:C20,4)</f>
        <v>0</v>
      </c>
      <c r="D24" s="52">
        <f t="shared" si="2"/>
        <v>1</v>
      </c>
      <c r="E24" s="52">
        <f t="shared" si="2"/>
        <v>0</v>
      </c>
      <c r="F24" s="52">
        <f t="shared" si="2"/>
        <v>2</v>
      </c>
      <c r="G24" s="52">
        <f t="shared" si="2"/>
        <v>14</v>
      </c>
      <c r="H24" s="52">
        <f t="shared" si="2"/>
        <v>0</v>
      </c>
      <c r="I24" s="52">
        <f t="shared" si="2"/>
        <v>0</v>
      </c>
    </row>
    <row r="25" spans="1:9" x14ac:dyDescent="0.25">
      <c r="A25" t="s">
        <v>81</v>
      </c>
      <c r="B25" s="52">
        <f>COUNTIF(B3:B20,5)</f>
        <v>2</v>
      </c>
      <c r="C25" s="52">
        <f t="shared" ref="C25:I25" si="3">COUNTIF(C3:C20,5)</f>
        <v>4</v>
      </c>
      <c r="D25" s="52">
        <f t="shared" si="3"/>
        <v>7</v>
      </c>
      <c r="E25" s="52">
        <f t="shared" si="3"/>
        <v>18</v>
      </c>
      <c r="F25" s="52">
        <f t="shared" si="3"/>
        <v>2</v>
      </c>
      <c r="G25" s="52">
        <f t="shared" si="3"/>
        <v>4</v>
      </c>
      <c r="H25" s="52">
        <f t="shared" si="3"/>
        <v>18</v>
      </c>
      <c r="I25" s="52">
        <f t="shared" si="3"/>
        <v>18</v>
      </c>
    </row>
  </sheetData>
  <mergeCells count="3">
    <mergeCell ref="B1:E1"/>
    <mergeCell ref="A1:A2"/>
    <mergeCell ref="F1:I1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0"/>
  <sheetViews>
    <sheetView zoomScale="73" zoomScaleNormal="73" workbookViewId="0">
      <pane xSplit="2" topLeftCell="F1" activePane="topRight" state="frozen"/>
      <selection pane="topRight" activeCell="H9" sqref="H9"/>
    </sheetView>
  </sheetViews>
  <sheetFormatPr defaultRowHeight="15" x14ac:dyDescent="0.25"/>
  <cols>
    <col min="1" max="1" width="36.7109375" bestFit="1" customWidth="1"/>
    <col min="2" max="2" width="31.5703125" customWidth="1"/>
    <col min="3" max="3" width="9.85546875" customWidth="1"/>
    <col min="4" max="5" width="12.7109375" customWidth="1"/>
    <col min="7" max="7" width="17" customWidth="1"/>
    <col min="8" max="8" width="19.5703125" customWidth="1"/>
    <col min="9" max="9" width="18.28515625" customWidth="1"/>
    <col min="10" max="13" width="12.140625" customWidth="1"/>
    <col min="14" max="14" width="15.85546875" customWidth="1"/>
    <col min="15" max="15" width="8.140625" customWidth="1"/>
    <col min="16" max="16" width="17" customWidth="1"/>
    <col min="17" max="17" width="15.85546875" customWidth="1"/>
    <col min="18" max="18" width="11.7109375" customWidth="1"/>
    <col min="19" max="19" width="17" customWidth="1"/>
    <col min="20" max="20" width="12.7109375" customWidth="1"/>
    <col min="21" max="21" width="9.140625" customWidth="1"/>
    <col min="23" max="23" width="19.5703125" bestFit="1" customWidth="1"/>
    <col min="24" max="24" width="18.28515625" bestFit="1" customWidth="1"/>
  </cols>
  <sheetData>
    <row r="1" spans="1:29" x14ac:dyDescent="0.25">
      <c r="A1" s="1" t="s">
        <v>0</v>
      </c>
      <c r="B1" s="105"/>
    </row>
    <row r="2" spans="1:29" x14ac:dyDescent="0.25">
      <c r="G2" t="s">
        <v>82</v>
      </c>
    </row>
    <row r="3" spans="1:29" ht="15" customHeight="1" x14ac:dyDescent="0.25">
      <c r="A3" s="160" t="s">
        <v>1</v>
      </c>
      <c r="B3" s="159" t="s">
        <v>97</v>
      </c>
      <c r="C3" s="160" t="s">
        <v>85</v>
      </c>
      <c r="D3" s="160" t="s">
        <v>5</v>
      </c>
      <c r="E3" s="160" t="s">
        <v>6</v>
      </c>
      <c r="F3" s="182" t="s">
        <v>84</v>
      </c>
      <c r="G3" s="159" t="s">
        <v>7</v>
      </c>
      <c r="H3" s="156" t="s">
        <v>8</v>
      </c>
      <c r="I3" s="157"/>
      <c r="J3" s="157"/>
      <c r="K3" s="158"/>
      <c r="L3" s="156" t="s">
        <v>8</v>
      </c>
      <c r="M3" s="157"/>
      <c r="N3" s="157"/>
      <c r="O3" s="158"/>
      <c r="P3" s="156" t="s">
        <v>8</v>
      </c>
      <c r="Q3" s="157"/>
      <c r="R3" s="157"/>
      <c r="S3" s="157"/>
      <c r="T3" s="157"/>
      <c r="U3" s="158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160"/>
      <c r="B4" s="159"/>
      <c r="C4" s="160"/>
      <c r="D4" s="160"/>
      <c r="E4" s="160"/>
      <c r="F4" s="183"/>
      <c r="G4" s="159"/>
      <c r="H4" s="156" t="s">
        <v>9</v>
      </c>
      <c r="I4" s="158"/>
      <c r="J4" s="156" t="s">
        <v>10</v>
      </c>
      <c r="K4" s="158"/>
      <c r="L4" s="159" t="s">
        <v>11</v>
      </c>
      <c r="M4" s="159"/>
      <c r="N4" s="159"/>
      <c r="O4" s="159"/>
      <c r="P4" s="159" t="s">
        <v>12</v>
      </c>
      <c r="Q4" s="159"/>
      <c r="R4" s="159"/>
      <c r="S4" s="159" t="s">
        <v>13</v>
      </c>
      <c r="T4" s="159"/>
      <c r="U4" s="159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160"/>
      <c r="B5" s="159"/>
      <c r="C5" s="160"/>
      <c r="D5" s="160"/>
      <c r="E5" s="160"/>
      <c r="F5" s="184"/>
      <c r="G5" s="159"/>
      <c r="H5" s="99" t="s">
        <v>14</v>
      </c>
      <c r="I5" s="100" t="s">
        <v>15</v>
      </c>
      <c r="J5" s="99" t="s">
        <v>14</v>
      </c>
      <c r="K5" s="101" t="s">
        <v>15</v>
      </c>
      <c r="L5" s="99" t="s">
        <v>16</v>
      </c>
      <c r="M5" s="100" t="s">
        <v>17</v>
      </c>
      <c r="N5" s="99" t="s">
        <v>14</v>
      </c>
      <c r="O5" s="101" t="s">
        <v>15</v>
      </c>
      <c r="P5" s="98" t="s">
        <v>18</v>
      </c>
      <c r="Q5" s="99" t="s">
        <v>14</v>
      </c>
      <c r="R5" s="101" t="s">
        <v>15</v>
      </c>
      <c r="S5" s="99" t="s">
        <v>18</v>
      </c>
      <c r="T5" s="99" t="s">
        <v>14</v>
      </c>
      <c r="U5" s="101" t="s">
        <v>19</v>
      </c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5">
      <c r="A6" s="161" t="s">
        <v>20</v>
      </c>
      <c r="B6" s="215" t="s">
        <v>93</v>
      </c>
      <c r="C6" s="161">
        <v>1</v>
      </c>
      <c r="D6" s="161">
        <v>3.55</v>
      </c>
      <c r="E6" s="161">
        <v>3</v>
      </c>
      <c r="F6" s="167">
        <v>1</v>
      </c>
      <c r="G6" s="12">
        <v>2.6</v>
      </c>
      <c r="H6" s="23">
        <v>0.18</v>
      </c>
      <c r="I6" s="21">
        <v>2054</v>
      </c>
      <c r="J6" s="109">
        <v>0.28000000000000003</v>
      </c>
      <c r="K6" s="7">
        <v>2078</v>
      </c>
      <c r="L6" s="102">
        <v>3.9</v>
      </c>
      <c r="M6" s="7">
        <v>2078</v>
      </c>
      <c r="N6" s="115" t="s">
        <v>63</v>
      </c>
      <c r="O6" s="7" t="s">
        <v>62</v>
      </c>
      <c r="P6" s="12">
        <v>2055</v>
      </c>
      <c r="Q6" s="109">
        <v>0.28000000000000003</v>
      </c>
      <c r="R6" s="7">
        <v>2078</v>
      </c>
      <c r="S6" s="7">
        <v>2078</v>
      </c>
      <c r="T6" s="109">
        <v>0.24</v>
      </c>
      <c r="U6" s="7">
        <v>2069</v>
      </c>
      <c r="V6" s="2"/>
      <c r="W6" s="159" t="s">
        <v>8</v>
      </c>
      <c r="X6" s="159" t="s">
        <v>98</v>
      </c>
      <c r="Y6" s="159" t="s">
        <v>102</v>
      </c>
      <c r="Z6" s="159"/>
      <c r="AA6" s="159"/>
      <c r="AB6" s="159"/>
      <c r="AC6" s="2"/>
    </row>
    <row r="7" spans="1:29" x14ac:dyDescent="0.25">
      <c r="A7" s="162"/>
      <c r="B7" s="216"/>
      <c r="C7" s="162"/>
      <c r="D7" s="162"/>
      <c r="E7" s="162"/>
      <c r="F7" s="168"/>
      <c r="G7" s="13">
        <v>4.5</v>
      </c>
      <c r="H7" s="24">
        <v>0.2</v>
      </c>
      <c r="I7" s="22">
        <v>2054</v>
      </c>
      <c r="J7" s="111">
        <v>0.28999999999999998</v>
      </c>
      <c r="K7" s="108">
        <v>2069</v>
      </c>
      <c r="L7" s="103">
        <v>4.0999999999999996</v>
      </c>
      <c r="M7" s="108">
        <v>2069</v>
      </c>
      <c r="N7" s="117" t="s">
        <v>64</v>
      </c>
      <c r="O7" s="118" t="s">
        <v>62</v>
      </c>
      <c r="P7" s="13">
        <v>2055</v>
      </c>
      <c r="Q7" s="111">
        <v>0.28999999999999998</v>
      </c>
      <c r="R7" s="108">
        <v>2069</v>
      </c>
      <c r="S7" s="108">
        <v>2069</v>
      </c>
      <c r="T7" s="111">
        <v>0.24</v>
      </c>
      <c r="U7" s="108">
        <v>2062</v>
      </c>
      <c r="V7" s="2"/>
      <c r="W7" s="159"/>
      <c r="X7" s="159"/>
      <c r="Y7" s="127">
        <v>2021</v>
      </c>
      <c r="Z7" s="128">
        <v>2060</v>
      </c>
      <c r="AA7" s="128">
        <v>2100</v>
      </c>
      <c r="AB7" s="134">
        <v>2150</v>
      </c>
      <c r="AC7" s="2"/>
    </row>
    <row r="8" spans="1:29" x14ac:dyDescent="0.25">
      <c r="A8" s="163"/>
      <c r="B8" s="217"/>
      <c r="C8" s="163"/>
      <c r="D8" s="163"/>
      <c r="E8" s="163"/>
      <c r="F8" s="169"/>
      <c r="G8" s="14">
        <v>8.5</v>
      </c>
      <c r="H8" s="119">
        <v>0.25</v>
      </c>
      <c r="I8" s="32">
        <v>2054</v>
      </c>
      <c r="J8" s="113">
        <v>0.28000000000000003</v>
      </c>
      <c r="K8" s="11">
        <v>2059</v>
      </c>
      <c r="L8" s="104">
        <v>4.5999999999999996</v>
      </c>
      <c r="M8" s="11">
        <v>2059</v>
      </c>
      <c r="N8" s="119" t="s">
        <v>67</v>
      </c>
      <c r="O8" s="11" t="s">
        <v>62</v>
      </c>
      <c r="P8" s="14">
        <v>2055</v>
      </c>
      <c r="Q8" s="113">
        <v>0.28000000000000003</v>
      </c>
      <c r="R8" s="11">
        <v>2059</v>
      </c>
      <c r="S8" s="11">
        <v>2059</v>
      </c>
      <c r="T8" s="113">
        <v>0.24</v>
      </c>
      <c r="U8" s="11">
        <v>2054</v>
      </c>
      <c r="V8" s="2"/>
      <c r="W8" s="225" t="s">
        <v>103</v>
      </c>
      <c r="X8" s="125" t="s">
        <v>101</v>
      </c>
      <c r="Y8" s="122">
        <v>2</v>
      </c>
      <c r="Z8" s="130">
        <f>Y8</f>
        <v>2</v>
      </c>
      <c r="AA8" s="130">
        <f>Z8+1</f>
        <v>3</v>
      </c>
      <c r="AB8" s="54">
        <f>AA8+2</f>
        <v>5</v>
      </c>
      <c r="AC8" s="2"/>
    </row>
    <row r="9" spans="1:29" x14ac:dyDescent="0.25">
      <c r="A9" s="161" t="s">
        <v>24</v>
      </c>
      <c r="B9" s="215" t="s">
        <v>94</v>
      </c>
      <c r="C9" s="161">
        <v>1</v>
      </c>
      <c r="D9" s="161">
        <v>3.09</v>
      </c>
      <c r="E9" s="161">
        <v>3</v>
      </c>
      <c r="F9" s="185">
        <v>1</v>
      </c>
      <c r="G9" s="12">
        <v>2.6</v>
      </c>
      <c r="H9" s="109">
        <v>0</v>
      </c>
      <c r="I9" s="47">
        <v>2021</v>
      </c>
      <c r="J9" s="109">
        <v>0</v>
      </c>
      <c r="K9" s="116">
        <v>2021</v>
      </c>
      <c r="L9" s="197">
        <v>4.5999999999999996</v>
      </c>
      <c r="M9" s="5">
        <v>2021</v>
      </c>
      <c r="N9" s="115" t="s">
        <v>63</v>
      </c>
      <c r="O9" s="7" t="s">
        <v>62</v>
      </c>
      <c r="P9" s="5">
        <v>2021</v>
      </c>
      <c r="Q9" s="109">
        <v>0</v>
      </c>
      <c r="R9" s="7">
        <v>2021</v>
      </c>
      <c r="S9" s="5">
        <v>2021</v>
      </c>
      <c r="T9" s="109">
        <v>0</v>
      </c>
      <c r="U9" s="116">
        <v>2021</v>
      </c>
      <c r="V9" s="2"/>
      <c r="W9" s="225"/>
      <c r="X9" s="125" t="s">
        <v>99</v>
      </c>
      <c r="Y9" s="122">
        <v>2</v>
      </c>
      <c r="Z9" s="130">
        <f>Y9</f>
        <v>2</v>
      </c>
      <c r="AA9" s="130">
        <f>Z9+1</f>
        <v>3</v>
      </c>
      <c r="AB9" s="54">
        <f>AA9+2</f>
        <v>5</v>
      </c>
      <c r="AC9" s="2"/>
    </row>
    <row r="10" spans="1:29" x14ac:dyDescent="0.25">
      <c r="A10" s="162"/>
      <c r="B10" s="216"/>
      <c r="C10" s="162"/>
      <c r="D10" s="162"/>
      <c r="E10" s="162"/>
      <c r="F10" s="186"/>
      <c r="G10" s="13">
        <v>4.5</v>
      </c>
      <c r="H10" s="111">
        <v>0</v>
      </c>
      <c r="I10" s="48">
        <v>2021</v>
      </c>
      <c r="J10" s="111">
        <v>0</v>
      </c>
      <c r="K10" s="118">
        <v>2021</v>
      </c>
      <c r="L10" s="198"/>
      <c r="M10" s="107">
        <v>2021</v>
      </c>
      <c r="N10" s="117" t="s">
        <v>64</v>
      </c>
      <c r="O10" s="118" t="s">
        <v>62</v>
      </c>
      <c r="P10" s="107">
        <v>2021</v>
      </c>
      <c r="Q10" s="111">
        <v>0</v>
      </c>
      <c r="R10" s="108">
        <v>2021</v>
      </c>
      <c r="S10" s="107">
        <v>2021</v>
      </c>
      <c r="T10" s="111">
        <v>0</v>
      </c>
      <c r="U10" s="118">
        <v>2021</v>
      </c>
      <c r="V10" s="2"/>
      <c r="W10" s="225"/>
      <c r="X10" s="126" t="s">
        <v>100</v>
      </c>
      <c r="Y10" s="123">
        <v>2</v>
      </c>
      <c r="Z10" s="131">
        <f>Y10+1</f>
        <v>3</v>
      </c>
      <c r="AA10" s="131">
        <f>Z10</f>
        <v>3</v>
      </c>
      <c r="AB10" s="133">
        <f>AA10+14</f>
        <v>17</v>
      </c>
      <c r="AC10" s="2"/>
    </row>
    <row r="11" spans="1:29" x14ac:dyDescent="0.25">
      <c r="A11" s="163"/>
      <c r="B11" s="217"/>
      <c r="C11" s="163"/>
      <c r="D11" s="163"/>
      <c r="E11" s="163"/>
      <c r="F11" s="187"/>
      <c r="G11" s="14">
        <v>8.5</v>
      </c>
      <c r="H11" s="113">
        <v>0</v>
      </c>
      <c r="I11" s="49">
        <v>2021</v>
      </c>
      <c r="J11" s="113">
        <v>0</v>
      </c>
      <c r="K11" s="120">
        <v>2021</v>
      </c>
      <c r="L11" s="199"/>
      <c r="M11" s="4">
        <v>2021</v>
      </c>
      <c r="N11" s="119" t="s">
        <v>67</v>
      </c>
      <c r="O11" s="11" t="s">
        <v>62</v>
      </c>
      <c r="P11" s="4">
        <v>2021</v>
      </c>
      <c r="Q11" s="113">
        <v>0</v>
      </c>
      <c r="R11" s="11">
        <v>2021</v>
      </c>
      <c r="S11" s="4">
        <v>2021</v>
      </c>
      <c r="T11" s="113">
        <v>0</v>
      </c>
      <c r="U11" s="120">
        <v>2021</v>
      </c>
      <c r="V11" s="2"/>
      <c r="W11" s="225" t="s">
        <v>11</v>
      </c>
      <c r="X11" s="124" t="s">
        <v>101</v>
      </c>
      <c r="Y11" s="122">
        <v>2</v>
      </c>
      <c r="Z11" s="129">
        <v>2</v>
      </c>
      <c r="AA11" s="129">
        <v>2</v>
      </c>
      <c r="AB11" s="132">
        <v>4</v>
      </c>
      <c r="AC11" s="2"/>
    </row>
    <row r="12" spans="1:29" x14ac:dyDescent="0.25">
      <c r="A12" s="188" t="s">
        <v>26</v>
      </c>
      <c r="B12" s="191" t="s">
        <v>65</v>
      </c>
      <c r="C12" s="188">
        <v>4</v>
      </c>
      <c r="D12" s="194">
        <v>4</v>
      </c>
      <c r="E12" s="194">
        <v>5</v>
      </c>
      <c r="F12" s="200">
        <v>1</v>
      </c>
      <c r="G12" s="12">
        <v>2.6</v>
      </c>
      <c r="H12" s="109">
        <v>0</v>
      </c>
      <c r="I12" s="47">
        <v>2021</v>
      </c>
      <c r="J12" s="109">
        <v>0</v>
      </c>
      <c r="K12" s="116">
        <v>2021</v>
      </c>
      <c r="L12" s="197">
        <v>4.5999999999999996</v>
      </c>
      <c r="M12" s="107">
        <v>2021</v>
      </c>
      <c r="N12" s="117">
        <v>0.53</v>
      </c>
      <c r="O12" s="112">
        <v>2140</v>
      </c>
      <c r="P12" s="5">
        <v>2021</v>
      </c>
      <c r="Q12" s="117">
        <v>0.53</v>
      </c>
      <c r="R12" s="112">
        <v>2140</v>
      </c>
      <c r="S12" s="5">
        <v>2021</v>
      </c>
      <c r="T12" s="117">
        <v>0.53</v>
      </c>
      <c r="U12" s="112">
        <v>2140</v>
      </c>
      <c r="V12" s="2"/>
      <c r="W12" s="225"/>
      <c r="X12" s="125" t="s">
        <v>99</v>
      </c>
      <c r="Y12" s="122">
        <v>2</v>
      </c>
      <c r="Z12" s="130">
        <v>2</v>
      </c>
      <c r="AA12" s="130">
        <v>2</v>
      </c>
      <c r="AB12" s="54">
        <v>4</v>
      </c>
      <c r="AC12" s="2"/>
    </row>
    <row r="13" spans="1:29" x14ac:dyDescent="0.25">
      <c r="A13" s="189"/>
      <c r="B13" s="192"/>
      <c r="C13" s="189"/>
      <c r="D13" s="195"/>
      <c r="E13" s="195"/>
      <c r="F13" s="201"/>
      <c r="G13" s="13">
        <v>4.5</v>
      </c>
      <c r="H13" s="111">
        <v>0</v>
      </c>
      <c r="I13" s="48">
        <v>2021</v>
      </c>
      <c r="J13" s="111">
        <v>0</v>
      </c>
      <c r="K13" s="118">
        <v>2021</v>
      </c>
      <c r="L13" s="198"/>
      <c r="M13" s="107">
        <v>2021</v>
      </c>
      <c r="N13" s="50">
        <v>0.7</v>
      </c>
      <c r="O13" s="112">
        <v>2140</v>
      </c>
      <c r="P13" s="107">
        <v>2021</v>
      </c>
      <c r="Q13" s="50">
        <v>0.7</v>
      </c>
      <c r="R13" s="112">
        <v>2140</v>
      </c>
      <c r="S13" s="107">
        <v>2021</v>
      </c>
      <c r="T13" s="50">
        <v>0.7</v>
      </c>
      <c r="U13" s="112">
        <v>2140</v>
      </c>
      <c r="V13" s="2"/>
      <c r="W13" s="225"/>
      <c r="X13" s="126" t="s">
        <v>100</v>
      </c>
      <c r="Y13" s="123">
        <v>2</v>
      </c>
      <c r="Z13" s="131">
        <v>2</v>
      </c>
      <c r="AA13" s="131">
        <v>2</v>
      </c>
      <c r="AB13" s="133">
        <v>4</v>
      </c>
      <c r="AC13" s="2"/>
    </row>
    <row r="14" spans="1:29" x14ac:dyDescent="0.25">
      <c r="A14" s="189"/>
      <c r="B14" s="192"/>
      <c r="C14" s="190"/>
      <c r="D14" s="196"/>
      <c r="E14" s="196"/>
      <c r="F14" s="201"/>
      <c r="G14" s="14">
        <v>8.5</v>
      </c>
      <c r="H14" s="113">
        <v>0</v>
      </c>
      <c r="I14" s="49">
        <v>2021</v>
      </c>
      <c r="J14" s="113">
        <v>0</v>
      </c>
      <c r="K14" s="120">
        <v>2021</v>
      </c>
      <c r="L14" s="199"/>
      <c r="M14" s="107">
        <v>2021</v>
      </c>
      <c r="N14" s="117">
        <v>1.1499999999999999</v>
      </c>
      <c r="O14" s="112">
        <v>2140</v>
      </c>
      <c r="P14" s="4">
        <v>2021</v>
      </c>
      <c r="Q14" s="111">
        <v>0.74</v>
      </c>
      <c r="R14" s="108">
        <v>2103</v>
      </c>
      <c r="S14" s="4">
        <v>2021</v>
      </c>
      <c r="T14" s="111">
        <v>0.74</v>
      </c>
      <c r="U14" s="108">
        <v>2103</v>
      </c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189"/>
      <c r="B15" s="192"/>
      <c r="C15" s="188">
        <v>4</v>
      </c>
      <c r="D15" s="194">
        <v>4.5999999999999996</v>
      </c>
      <c r="E15" s="194">
        <v>2</v>
      </c>
      <c r="F15" s="201"/>
      <c r="G15" s="135">
        <v>2.6</v>
      </c>
      <c r="H15" s="136">
        <v>0.52</v>
      </c>
      <c r="I15" s="137">
        <v>2139</v>
      </c>
      <c r="J15" s="136">
        <v>0.52</v>
      </c>
      <c r="K15" s="137">
        <v>2139</v>
      </c>
      <c r="L15" s="146" t="s">
        <v>29</v>
      </c>
      <c r="M15" s="137" t="s">
        <v>29</v>
      </c>
      <c r="N15" s="146" t="s">
        <v>29</v>
      </c>
      <c r="O15" s="147" t="s">
        <v>29</v>
      </c>
      <c r="P15" s="135">
        <v>2139</v>
      </c>
      <c r="Q15" s="148" t="s">
        <v>63</v>
      </c>
      <c r="R15" s="147" t="s">
        <v>62</v>
      </c>
      <c r="S15" s="146">
        <v>2139</v>
      </c>
      <c r="T15" s="148" t="s">
        <v>63</v>
      </c>
      <c r="U15" s="147" t="s">
        <v>62</v>
      </c>
      <c r="V15" s="2"/>
      <c r="W15" s="159" t="s">
        <v>8</v>
      </c>
      <c r="X15" s="159" t="s">
        <v>98</v>
      </c>
      <c r="Y15" s="159" t="s">
        <v>102</v>
      </c>
      <c r="Z15" s="159"/>
      <c r="AA15" s="159"/>
      <c r="AB15" s="159"/>
      <c r="AC15" s="2"/>
    </row>
    <row r="16" spans="1:29" x14ac:dyDescent="0.25">
      <c r="A16" s="189"/>
      <c r="B16" s="192"/>
      <c r="C16" s="189"/>
      <c r="D16" s="195"/>
      <c r="E16" s="195"/>
      <c r="F16" s="201"/>
      <c r="G16" s="138">
        <v>4.5</v>
      </c>
      <c r="H16" s="139">
        <v>0.53</v>
      </c>
      <c r="I16" s="140">
        <v>2109</v>
      </c>
      <c r="J16" s="141">
        <v>0.59</v>
      </c>
      <c r="K16" s="142">
        <v>2121</v>
      </c>
      <c r="L16" s="149" t="s">
        <v>29</v>
      </c>
      <c r="M16" s="140" t="s">
        <v>29</v>
      </c>
      <c r="N16" s="149" t="s">
        <v>29</v>
      </c>
      <c r="O16" s="150" t="s">
        <v>29</v>
      </c>
      <c r="P16" s="138">
        <v>2109</v>
      </c>
      <c r="Q16" s="141" t="s">
        <v>64</v>
      </c>
      <c r="R16" s="151" t="s">
        <v>62</v>
      </c>
      <c r="S16" s="149">
        <v>2121</v>
      </c>
      <c r="T16" s="141" t="s">
        <v>64</v>
      </c>
      <c r="U16" s="151" t="s">
        <v>62</v>
      </c>
      <c r="V16" s="2"/>
      <c r="W16" s="159"/>
      <c r="X16" s="159"/>
      <c r="Y16" s="127">
        <v>2021</v>
      </c>
      <c r="Z16" s="128">
        <v>2060</v>
      </c>
      <c r="AA16" s="128">
        <v>2100</v>
      </c>
      <c r="AB16" s="134">
        <v>2150</v>
      </c>
      <c r="AC16" s="2"/>
    </row>
    <row r="17" spans="1:29" x14ac:dyDescent="0.25">
      <c r="A17" s="190"/>
      <c r="B17" s="193"/>
      <c r="C17" s="190"/>
      <c r="D17" s="196"/>
      <c r="E17" s="196"/>
      <c r="F17" s="202"/>
      <c r="G17" s="143">
        <v>8.5</v>
      </c>
      <c r="H17" s="144">
        <v>0.6</v>
      </c>
      <c r="I17" s="145">
        <v>2091</v>
      </c>
      <c r="J17" s="144">
        <v>0.94</v>
      </c>
      <c r="K17" s="145">
        <v>2121</v>
      </c>
      <c r="L17" s="144" t="s">
        <v>29</v>
      </c>
      <c r="M17" s="152" t="s">
        <v>29</v>
      </c>
      <c r="N17" s="144" t="s">
        <v>29</v>
      </c>
      <c r="O17" s="153" t="s">
        <v>29</v>
      </c>
      <c r="P17" s="143">
        <v>2091</v>
      </c>
      <c r="Q17" s="144" t="s">
        <v>67</v>
      </c>
      <c r="R17" s="153" t="s">
        <v>62</v>
      </c>
      <c r="S17" s="144">
        <v>2121</v>
      </c>
      <c r="T17" s="144" t="s">
        <v>67</v>
      </c>
      <c r="U17" s="153" t="s">
        <v>62</v>
      </c>
      <c r="V17" s="2"/>
      <c r="W17" s="225" t="s">
        <v>103</v>
      </c>
      <c r="X17" s="125" t="s">
        <v>101</v>
      </c>
      <c r="Y17" s="121">
        <f>18-Y8</f>
        <v>16</v>
      </c>
      <c r="Z17" s="129">
        <f t="shared" ref="Z17:AB17" si="0">18-Z8</f>
        <v>16</v>
      </c>
      <c r="AA17" s="129">
        <f t="shared" si="0"/>
        <v>15</v>
      </c>
      <c r="AB17" s="132">
        <f t="shared" si="0"/>
        <v>13</v>
      </c>
      <c r="AC17" s="2"/>
    </row>
    <row r="18" spans="1:29" x14ac:dyDescent="0.25">
      <c r="A18" s="212" t="s">
        <v>33</v>
      </c>
      <c r="B18" s="215" t="s">
        <v>27</v>
      </c>
      <c r="C18" s="212">
        <v>2</v>
      </c>
      <c r="D18" s="161">
        <v>4.5</v>
      </c>
      <c r="E18" s="161">
        <v>3</v>
      </c>
      <c r="F18" s="209">
        <v>2</v>
      </c>
      <c r="G18" s="12">
        <v>2.6</v>
      </c>
      <c r="H18" s="109">
        <v>0.33</v>
      </c>
      <c r="I18" s="5">
        <v>2089</v>
      </c>
      <c r="J18" s="115">
        <v>0.52</v>
      </c>
      <c r="K18" s="110">
        <v>2138</v>
      </c>
      <c r="L18" s="197">
        <v>4.5999999999999996</v>
      </c>
      <c r="M18" s="5">
        <v>2138</v>
      </c>
      <c r="N18" s="115" t="s">
        <v>63</v>
      </c>
      <c r="O18" s="7" t="s">
        <v>62</v>
      </c>
      <c r="P18" s="12">
        <v>2089</v>
      </c>
      <c r="Q18" s="115" t="s">
        <v>63</v>
      </c>
      <c r="R18" s="7" t="s">
        <v>62</v>
      </c>
      <c r="S18" s="6">
        <v>2138</v>
      </c>
      <c r="T18" s="115" t="s">
        <v>63</v>
      </c>
      <c r="U18" s="7" t="s">
        <v>62</v>
      </c>
      <c r="V18" s="2"/>
      <c r="W18" s="225"/>
      <c r="X18" s="125" t="s">
        <v>99</v>
      </c>
      <c r="Y18" s="122">
        <f t="shared" ref="Y18:AB18" si="1">18-Y9</f>
        <v>16</v>
      </c>
      <c r="Z18" s="130">
        <f t="shared" si="1"/>
        <v>16</v>
      </c>
      <c r="AA18" s="130">
        <f t="shared" si="1"/>
        <v>15</v>
      </c>
      <c r="AB18" s="54">
        <f t="shared" si="1"/>
        <v>13</v>
      </c>
      <c r="AC18" s="2"/>
    </row>
    <row r="19" spans="1:29" x14ac:dyDescent="0.25">
      <c r="A19" s="213"/>
      <c r="B19" s="216"/>
      <c r="C19" s="213"/>
      <c r="D19" s="162"/>
      <c r="E19" s="162"/>
      <c r="F19" s="210"/>
      <c r="G19" s="13">
        <v>4.5</v>
      </c>
      <c r="H19" s="111">
        <v>0.33</v>
      </c>
      <c r="I19" s="107">
        <v>2076</v>
      </c>
      <c r="J19" s="117">
        <v>0.69</v>
      </c>
      <c r="K19" s="112">
        <v>2138</v>
      </c>
      <c r="L19" s="198"/>
      <c r="M19" s="107">
        <v>2138</v>
      </c>
      <c r="N19" s="117" t="s">
        <v>64</v>
      </c>
      <c r="O19" s="118" t="s">
        <v>62</v>
      </c>
      <c r="P19" s="13">
        <v>2076</v>
      </c>
      <c r="Q19" s="117" t="s">
        <v>64</v>
      </c>
      <c r="R19" s="118" t="s">
        <v>62</v>
      </c>
      <c r="S19" s="106">
        <v>2138</v>
      </c>
      <c r="T19" s="117" t="s">
        <v>64</v>
      </c>
      <c r="U19" s="118" t="s">
        <v>62</v>
      </c>
      <c r="V19" s="2"/>
      <c r="W19" s="225"/>
      <c r="X19" s="126" t="s">
        <v>100</v>
      </c>
      <c r="Y19" s="123">
        <f t="shared" ref="Y19:AB19" si="2">18-Y10</f>
        <v>16</v>
      </c>
      <c r="Z19" s="131">
        <f t="shared" si="2"/>
        <v>15</v>
      </c>
      <c r="AA19" s="131">
        <f t="shared" si="2"/>
        <v>15</v>
      </c>
      <c r="AB19" s="133">
        <f t="shared" si="2"/>
        <v>1</v>
      </c>
      <c r="AC19" s="2"/>
    </row>
    <row r="20" spans="1:29" x14ac:dyDescent="0.25">
      <c r="A20" s="214"/>
      <c r="B20" s="217"/>
      <c r="C20" s="214"/>
      <c r="D20" s="163"/>
      <c r="E20" s="163"/>
      <c r="F20" s="211"/>
      <c r="G20" s="14">
        <v>8.5</v>
      </c>
      <c r="H20" s="113">
        <v>0.33</v>
      </c>
      <c r="I20" s="4">
        <v>2064</v>
      </c>
      <c r="J20" s="119">
        <v>1.1200000000000001</v>
      </c>
      <c r="K20" s="114">
        <v>2138</v>
      </c>
      <c r="L20" s="199"/>
      <c r="M20" s="4">
        <v>2138</v>
      </c>
      <c r="N20" s="119" t="s">
        <v>67</v>
      </c>
      <c r="O20" s="11" t="s">
        <v>62</v>
      </c>
      <c r="P20" s="14">
        <v>2064</v>
      </c>
      <c r="Q20" s="29">
        <v>1.23</v>
      </c>
      <c r="R20" s="11">
        <v>2149</v>
      </c>
      <c r="S20" s="10">
        <v>2138</v>
      </c>
      <c r="T20" s="29">
        <v>1.23</v>
      </c>
      <c r="U20" s="11">
        <v>2149</v>
      </c>
      <c r="V20" s="2"/>
      <c r="W20" s="225" t="s">
        <v>11</v>
      </c>
      <c r="X20" s="124" t="s">
        <v>101</v>
      </c>
      <c r="Y20" s="121">
        <f t="shared" ref="Y20:AB20" si="3">18-Y11</f>
        <v>16</v>
      </c>
      <c r="Z20" s="129">
        <f t="shared" si="3"/>
        <v>16</v>
      </c>
      <c r="AA20" s="129">
        <f t="shared" si="3"/>
        <v>16</v>
      </c>
      <c r="AB20" s="132">
        <f t="shared" si="3"/>
        <v>14</v>
      </c>
      <c r="AC20" s="2"/>
    </row>
    <row r="21" spans="1:29" x14ac:dyDescent="0.25">
      <c r="A21" s="188" t="s">
        <v>36</v>
      </c>
      <c r="B21" s="191" t="s">
        <v>34</v>
      </c>
      <c r="C21" s="188">
        <v>4</v>
      </c>
      <c r="D21" s="194">
        <v>4.5</v>
      </c>
      <c r="E21" s="194">
        <v>3</v>
      </c>
      <c r="F21" s="209">
        <v>1</v>
      </c>
      <c r="G21" s="12">
        <v>2.6</v>
      </c>
      <c r="H21" s="109">
        <v>0.43</v>
      </c>
      <c r="I21" s="47">
        <v>2113</v>
      </c>
      <c r="J21" s="109">
        <v>0.43</v>
      </c>
      <c r="K21" s="116">
        <v>2113</v>
      </c>
      <c r="L21" s="197">
        <v>4.5999999999999996</v>
      </c>
      <c r="M21" s="5">
        <v>2113</v>
      </c>
      <c r="N21" s="115" t="s">
        <v>63</v>
      </c>
      <c r="O21" s="7" t="s">
        <v>62</v>
      </c>
      <c r="P21" s="12">
        <v>2113</v>
      </c>
      <c r="Q21" s="115" t="s">
        <v>63</v>
      </c>
      <c r="R21" s="7" t="s">
        <v>62</v>
      </c>
      <c r="S21" s="6">
        <v>2113</v>
      </c>
      <c r="T21" s="115" t="s">
        <v>63</v>
      </c>
      <c r="U21" s="7" t="s">
        <v>62</v>
      </c>
      <c r="V21" s="2"/>
      <c r="W21" s="225"/>
      <c r="X21" s="125" t="s">
        <v>99</v>
      </c>
      <c r="Y21" s="122">
        <f t="shared" ref="Y21:AB21" si="4">18-Y12</f>
        <v>16</v>
      </c>
      <c r="Z21" s="130">
        <f t="shared" si="4"/>
        <v>16</v>
      </c>
      <c r="AA21" s="130">
        <f t="shared" si="4"/>
        <v>16</v>
      </c>
      <c r="AB21" s="54">
        <f t="shared" si="4"/>
        <v>14</v>
      </c>
      <c r="AC21" s="2"/>
    </row>
    <row r="22" spans="1:29" x14ac:dyDescent="0.25">
      <c r="A22" s="189"/>
      <c r="B22" s="192"/>
      <c r="C22" s="189"/>
      <c r="D22" s="195"/>
      <c r="E22" s="195"/>
      <c r="F22" s="210"/>
      <c r="G22" s="13">
        <v>4.5</v>
      </c>
      <c r="H22" s="83">
        <v>0.43</v>
      </c>
      <c r="I22" s="48">
        <v>2092</v>
      </c>
      <c r="J22" s="83">
        <v>0.43</v>
      </c>
      <c r="K22" s="118">
        <v>2092</v>
      </c>
      <c r="L22" s="198"/>
      <c r="M22" s="107">
        <v>2092</v>
      </c>
      <c r="N22" s="117" t="s">
        <v>64</v>
      </c>
      <c r="O22" s="118" t="s">
        <v>62</v>
      </c>
      <c r="P22" s="13">
        <v>2092</v>
      </c>
      <c r="Q22" s="117" t="s">
        <v>64</v>
      </c>
      <c r="R22" s="118" t="s">
        <v>62</v>
      </c>
      <c r="S22" s="106">
        <v>2092</v>
      </c>
      <c r="T22" s="117" t="s">
        <v>64</v>
      </c>
      <c r="U22" s="118" t="s">
        <v>62</v>
      </c>
      <c r="V22" s="2"/>
      <c r="W22" s="225"/>
      <c r="X22" s="126" t="s">
        <v>100</v>
      </c>
      <c r="Y22" s="123">
        <f t="shared" ref="Y22:AB22" si="5">18-Y13</f>
        <v>16</v>
      </c>
      <c r="Z22" s="131">
        <f t="shared" si="5"/>
        <v>16</v>
      </c>
      <c r="AA22" s="131">
        <f t="shared" si="5"/>
        <v>16</v>
      </c>
      <c r="AB22" s="133">
        <f t="shared" si="5"/>
        <v>14</v>
      </c>
      <c r="AC22" s="2"/>
    </row>
    <row r="23" spans="1:29" x14ac:dyDescent="0.25">
      <c r="A23" s="190"/>
      <c r="B23" s="193"/>
      <c r="C23" s="190"/>
      <c r="D23" s="196"/>
      <c r="E23" s="196"/>
      <c r="F23" s="211"/>
      <c r="G23" s="14">
        <v>8.5</v>
      </c>
      <c r="H23" s="113">
        <v>0.43</v>
      </c>
      <c r="I23" s="49">
        <v>2074</v>
      </c>
      <c r="J23" s="119">
        <v>0.55000000000000004</v>
      </c>
      <c r="K23" s="114">
        <v>2086</v>
      </c>
      <c r="L23" s="199"/>
      <c r="M23" s="4">
        <v>2086</v>
      </c>
      <c r="N23" s="119" t="s">
        <v>67</v>
      </c>
      <c r="O23" s="11" t="s">
        <v>62</v>
      </c>
      <c r="P23" s="14">
        <v>2074</v>
      </c>
      <c r="Q23" s="29">
        <v>1.23</v>
      </c>
      <c r="R23" s="11">
        <v>2149</v>
      </c>
      <c r="S23" s="10">
        <v>2086</v>
      </c>
      <c r="T23" s="29">
        <v>1.23</v>
      </c>
      <c r="U23" s="11">
        <v>2149</v>
      </c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188" t="s">
        <v>87</v>
      </c>
      <c r="B24" s="191" t="s">
        <v>39</v>
      </c>
      <c r="C24" s="188" t="s">
        <v>29</v>
      </c>
      <c r="D24" s="194">
        <v>7.5</v>
      </c>
      <c r="E24" s="194">
        <v>5</v>
      </c>
      <c r="F24" s="200">
        <v>1</v>
      </c>
      <c r="G24" s="12">
        <v>2.6</v>
      </c>
      <c r="H24" s="106" t="s">
        <v>29</v>
      </c>
      <c r="I24" s="107" t="s">
        <v>29</v>
      </c>
      <c r="J24" s="106" t="s">
        <v>29</v>
      </c>
      <c r="K24" s="108" t="s">
        <v>29</v>
      </c>
      <c r="L24" s="6" t="s">
        <v>29</v>
      </c>
      <c r="M24" s="5" t="s">
        <v>29</v>
      </c>
      <c r="N24" s="6" t="s">
        <v>29</v>
      </c>
      <c r="O24" s="7" t="s">
        <v>29</v>
      </c>
      <c r="P24" s="13" t="s">
        <v>29</v>
      </c>
      <c r="Q24" s="106" t="s">
        <v>29</v>
      </c>
      <c r="R24" s="108" t="s">
        <v>29</v>
      </c>
      <c r="S24" s="106" t="s">
        <v>29</v>
      </c>
      <c r="T24" s="106" t="s">
        <v>29</v>
      </c>
      <c r="U24" s="108" t="s">
        <v>29</v>
      </c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189"/>
      <c r="B25" s="192"/>
      <c r="C25" s="189"/>
      <c r="D25" s="195"/>
      <c r="E25" s="195"/>
      <c r="F25" s="201"/>
      <c r="G25" s="13">
        <v>4.5</v>
      </c>
      <c r="H25" s="106" t="s">
        <v>29</v>
      </c>
      <c r="I25" s="107" t="s">
        <v>29</v>
      </c>
      <c r="J25" s="106" t="s">
        <v>29</v>
      </c>
      <c r="K25" s="108" t="s">
        <v>29</v>
      </c>
      <c r="L25" s="106" t="s">
        <v>29</v>
      </c>
      <c r="M25" s="107" t="s">
        <v>29</v>
      </c>
      <c r="N25" s="106" t="s">
        <v>29</v>
      </c>
      <c r="O25" s="108" t="s">
        <v>29</v>
      </c>
      <c r="P25" s="13" t="s">
        <v>29</v>
      </c>
      <c r="Q25" s="106" t="s">
        <v>29</v>
      </c>
      <c r="R25" s="108" t="s">
        <v>29</v>
      </c>
      <c r="S25" s="106" t="s">
        <v>29</v>
      </c>
      <c r="T25" s="106" t="s">
        <v>29</v>
      </c>
      <c r="U25" s="108" t="s">
        <v>29</v>
      </c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190"/>
      <c r="B26" s="192"/>
      <c r="C26" s="190"/>
      <c r="D26" s="196"/>
      <c r="E26" s="196"/>
      <c r="F26" s="201"/>
      <c r="G26" s="14">
        <v>8.5</v>
      </c>
      <c r="H26" s="106" t="s">
        <v>29</v>
      </c>
      <c r="I26" s="107" t="s">
        <v>29</v>
      </c>
      <c r="J26" s="106" t="s">
        <v>29</v>
      </c>
      <c r="K26" s="108" t="s">
        <v>29</v>
      </c>
      <c r="L26" s="106" t="s">
        <v>29</v>
      </c>
      <c r="M26" s="107" t="s">
        <v>29</v>
      </c>
      <c r="N26" s="106" t="s">
        <v>29</v>
      </c>
      <c r="O26" s="108" t="s">
        <v>29</v>
      </c>
      <c r="P26" s="13" t="s">
        <v>29</v>
      </c>
      <c r="Q26" s="106" t="s">
        <v>29</v>
      </c>
      <c r="R26" s="108" t="s">
        <v>29</v>
      </c>
      <c r="S26" s="106" t="s">
        <v>29</v>
      </c>
      <c r="T26" s="106" t="s">
        <v>29</v>
      </c>
      <c r="U26" s="108" t="s">
        <v>29</v>
      </c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188" t="s">
        <v>88</v>
      </c>
      <c r="B27" s="192"/>
      <c r="C27" s="188">
        <v>4</v>
      </c>
      <c r="D27" s="194">
        <v>4.5999999999999996</v>
      </c>
      <c r="E27" s="194">
        <v>2</v>
      </c>
      <c r="F27" s="201"/>
      <c r="G27" s="135">
        <v>2.6</v>
      </c>
      <c r="H27" s="136">
        <v>0.52</v>
      </c>
      <c r="I27" s="137">
        <v>2139</v>
      </c>
      <c r="J27" s="136">
        <v>0.52</v>
      </c>
      <c r="K27" s="137">
        <v>2139</v>
      </c>
      <c r="L27" s="146" t="s">
        <v>29</v>
      </c>
      <c r="M27" s="137" t="s">
        <v>29</v>
      </c>
      <c r="N27" s="146" t="s">
        <v>29</v>
      </c>
      <c r="O27" s="147" t="s">
        <v>29</v>
      </c>
      <c r="P27" s="135">
        <v>2139</v>
      </c>
      <c r="Q27" s="148" t="s">
        <v>63</v>
      </c>
      <c r="R27" s="147" t="s">
        <v>62</v>
      </c>
      <c r="S27" s="146">
        <v>2139</v>
      </c>
      <c r="T27" s="148" t="s">
        <v>63</v>
      </c>
      <c r="U27" s="147" t="s">
        <v>62</v>
      </c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189"/>
      <c r="B28" s="192"/>
      <c r="C28" s="189"/>
      <c r="D28" s="195"/>
      <c r="E28" s="195"/>
      <c r="F28" s="201"/>
      <c r="G28" s="138">
        <v>4.5</v>
      </c>
      <c r="H28" s="139">
        <v>0.53</v>
      </c>
      <c r="I28" s="140">
        <v>2109</v>
      </c>
      <c r="J28" s="141">
        <v>0.59</v>
      </c>
      <c r="K28" s="142">
        <v>2121</v>
      </c>
      <c r="L28" s="149" t="s">
        <v>29</v>
      </c>
      <c r="M28" s="140" t="s">
        <v>29</v>
      </c>
      <c r="N28" s="149" t="s">
        <v>29</v>
      </c>
      <c r="O28" s="150" t="s">
        <v>29</v>
      </c>
      <c r="P28" s="138">
        <v>2109</v>
      </c>
      <c r="Q28" s="141" t="s">
        <v>64</v>
      </c>
      <c r="R28" s="151" t="s">
        <v>62</v>
      </c>
      <c r="S28" s="149">
        <v>2121</v>
      </c>
      <c r="T28" s="141" t="s">
        <v>64</v>
      </c>
      <c r="U28" s="151" t="s">
        <v>62</v>
      </c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190"/>
      <c r="B29" s="193"/>
      <c r="C29" s="190"/>
      <c r="D29" s="196"/>
      <c r="E29" s="196"/>
      <c r="F29" s="202"/>
      <c r="G29" s="143">
        <v>8.5</v>
      </c>
      <c r="H29" s="144">
        <v>0.6</v>
      </c>
      <c r="I29" s="145">
        <v>2091</v>
      </c>
      <c r="J29" s="144">
        <v>0.94</v>
      </c>
      <c r="K29" s="145">
        <v>2121</v>
      </c>
      <c r="L29" s="144" t="s">
        <v>29</v>
      </c>
      <c r="M29" s="152" t="s">
        <v>29</v>
      </c>
      <c r="N29" s="144" t="s">
        <v>29</v>
      </c>
      <c r="O29" s="153" t="s">
        <v>29</v>
      </c>
      <c r="P29" s="143">
        <v>2091</v>
      </c>
      <c r="Q29" s="144" t="s">
        <v>67</v>
      </c>
      <c r="R29" s="153" t="s">
        <v>62</v>
      </c>
      <c r="S29" s="144">
        <v>2121</v>
      </c>
      <c r="T29" s="144" t="s">
        <v>67</v>
      </c>
      <c r="U29" s="153" t="s">
        <v>62</v>
      </c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12" t="s">
        <v>61</v>
      </c>
      <c r="B30" s="215" t="s">
        <v>37</v>
      </c>
      <c r="C30" s="212">
        <v>2</v>
      </c>
      <c r="D30" s="161">
        <v>4.2</v>
      </c>
      <c r="E30" s="161">
        <v>4</v>
      </c>
      <c r="F30" s="209">
        <v>1</v>
      </c>
      <c r="G30" s="12">
        <v>2.6</v>
      </c>
      <c r="H30" s="6">
        <v>7.0000000000000007E-2</v>
      </c>
      <c r="I30" s="21">
        <v>2031</v>
      </c>
      <c r="J30" s="6">
        <v>0.08</v>
      </c>
      <c r="K30" s="110">
        <v>2036</v>
      </c>
      <c r="L30" s="197">
        <v>4.5999999999999996</v>
      </c>
      <c r="M30" s="5">
        <v>2036</v>
      </c>
      <c r="N30" s="115" t="s">
        <v>63</v>
      </c>
      <c r="O30" s="7" t="s">
        <v>62</v>
      </c>
      <c r="P30" s="12">
        <v>2031</v>
      </c>
      <c r="Q30" s="115" t="s">
        <v>63</v>
      </c>
      <c r="R30" s="7" t="s">
        <v>62</v>
      </c>
      <c r="S30" s="6">
        <v>2036</v>
      </c>
      <c r="T30" s="115" t="s">
        <v>63</v>
      </c>
      <c r="U30" s="7" t="s">
        <v>62</v>
      </c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13"/>
      <c r="B31" s="216"/>
      <c r="C31" s="213"/>
      <c r="D31" s="162"/>
      <c r="E31" s="162"/>
      <c r="F31" s="210"/>
      <c r="G31" s="13">
        <v>4.5</v>
      </c>
      <c r="H31" s="106">
        <v>7.0000000000000007E-2</v>
      </c>
      <c r="I31" s="22">
        <v>2031</v>
      </c>
      <c r="J31" s="106">
        <v>0.09</v>
      </c>
      <c r="K31" s="112">
        <v>2036</v>
      </c>
      <c r="L31" s="198"/>
      <c r="M31" s="107">
        <v>2036</v>
      </c>
      <c r="N31" s="117" t="s">
        <v>64</v>
      </c>
      <c r="O31" s="118" t="s">
        <v>62</v>
      </c>
      <c r="P31" s="13">
        <v>2031</v>
      </c>
      <c r="Q31" s="117" t="s">
        <v>64</v>
      </c>
      <c r="R31" s="118" t="s">
        <v>62</v>
      </c>
      <c r="S31" s="106">
        <v>2036</v>
      </c>
      <c r="T31" s="117" t="s">
        <v>64</v>
      </c>
      <c r="U31" s="118" t="s">
        <v>62</v>
      </c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14"/>
      <c r="B32" s="217"/>
      <c r="C32" s="214"/>
      <c r="D32" s="163"/>
      <c r="E32" s="163"/>
      <c r="F32" s="211"/>
      <c r="G32" s="14">
        <v>8.5</v>
      </c>
      <c r="H32" s="10">
        <v>0.08</v>
      </c>
      <c r="I32" s="32">
        <v>2031</v>
      </c>
      <c r="J32" s="15">
        <v>0.1</v>
      </c>
      <c r="K32" s="114">
        <v>2036</v>
      </c>
      <c r="L32" s="199"/>
      <c r="M32" s="4">
        <v>2036</v>
      </c>
      <c r="N32" s="119" t="s">
        <v>67</v>
      </c>
      <c r="O32" s="11" t="s">
        <v>62</v>
      </c>
      <c r="P32" s="14">
        <v>2031</v>
      </c>
      <c r="Q32" s="113">
        <v>0.94</v>
      </c>
      <c r="R32" s="11">
        <v>2121</v>
      </c>
      <c r="S32" s="10">
        <v>2036</v>
      </c>
      <c r="T32" s="113">
        <v>0.94</v>
      </c>
      <c r="U32" s="11">
        <v>2121</v>
      </c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12" t="s">
        <v>43</v>
      </c>
      <c r="B33" s="215" t="s">
        <v>66</v>
      </c>
      <c r="C33" s="212">
        <v>2</v>
      </c>
      <c r="D33" s="161">
        <v>4.2</v>
      </c>
      <c r="E33" s="161">
        <v>3</v>
      </c>
      <c r="F33" s="209">
        <v>4</v>
      </c>
      <c r="G33" s="12">
        <v>2.6</v>
      </c>
      <c r="H33" s="6">
        <v>0.16</v>
      </c>
      <c r="I33" s="21">
        <v>2051</v>
      </c>
      <c r="J33" s="115">
        <v>0.52</v>
      </c>
      <c r="K33" s="33">
        <v>2138</v>
      </c>
      <c r="L33" s="197">
        <v>4.5999999999999996</v>
      </c>
      <c r="M33" s="5">
        <v>2138</v>
      </c>
      <c r="N33" s="115" t="s">
        <v>63</v>
      </c>
      <c r="O33" s="7" t="s">
        <v>62</v>
      </c>
      <c r="P33" s="12">
        <v>2051</v>
      </c>
      <c r="Q33" s="115" t="s">
        <v>63</v>
      </c>
      <c r="R33" s="7" t="s">
        <v>62</v>
      </c>
      <c r="S33" s="6">
        <v>2138</v>
      </c>
      <c r="T33" s="115" t="s">
        <v>63</v>
      </c>
      <c r="U33" s="7" t="s">
        <v>62</v>
      </c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13"/>
      <c r="B34" s="216"/>
      <c r="C34" s="213"/>
      <c r="D34" s="162"/>
      <c r="E34" s="162"/>
      <c r="F34" s="210"/>
      <c r="G34" s="13">
        <v>4.5</v>
      </c>
      <c r="H34" s="106">
        <v>0.18</v>
      </c>
      <c r="I34" s="22">
        <v>2051</v>
      </c>
      <c r="J34" s="106">
        <v>0.69</v>
      </c>
      <c r="K34" s="34">
        <v>2138</v>
      </c>
      <c r="L34" s="198"/>
      <c r="M34" s="2">
        <v>2138</v>
      </c>
      <c r="N34" s="117" t="s">
        <v>64</v>
      </c>
      <c r="O34" s="118" t="s">
        <v>62</v>
      </c>
      <c r="P34" s="13">
        <v>2051</v>
      </c>
      <c r="Q34" s="117" t="s">
        <v>64</v>
      </c>
      <c r="R34" s="118" t="s">
        <v>62</v>
      </c>
      <c r="S34" s="106">
        <v>2138</v>
      </c>
      <c r="T34" s="117" t="s">
        <v>64</v>
      </c>
      <c r="U34" s="118" t="s">
        <v>62</v>
      </c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14"/>
      <c r="B35" s="217"/>
      <c r="C35" s="214"/>
      <c r="D35" s="163"/>
      <c r="E35" s="163"/>
      <c r="F35" s="211"/>
      <c r="G35" s="14">
        <v>8.5</v>
      </c>
      <c r="H35" s="10">
        <v>0.22</v>
      </c>
      <c r="I35" s="32">
        <v>2051</v>
      </c>
      <c r="J35" s="113">
        <v>0.94</v>
      </c>
      <c r="K35" s="11">
        <v>2121</v>
      </c>
      <c r="L35" s="199"/>
      <c r="M35" s="4">
        <v>2121</v>
      </c>
      <c r="N35" s="119" t="s">
        <v>67</v>
      </c>
      <c r="O35" s="11" t="s">
        <v>62</v>
      </c>
      <c r="P35" s="14">
        <v>2051</v>
      </c>
      <c r="Q35" s="113">
        <v>0.94</v>
      </c>
      <c r="R35" s="11">
        <v>2121</v>
      </c>
      <c r="S35" s="10">
        <v>2121</v>
      </c>
      <c r="T35" s="113">
        <v>0.94</v>
      </c>
      <c r="U35" s="11">
        <v>2121</v>
      </c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12" t="s">
        <v>46</v>
      </c>
      <c r="B36" s="215" t="s">
        <v>47</v>
      </c>
      <c r="C36" s="212">
        <v>3</v>
      </c>
      <c r="D36" s="161">
        <v>4.2</v>
      </c>
      <c r="E36" s="161">
        <v>3</v>
      </c>
      <c r="F36" s="209">
        <v>1</v>
      </c>
      <c r="G36" s="12">
        <v>2.6</v>
      </c>
      <c r="H36" s="6">
        <v>0.16</v>
      </c>
      <c r="I36" s="21">
        <v>2051</v>
      </c>
      <c r="J36" s="35">
        <v>0.4</v>
      </c>
      <c r="K36" s="110">
        <v>2107</v>
      </c>
      <c r="L36" s="197">
        <v>4.5999999999999996</v>
      </c>
      <c r="M36" s="5">
        <v>2107</v>
      </c>
      <c r="N36" s="115" t="s">
        <v>63</v>
      </c>
      <c r="O36" s="7" t="s">
        <v>62</v>
      </c>
      <c r="P36" s="12">
        <v>2051</v>
      </c>
      <c r="Q36" s="115" t="s">
        <v>63</v>
      </c>
      <c r="R36" s="7" t="s">
        <v>62</v>
      </c>
      <c r="S36" s="6">
        <v>2107</v>
      </c>
      <c r="T36" s="115" t="s">
        <v>63</v>
      </c>
      <c r="U36" s="7" t="s">
        <v>62</v>
      </c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13"/>
      <c r="B37" s="216"/>
      <c r="C37" s="213"/>
      <c r="D37" s="162"/>
      <c r="E37" s="162"/>
      <c r="F37" s="210"/>
      <c r="G37" s="13">
        <v>4.5</v>
      </c>
      <c r="H37" s="106">
        <v>0.18</v>
      </c>
      <c r="I37" s="22">
        <v>2051</v>
      </c>
      <c r="J37" s="106">
        <v>0.52</v>
      </c>
      <c r="K37" s="112">
        <v>2107</v>
      </c>
      <c r="L37" s="198"/>
      <c r="M37" s="107">
        <v>2107</v>
      </c>
      <c r="N37" s="117" t="s">
        <v>64</v>
      </c>
      <c r="O37" s="118" t="s">
        <v>62</v>
      </c>
      <c r="P37" s="13">
        <v>2051</v>
      </c>
      <c r="Q37" s="117" t="s">
        <v>64</v>
      </c>
      <c r="R37" s="118" t="s">
        <v>62</v>
      </c>
      <c r="S37" s="106">
        <v>2107</v>
      </c>
      <c r="T37" s="117" t="s">
        <v>64</v>
      </c>
      <c r="U37" s="118" t="s">
        <v>62</v>
      </c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14"/>
      <c r="B38" s="217"/>
      <c r="C38" s="214"/>
      <c r="D38" s="163"/>
      <c r="E38" s="163"/>
      <c r="F38" s="211"/>
      <c r="G38" s="14">
        <v>8.5</v>
      </c>
      <c r="H38" s="10">
        <v>0.22</v>
      </c>
      <c r="I38" s="32">
        <v>2051</v>
      </c>
      <c r="J38" s="10">
        <v>0.78</v>
      </c>
      <c r="K38" s="114">
        <v>2107</v>
      </c>
      <c r="L38" s="199"/>
      <c r="M38" s="4">
        <v>2107</v>
      </c>
      <c r="N38" s="119" t="s">
        <v>67</v>
      </c>
      <c r="O38" s="11" t="s">
        <v>62</v>
      </c>
      <c r="P38" s="14">
        <v>2051</v>
      </c>
      <c r="Q38" s="113">
        <v>0.94</v>
      </c>
      <c r="R38" s="11">
        <v>2121</v>
      </c>
      <c r="S38" s="10">
        <v>2107</v>
      </c>
      <c r="T38" s="113">
        <v>0.94</v>
      </c>
      <c r="U38" s="11">
        <v>2121</v>
      </c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88" t="s">
        <v>49</v>
      </c>
      <c r="B39" s="191" t="s">
        <v>50</v>
      </c>
      <c r="C39" s="188">
        <v>4</v>
      </c>
      <c r="D39" s="194">
        <v>4.2</v>
      </c>
      <c r="E39" s="194">
        <v>3</v>
      </c>
      <c r="F39" s="209">
        <v>2</v>
      </c>
      <c r="G39" s="12">
        <v>2.6</v>
      </c>
      <c r="H39" s="6">
        <v>0.18</v>
      </c>
      <c r="I39" s="22">
        <v>2056</v>
      </c>
      <c r="J39" s="6">
        <v>0.32</v>
      </c>
      <c r="K39" s="112">
        <v>2086</v>
      </c>
      <c r="L39" s="197">
        <v>4.5999999999999996</v>
      </c>
      <c r="M39" s="5">
        <v>2086</v>
      </c>
      <c r="N39" s="115" t="s">
        <v>63</v>
      </c>
      <c r="O39" s="7" t="s">
        <v>62</v>
      </c>
      <c r="P39" s="13">
        <v>2056</v>
      </c>
      <c r="Q39" s="115" t="s">
        <v>63</v>
      </c>
      <c r="R39" s="7" t="s">
        <v>62</v>
      </c>
      <c r="S39" s="106">
        <v>2086</v>
      </c>
      <c r="T39" s="115" t="s">
        <v>63</v>
      </c>
      <c r="U39" s="7" t="s">
        <v>62</v>
      </c>
    </row>
    <row r="40" spans="1:29" x14ac:dyDescent="0.25">
      <c r="A40" s="189"/>
      <c r="B40" s="192"/>
      <c r="C40" s="189"/>
      <c r="D40" s="195"/>
      <c r="E40" s="195"/>
      <c r="F40" s="210"/>
      <c r="G40" s="13">
        <v>4.5</v>
      </c>
      <c r="H40" s="36">
        <v>0.2</v>
      </c>
      <c r="I40" s="22">
        <v>2056</v>
      </c>
      <c r="J40" s="106">
        <v>0.39</v>
      </c>
      <c r="K40" s="112">
        <v>2086</v>
      </c>
      <c r="L40" s="198"/>
      <c r="M40" s="107">
        <v>2086</v>
      </c>
      <c r="N40" s="117" t="s">
        <v>64</v>
      </c>
      <c r="O40" s="118" t="s">
        <v>62</v>
      </c>
      <c r="P40" s="13">
        <v>2056</v>
      </c>
      <c r="Q40" s="117" t="s">
        <v>64</v>
      </c>
      <c r="R40" s="118" t="s">
        <v>62</v>
      </c>
      <c r="S40" s="106">
        <v>2086</v>
      </c>
      <c r="T40" s="117" t="s">
        <v>64</v>
      </c>
      <c r="U40" s="118" t="s">
        <v>62</v>
      </c>
    </row>
    <row r="41" spans="1:29" x14ac:dyDescent="0.25">
      <c r="A41" s="190"/>
      <c r="B41" s="193"/>
      <c r="C41" s="190"/>
      <c r="D41" s="196"/>
      <c r="E41" s="196"/>
      <c r="F41" s="211"/>
      <c r="G41" s="14">
        <v>8.5</v>
      </c>
      <c r="H41" s="10">
        <v>0.26</v>
      </c>
      <c r="I41" s="22">
        <v>2056</v>
      </c>
      <c r="J41" s="10">
        <v>0.55000000000000004</v>
      </c>
      <c r="K41" s="112">
        <v>2086</v>
      </c>
      <c r="L41" s="199"/>
      <c r="M41" s="4">
        <v>2086</v>
      </c>
      <c r="N41" s="119" t="s">
        <v>67</v>
      </c>
      <c r="O41" s="11" t="s">
        <v>62</v>
      </c>
      <c r="P41" s="13">
        <v>2056</v>
      </c>
      <c r="Q41" s="111">
        <v>0.94</v>
      </c>
      <c r="R41" s="108">
        <v>2121</v>
      </c>
      <c r="S41" s="106">
        <v>2086</v>
      </c>
      <c r="T41" s="111">
        <v>0.94</v>
      </c>
      <c r="U41" s="108">
        <v>2121</v>
      </c>
    </row>
    <row r="42" spans="1:29" ht="15" customHeight="1" x14ac:dyDescent="0.25">
      <c r="A42" s="224" t="s">
        <v>51</v>
      </c>
      <c r="B42" s="191" t="s">
        <v>52</v>
      </c>
      <c r="C42" s="188">
        <v>3</v>
      </c>
      <c r="D42" s="194">
        <v>4.2</v>
      </c>
      <c r="E42" s="194">
        <v>4</v>
      </c>
      <c r="F42" s="209">
        <v>1</v>
      </c>
      <c r="G42" s="12">
        <v>2.6</v>
      </c>
      <c r="H42" s="6">
        <v>7.0000000000000007E-2</v>
      </c>
      <c r="I42" s="21">
        <v>2031</v>
      </c>
      <c r="J42" s="6">
        <v>0.08</v>
      </c>
      <c r="K42" s="110">
        <v>2036</v>
      </c>
      <c r="L42" s="197">
        <v>4.5999999999999996</v>
      </c>
      <c r="M42" s="5">
        <v>2036</v>
      </c>
      <c r="N42" s="6">
        <v>0.54</v>
      </c>
      <c r="O42" s="110">
        <v>2141</v>
      </c>
      <c r="P42" s="12">
        <v>2031</v>
      </c>
      <c r="Q42" s="115">
        <v>0.52</v>
      </c>
      <c r="R42" s="110">
        <v>2136</v>
      </c>
      <c r="S42" s="6">
        <v>2036</v>
      </c>
      <c r="T42" s="115">
        <v>0.52</v>
      </c>
      <c r="U42" s="110">
        <v>2141</v>
      </c>
    </row>
    <row r="43" spans="1:29" x14ac:dyDescent="0.25">
      <c r="A43" s="224"/>
      <c r="B43" s="192"/>
      <c r="C43" s="189"/>
      <c r="D43" s="195"/>
      <c r="E43" s="195"/>
      <c r="F43" s="210"/>
      <c r="G43" s="13">
        <v>4.5</v>
      </c>
      <c r="H43" s="106">
        <v>7.0000000000000007E-2</v>
      </c>
      <c r="I43" s="22">
        <v>2031</v>
      </c>
      <c r="J43" s="106">
        <v>0.09</v>
      </c>
      <c r="K43" s="112">
        <v>2036</v>
      </c>
      <c r="L43" s="198"/>
      <c r="M43" s="107">
        <v>2036</v>
      </c>
      <c r="N43" s="106">
        <v>0.72</v>
      </c>
      <c r="O43" s="112">
        <v>2141</v>
      </c>
      <c r="P43" s="13">
        <v>2031</v>
      </c>
      <c r="Q43" s="117">
        <v>0.64</v>
      </c>
      <c r="R43" s="112">
        <v>2136</v>
      </c>
      <c r="S43" s="106">
        <v>2036</v>
      </c>
      <c r="T43" s="117">
        <v>0.64</v>
      </c>
      <c r="U43" s="112">
        <v>2141</v>
      </c>
    </row>
    <row r="44" spans="1:29" x14ac:dyDescent="0.25">
      <c r="A44" s="224"/>
      <c r="B44" s="193"/>
      <c r="C44" s="190"/>
      <c r="D44" s="196"/>
      <c r="E44" s="196"/>
      <c r="F44" s="211"/>
      <c r="G44" s="14">
        <v>8.5</v>
      </c>
      <c r="H44" s="10">
        <v>0.08</v>
      </c>
      <c r="I44" s="32">
        <v>2031</v>
      </c>
      <c r="J44" s="15">
        <v>0.1</v>
      </c>
      <c r="K44" s="114">
        <v>2036</v>
      </c>
      <c r="L44" s="199"/>
      <c r="M44" s="4">
        <v>2036</v>
      </c>
      <c r="N44" s="10">
        <v>1.17</v>
      </c>
      <c r="O44" s="114">
        <v>2141</v>
      </c>
      <c r="P44" s="14">
        <v>2031</v>
      </c>
      <c r="Q44" s="111">
        <v>0.94</v>
      </c>
      <c r="R44" s="108">
        <v>2121</v>
      </c>
      <c r="S44" s="10">
        <v>2036</v>
      </c>
      <c r="T44" s="111">
        <v>0.94</v>
      </c>
      <c r="U44" s="108">
        <v>2121</v>
      </c>
    </row>
    <row r="45" spans="1:29" x14ac:dyDescent="0.25">
      <c r="A45" s="224" t="s">
        <v>53</v>
      </c>
      <c r="B45" s="191" t="s">
        <v>95</v>
      </c>
      <c r="C45" s="188">
        <v>1</v>
      </c>
      <c r="D45" s="194">
        <v>4.2</v>
      </c>
      <c r="E45" s="194">
        <v>3</v>
      </c>
      <c r="F45" s="209">
        <v>1</v>
      </c>
      <c r="G45" s="12">
        <v>2.6</v>
      </c>
      <c r="H45" s="6">
        <v>0.17</v>
      </c>
      <c r="I45" s="21">
        <v>2054</v>
      </c>
      <c r="J45" s="6">
        <v>0.53</v>
      </c>
      <c r="K45" s="110">
        <v>2140</v>
      </c>
      <c r="L45" s="197">
        <v>4.5999999999999996</v>
      </c>
      <c r="M45" s="5">
        <v>2140</v>
      </c>
      <c r="N45" s="115" t="s">
        <v>63</v>
      </c>
      <c r="O45" s="7" t="s">
        <v>62</v>
      </c>
      <c r="P45" s="12">
        <v>2054</v>
      </c>
      <c r="Q45" s="115" t="s">
        <v>63</v>
      </c>
      <c r="R45" s="7" t="s">
        <v>62</v>
      </c>
      <c r="S45" s="6">
        <v>2140</v>
      </c>
      <c r="T45" s="115" t="s">
        <v>63</v>
      </c>
      <c r="U45" s="7" t="s">
        <v>62</v>
      </c>
    </row>
    <row r="46" spans="1:29" x14ac:dyDescent="0.25">
      <c r="A46" s="224"/>
      <c r="B46" s="192"/>
      <c r="C46" s="189"/>
      <c r="D46" s="195"/>
      <c r="E46" s="195"/>
      <c r="F46" s="210"/>
      <c r="G46" s="13">
        <v>4.5</v>
      </c>
      <c r="H46" s="106">
        <v>0.19</v>
      </c>
      <c r="I46" s="22">
        <v>2054</v>
      </c>
      <c r="J46" s="36">
        <v>0.7</v>
      </c>
      <c r="K46" s="112">
        <v>2140</v>
      </c>
      <c r="L46" s="198"/>
      <c r="M46" s="107">
        <v>2140</v>
      </c>
      <c r="N46" s="117" t="s">
        <v>64</v>
      </c>
      <c r="O46" s="118" t="s">
        <v>62</v>
      </c>
      <c r="P46" s="13">
        <v>2054</v>
      </c>
      <c r="Q46" s="117" t="s">
        <v>64</v>
      </c>
      <c r="R46" s="118" t="s">
        <v>62</v>
      </c>
      <c r="S46" s="106">
        <v>2140</v>
      </c>
      <c r="T46" s="117" t="s">
        <v>64</v>
      </c>
      <c r="U46" s="118" t="s">
        <v>62</v>
      </c>
    </row>
    <row r="47" spans="1:29" x14ac:dyDescent="0.25">
      <c r="A47" s="224"/>
      <c r="B47" s="193"/>
      <c r="C47" s="190"/>
      <c r="D47" s="196"/>
      <c r="E47" s="196"/>
      <c r="F47" s="211"/>
      <c r="G47" s="14">
        <v>8.5</v>
      </c>
      <c r="H47" s="10">
        <v>0.24</v>
      </c>
      <c r="I47" s="32">
        <v>2054</v>
      </c>
      <c r="J47" s="113">
        <v>0.94</v>
      </c>
      <c r="K47" s="11">
        <v>2121</v>
      </c>
      <c r="L47" s="199"/>
      <c r="M47" s="4">
        <v>2121</v>
      </c>
      <c r="N47" s="119" t="s">
        <v>67</v>
      </c>
      <c r="O47" s="11" t="s">
        <v>62</v>
      </c>
      <c r="P47" s="14">
        <v>2054</v>
      </c>
      <c r="Q47" s="113">
        <v>0.94</v>
      </c>
      <c r="R47" s="11">
        <v>2121</v>
      </c>
      <c r="S47" s="10">
        <v>2121</v>
      </c>
      <c r="T47" s="113">
        <v>0.94</v>
      </c>
      <c r="U47" s="11">
        <v>2121</v>
      </c>
    </row>
    <row r="48" spans="1:29" x14ac:dyDescent="0.25">
      <c r="A48" s="224" t="s">
        <v>55</v>
      </c>
      <c r="B48" s="191" t="s">
        <v>96</v>
      </c>
      <c r="C48" s="188">
        <v>1</v>
      </c>
      <c r="D48" s="194">
        <v>5.2</v>
      </c>
      <c r="E48" s="194">
        <v>3</v>
      </c>
      <c r="F48" s="209">
        <v>1</v>
      </c>
      <c r="G48" s="12">
        <v>2.6</v>
      </c>
      <c r="H48" s="115" t="s">
        <v>63</v>
      </c>
      <c r="I48" s="7" t="s">
        <v>62</v>
      </c>
      <c r="J48" s="115" t="s">
        <v>63</v>
      </c>
      <c r="K48" s="7" t="s">
        <v>62</v>
      </c>
      <c r="L48" s="6" t="s">
        <v>29</v>
      </c>
      <c r="M48" s="5" t="s">
        <v>29</v>
      </c>
      <c r="N48" s="6" t="s">
        <v>29</v>
      </c>
      <c r="O48" s="7" t="s">
        <v>29</v>
      </c>
      <c r="P48" s="12" t="s">
        <v>57</v>
      </c>
      <c r="Q48" s="115" t="s">
        <v>63</v>
      </c>
      <c r="R48" s="7" t="s">
        <v>62</v>
      </c>
      <c r="S48" s="6" t="s">
        <v>57</v>
      </c>
      <c r="T48" s="115" t="s">
        <v>63</v>
      </c>
      <c r="U48" s="7" t="s">
        <v>62</v>
      </c>
    </row>
    <row r="49" spans="1:21" x14ac:dyDescent="0.25">
      <c r="A49" s="224"/>
      <c r="B49" s="192"/>
      <c r="C49" s="189"/>
      <c r="D49" s="195"/>
      <c r="E49" s="195"/>
      <c r="F49" s="210"/>
      <c r="G49" s="13">
        <v>4.5</v>
      </c>
      <c r="H49" s="117" t="s">
        <v>64</v>
      </c>
      <c r="I49" s="118" t="s">
        <v>62</v>
      </c>
      <c r="J49" s="117" t="s">
        <v>64</v>
      </c>
      <c r="K49" s="118" t="s">
        <v>62</v>
      </c>
      <c r="L49" s="106" t="s">
        <v>29</v>
      </c>
      <c r="M49" s="107" t="s">
        <v>29</v>
      </c>
      <c r="N49" s="106" t="s">
        <v>29</v>
      </c>
      <c r="O49" s="108" t="s">
        <v>29</v>
      </c>
      <c r="P49" s="13" t="s">
        <v>57</v>
      </c>
      <c r="Q49" s="117" t="s">
        <v>64</v>
      </c>
      <c r="R49" s="118" t="s">
        <v>62</v>
      </c>
      <c r="S49" s="106" t="s">
        <v>57</v>
      </c>
      <c r="T49" s="117" t="s">
        <v>64</v>
      </c>
      <c r="U49" s="118" t="s">
        <v>62</v>
      </c>
    </row>
    <row r="50" spans="1:21" x14ac:dyDescent="0.25">
      <c r="A50" s="224"/>
      <c r="B50" s="193"/>
      <c r="C50" s="190"/>
      <c r="D50" s="196"/>
      <c r="E50" s="196"/>
      <c r="F50" s="211"/>
      <c r="G50" s="14">
        <v>8.5</v>
      </c>
      <c r="H50" s="113">
        <v>1.03</v>
      </c>
      <c r="I50" s="4">
        <v>2130</v>
      </c>
      <c r="J50" s="113">
        <v>1.1399999999999999</v>
      </c>
      <c r="K50" s="120">
        <v>2140</v>
      </c>
      <c r="L50" s="10" t="s">
        <v>29</v>
      </c>
      <c r="M50" s="4" t="s">
        <v>29</v>
      </c>
      <c r="N50" s="10" t="s">
        <v>29</v>
      </c>
      <c r="O50" s="11" t="s">
        <v>29</v>
      </c>
      <c r="P50" s="14">
        <v>2130</v>
      </c>
      <c r="Q50" s="10" t="s">
        <v>67</v>
      </c>
      <c r="R50" s="11" t="s">
        <v>62</v>
      </c>
      <c r="S50" s="10">
        <v>2140</v>
      </c>
      <c r="T50" s="10" t="s">
        <v>67</v>
      </c>
      <c r="U50" s="11" t="s">
        <v>62</v>
      </c>
    </row>
    <row r="52" spans="1:21" x14ac:dyDescent="0.25">
      <c r="H52" s="159" t="s">
        <v>8</v>
      </c>
      <c r="I52" s="159" t="s">
        <v>98</v>
      </c>
      <c r="J52" s="159" t="s">
        <v>102</v>
      </c>
      <c r="K52" s="159"/>
      <c r="L52" s="159"/>
      <c r="M52" s="159"/>
    </row>
    <row r="53" spans="1:21" x14ac:dyDescent="0.25">
      <c r="H53" s="159"/>
      <c r="I53" s="159"/>
      <c r="J53" s="127">
        <v>2021</v>
      </c>
      <c r="K53" s="128">
        <v>2060</v>
      </c>
      <c r="L53" s="128">
        <v>2100</v>
      </c>
      <c r="M53" s="134">
        <v>2150</v>
      </c>
    </row>
    <row r="54" spans="1:21" x14ac:dyDescent="0.25">
      <c r="A54" s="155"/>
      <c r="B54" s="155"/>
      <c r="C54" s="155"/>
      <c r="D54" s="155"/>
      <c r="E54" s="155"/>
      <c r="F54" s="155"/>
      <c r="H54" s="225" t="s">
        <v>9</v>
      </c>
      <c r="I54" s="125" t="s">
        <v>101</v>
      </c>
      <c r="J54" s="122">
        <v>3</v>
      </c>
      <c r="K54" s="130">
        <f>J54+11</f>
        <v>14</v>
      </c>
      <c r="L54" s="130">
        <f>K54+2</f>
        <v>16</v>
      </c>
      <c r="M54" s="54">
        <f>L54+1</f>
        <v>17</v>
      </c>
    </row>
    <row r="55" spans="1:21" x14ac:dyDescent="0.25">
      <c r="A55" s="155"/>
      <c r="B55" s="155"/>
      <c r="C55" s="127"/>
      <c r="D55" s="128"/>
      <c r="E55" s="128"/>
      <c r="F55" s="134"/>
      <c r="H55" s="225"/>
      <c r="I55" s="125" t="s">
        <v>99</v>
      </c>
      <c r="J55" s="122">
        <v>3</v>
      </c>
      <c r="K55" s="130">
        <f>J55+11</f>
        <v>14</v>
      </c>
      <c r="L55" s="130">
        <f>K55+3</f>
        <v>17</v>
      </c>
      <c r="M55" s="54">
        <f>L55</f>
        <v>17</v>
      </c>
      <c r="P55">
        <f>(K54-K57)/K54*100</f>
        <v>64.285714285714292</v>
      </c>
    </row>
    <row r="56" spans="1:21" x14ac:dyDescent="0.25">
      <c r="A56" s="154"/>
      <c r="B56" s="125"/>
      <c r="C56" s="122"/>
      <c r="D56" s="130"/>
      <c r="E56" s="130"/>
      <c r="F56" s="54"/>
      <c r="H56" s="225"/>
      <c r="I56" s="126" t="s">
        <v>100</v>
      </c>
      <c r="J56" s="123">
        <v>3</v>
      </c>
      <c r="K56" s="131">
        <f>J56+11</f>
        <v>14</v>
      </c>
      <c r="L56" s="131">
        <f>K56+3</f>
        <v>17</v>
      </c>
      <c r="M56" s="133">
        <f>L56+1</f>
        <v>18</v>
      </c>
    </row>
    <row r="57" spans="1:21" x14ac:dyDescent="0.25">
      <c r="A57" s="154"/>
      <c r="B57" s="125"/>
      <c r="C57" s="122"/>
      <c r="D57" s="130"/>
      <c r="E57" s="130"/>
      <c r="F57" s="54"/>
      <c r="H57" s="225" t="s">
        <v>10</v>
      </c>
      <c r="I57" s="124" t="s">
        <v>101</v>
      </c>
      <c r="J57" s="122">
        <v>3</v>
      </c>
      <c r="K57" s="129">
        <f>J57+2</f>
        <v>5</v>
      </c>
      <c r="L57" s="129">
        <f>K57+3</f>
        <v>8</v>
      </c>
      <c r="M57" s="132">
        <f>L57+9</f>
        <v>17</v>
      </c>
      <c r="R57">
        <f>(13-4)/13*100</f>
        <v>69.230769230769226</v>
      </c>
    </row>
    <row r="58" spans="1:21" x14ac:dyDescent="0.25">
      <c r="A58" s="154"/>
      <c r="B58" s="126"/>
      <c r="C58" s="123"/>
      <c r="D58" s="131"/>
      <c r="E58" s="131"/>
      <c r="F58" s="133"/>
      <c r="H58" s="225"/>
      <c r="I58" s="125" t="s">
        <v>99</v>
      </c>
      <c r="J58" s="122">
        <v>3</v>
      </c>
      <c r="K58" s="130">
        <f>J58+2</f>
        <v>5</v>
      </c>
      <c r="L58" s="130">
        <f>K58+4</f>
        <v>9</v>
      </c>
      <c r="M58" s="54">
        <f>L58+8</f>
        <v>17</v>
      </c>
    </row>
    <row r="59" spans="1:21" x14ac:dyDescent="0.25">
      <c r="A59" s="154"/>
      <c r="B59" s="124"/>
      <c r="C59" s="122"/>
      <c r="D59" s="129"/>
      <c r="E59" s="129"/>
      <c r="F59" s="132"/>
      <c r="H59" s="225"/>
      <c r="I59" s="126" t="s">
        <v>100</v>
      </c>
      <c r="J59" s="123">
        <v>3</v>
      </c>
      <c r="K59" s="131">
        <f>J59+3</f>
        <v>6</v>
      </c>
      <c r="L59" s="131">
        <f>K59+3</f>
        <v>9</v>
      </c>
      <c r="M59" s="133">
        <f>L59+9</f>
        <v>18</v>
      </c>
    </row>
    <row r="60" spans="1:21" x14ac:dyDescent="0.25">
      <c r="A60" s="154"/>
      <c r="B60" s="125"/>
      <c r="C60" s="122"/>
      <c r="D60" s="130"/>
      <c r="E60" s="130"/>
      <c r="F60" s="54"/>
    </row>
    <row r="61" spans="1:21" x14ac:dyDescent="0.25">
      <c r="A61" s="154"/>
      <c r="B61" s="126"/>
      <c r="C61" s="123"/>
      <c r="D61" s="131"/>
      <c r="E61" s="131"/>
      <c r="F61" s="133"/>
      <c r="H61" s="159" t="s">
        <v>8</v>
      </c>
      <c r="I61" s="159" t="s">
        <v>98</v>
      </c>
      <c r="J61" s="159" t="s">
        <v>102</v>
      </c>
      <c r="K61" s="159"/>
      <c r="L61" s="159"/>
      <c r="M61" s="159"/>
    </row>
    <row r="62" spans="1:21" x14ac:dyDescent="0.25">
      <c r="A62" s="154"/>
      <c r="B62" s="124"/>
      <c r="C62" s="122"/>
      <c r="D62" s="129"/>
      <c r="E62" s="129"/>
      <c r="F62" s="132"/>
      <c r="H62" s="159"/>
      <c r="I62" s="159"/>
      <c r="J62" s="127">
        <v>2021</v>
      </c>
      <c r="K62" s="128">
        <v>2060</v>
      </c>
      <c r="L62" s="128">
        <v>2100</v>
      </c>
      <c r="M62" s="134">
        <v>2150</v>
      </c>
    </row>
    <row r="63" spans="1:21" x14ac:dyDescent="0.25">
      <c r="A63" s="154"/>
      <c r="B63" s="125"/>
      <c r="C63" s="122"/>
      <c r="D63" s="130"/>
      <c r="E63" s="130"/>
      <c r="F63" s="54"/>
      <c r="H63" s="225" t="s">
        <v>9</v>
      </c>
      <c r="I63" s="125" t="s">
        <v>101</v>
      </c>
      <c r="J63" s="121">
        <f>18-J54</f>
        <v>15</v>
      </c>
      <c r="K63" s="129">
        <f>18-K54</f>
        <v>4</v>
      </c>
      <c r="L63" s="129">
        <f t="shared" ref="L63:M63" si="6">18-L54</f>
        <v>2</v>
      </c>
      <c r="M63" s="132">
        <f t="shared" si="6"/>
        <v>1</v>
      </c>
    </row>
    <row r="64" spans="1:21" x14ac:dyDescent="0.25">
      <c r="A64" s="154"/>
      <c r="B64" s="126"/>
      <c r="C64" s="123"/>
      <c r="D64" s="131"/>
      <c r="E64" s="131"/>
      <c r="F64" s="133"/>
      <c r="H64" s="225"/>
      <c r="I64" s="125" t="s">
        <v>99</v>
      </c>
      <c r="J64" s="122">
        <f t="shared" ref="J64:K68" si="7">18-J55</f>
        <v>15</v>
      </c>
      <c r="K64" s="130">
        <f t="shared" si="7"/>
        <v>4</v>
      </c>
      <c r="L64" s="130">
        <f t="shared" ref="L64:M64" si="8">18-L55</f>
        <v>1</v>
      </c>
      <c r="M64" s="54">
        <f t="shared" si="8"/>
        <v>1</v>
      </c>
    </row>
    <row r="65" spans="1:13" x14ac:dyDescent="0.25">
      <c r="A65" s="154"/>
      <c r="B65" s="124"/>
      <c r="C65" s="122"/>
      <c r="D65" s="129"/>
      <c r="E65" s="129"/>
      <c r="F65" s="132"/>
      <c r="H65" s="225"/>
      <c r="I65" s="126" t="s">
        <v>100</v>
      </c>
      <c r="J65" s="123">
        <f t="shared" si="7"/>
        <v>15</v>
      </c>
      <c r="K65" s="131">
        <f t="shared" si="7"/>
        <v>4</v>
      </c>
      <c r="L65" s="131">
        <f t="shared" ref="L65:M65" si="9">18-L56</f>
        <v>1</v>
      </c>
      <c r="M65" s="133">
        <f t="shared" si="9"/>
        <v>0</v>
      </c>
    </row>
    <row r="66" spans="1:13" x14ac:dyDescent="0.25">
      <c r="A66" s="154"/>
      <c r="B66" s="125"/>
      <c r="C66" s="122"/>
      <c r="D66" s="130"/>
      <c r="E66" s="130"/>
      <c r="F66" s="54"/>
      <c r="H66" s="225" t="s">
        <v>10</v>
      </c>
      <c r="I66" s="124" t="s">
        <v>101</v>
      </c>
      <c r="J66" s="121">
        <f t="shared" si="7"/>
        <v>15</v>
      </c>
      <c r="K66" s="129">
        <f t="shared" si="7"/>
        <v>13</v>
      </c>
      <c r="L66" s="129">
        <f t="shared" ref="L66:M66" si="10">18-L57</f>
        <v>10</v>
      </c>
      <c r="M66" s="132">
        <f t="shared" si="10"/>
        <v>1</v>
      </c>
    </row>
    <row r="67" spans="1:13" x14ac:dyDescent="0.25">
      <c r="A67" s="154"/>
      <c r="B67" s="126"/>
      <c r="C67" s="123"/>
      <c r="D67" s="131"/>
      <c r="E67" s="131"/>
      <c r="F67" s="133"/>
      <c r="H67" s="225"/>
      <c r="I67" s="125" t="s">
        <v>99</v>
      </c>
      <c r="J67" s="122">
        <f t="shared" si="7"/>
        <v>15</v>
      </c>
      <c r="K67" s="130">
        <f t="shared" si="7"/>
        <v>13</v>
      </c>
      <c r="L67" s="130">
        <f t="shared" ref="L67:M67" si="11">18-L58</f>
        <v>9</v>
      </c>
      <c r="M67" s="54">
        <f t="shared" si="11"/>
        <v>1</v>
      </c>
    </row>
    <row r="68" spans="1:13" x14ac:dyDescent="0.25">
      <c r="A68" s="154"/>
      <c r="B68" s="124"/>
      <c r="C68" s="122"/>
      <c r="D68" s="129"/>
      <c r="E68" s="129"/>
      <c r="F68" s="132"/>
      <c r="H68" s="225"/>
      <c r="I68" s="126" t="s">
        <v>100</v>
      </c>
      <c r="J68" s="123">
        <f t="shared" si="7"/>
        <v>15</v>
      </c>
      <c r="K68" s="131">
        <f t="shared" si="7"/>
        <v>12</v>
      </c>
      <c r="L68" s="131">
        <f t="shared" ref="L68:M68" si="12">18-L59</f>
        <v>9</v>
      </c>
      <c r="M68" s="133">
        <f t="shared" si="12"/>
        <v>0</v>
      </c>
    </row>
    <row r="69" spans="1:13" x14ac:dyDescent="0.25">
      <c r="A69" s="154"/>
      <c r="B69" s="125"/>
      <c r="C69" s="122"/>
      <c r="D69" s="130"/>
      <c r="E69" s="130"/>
      <c r="F69" s="54"/>
    </row>
    <row r="70" spans="1:13" x14ac:dyDescent="0.25">
      <c r="A70" s="154"/>
      <c r="B70" s="126"/>
      <c r="C70" s="123"/>
      <c r="D70" s="131"/>
      <c r="E70" s="131"/>
      <c r="F70" s="133"/>
    </row>
  </sheetData>
  <mergeCells count="130">
    <mergeCell ref="H61:H62"/>
    <mergeCell ref="I61:I62"/>
    <mergeCell ref="J61:M61"/>
    <mergeCell ref="H63:H65"/>
    <mergeCell ref="H66:H68"/>
    <mergeCell ref="I52:I53"/>
    <mergeCell ref="J52:M52"/>
    <mergeCell ref="H54:H56"/>
    <mergeCell ref="H57:H59"/>
    <mergeCell ref="H52:H53"/>
    <mergeCell ref="F48:F50"/>
    <mergeCell ref="W8:W10"/>
    <mergeCell ref="W11:W13"/>
    <mergeCell ref="F33:F35"/>
    <mergeCell ref="F36:F38"/>
    <mergeCell ref="L18:L20"/>
    <mergeCell ref="L33:L35"/>
    <mergeCell ref="L39:L41"/>
    <mergeCell ref="L45:L47"/>
    <mergeCell ref="F18:F20"/>
    <mergeCell ref="F21:F23"/>
    <mergeCell ref="F24:F29"/>
    <mergeCell ref="F30:F32"/>
    <mergeCell ref="W6:W7"/>
    <mergeCell ref="X6:X7"/>
    <mergeCell ref="Y6:AB6"/>
    <mergeCell ref="W15:W16"/>
    <mergeCell ref="X15:X16"/>
    <mergeCell ref="Y15:AB15"/>
    <mergeCell ref="W17:W19"/>
    <mergeCell ref="W20:W22"/>
    <mergeCell ref="A3:A5"/>
    <mergeCell ref="B3:B5"/>
    <mergeCell ref="C3:C5"/>
    <mergeCell ref="D3:D5"/>
    <mergeCell ref="E3:E5"/>
    <mergeCell ref="H3:K3"/>
    <mergeCell ref="L3:O3"/>
    <mergeCell ref="P3:U3"/>
    <mergeCell ref="H4:I4"/>
    <mergeCell ref="J4:K4"/>
    <mergeCell ref="L4:O4"/>
    <mergeCell ref="P4:R4"/>
    <mergeCell ref="S4:U4"/>
    <mergeCell ref="G3:G5"/>
    <mergeCell ref="F3:F5"/>
    <mergeCell ref="A6:A8"/>
    <mergeCell ref="B6:B8"/>
    <mergeCell ref="C6:C8"/>
    <mergeCell ref="D6:D8"/>
    <mergeCell ref="E6:E8"/>
    <mergeCell ref="L12:L14"/>
    <mergeCell ref="C15:C17"/>
    <mergeCell ref="A9:A11"/>
    <mergeCell ref="B9:B11"/>
    <mergeCell ref="C9:C11"/>
    <mergeCell ref="D9:D11"/>
    <mergeCell ref="E9:E11"/>
    <mergeCell ref="L9:L11"/>
    <mergeCell ref="D15:D17"/>
    <mergeCell ref="E15:E17"/>
    <mergeCell ref="F6:F8"/>
    <mergeCell ref="F9:F11"/>
    <mergeCell ref="F12:F17"/>
    <mergeCell ref="A18:A20"/>
    <mergeCell ref="B18:B20"/>
    <mergeCell ref="C18:C20"/>
    <mergeCell ref="D18:D20"/>
    <mergeCell ref="E18:E20"/>
    <mergeCell ref="A12:A17"/>
    <mergeCell ref="B12:B17"/>
    <mergeCell ref="C12:C14"/>
    <mergeCell ref="D12:D14"/>
    <mergeCell ref="E12:E14"/>
    <mergeCell ref="A21:A23"/>
    <mergeCell ref="B21:B23"/>
    <mergeCell ref="C21:C23"/>
    <mergeCell ref="D21:D23"/>
    <mergeCell ref="E21:E23"/>
    <mergeCell ref="L21:L23"/>
    <mergeCell ref="A24:A26"/>
    <mergeCell ref="B24:B29"/>
    <mergeCell ref="C24:C26"/>
    <mergeCell ref="D24:D26"/>
    <mergeCell ref="E24:E26"/>
    <mergeCell ref="A27:A29"/>
    <mergeCell ref="C27:C29"/>
    <mergeCell ref="D27:D29"/>
    <mergeCell ref="E27:E29"/>
    <mergeCell ref="A30:A32"/>
    <mergeCell ref="B30:B32"/>
    <mergeCell ref="C30:C32"/>
    <mergeCell ref="D30:D32"/>
    <mergeCell ref="E30:E32"/>
    <mergeCell ref="L30:L32"/>
    <mergeCell ref="A33:A35"/>
    <mergeCell ref="B33:B35"/>
    <mergeCell ref="C33:C35"/>
    <mergeCell ref="D33:D35"/>
    <mergeCell ref="E33:E35"/>
    <mergeCell ref="L42:L44"/>
    <mergeCell ref="F42:F44"/>
    <mergeCell ref="F45:F47"/>
    <mergeCell ref="A45:A47"/>
    <mergeCell ref="B45:B47"/>
    <mergeCell ref="C45:C47"/>
    <mergeCell ref="D45:D47"/>
    <mergeCell ref="E45:E47"/>
    <mergeCell ref="A36:A38"/>
    <mergeCell ref="B36:B38"/>
    <mergeCell ref="C36:C38"/>
    <mergeCell ref="D36:D38"/>
    <mergeCell ref="E36:E38"/>
    <mergeCell ref="L36:L38"/>
    <mergeCell ref="F39:F41"/>
    <mergeCell ref="A39:A41"/>
    <mergeCell ref="B39:B41"/>
    <mergeCell ref="C39:C41"/>
    <mergeCell ref="D39:D41"/>
    <mergeCell ref="E39:E41"/>
    <mergeCell ref="A48:A50"/>
    <mergeCell ref="B48:B50"/>
    <mergeCell ref="C48:C50"/>
    <mergeCell ref="D48:D50"/>
    <mergeCell ref="E48:E50"/>
    <mergeCell ref="A42:A44"/>
    <mergeCell ref="B42:B44"/>
    <mergeCell ref="C42:C44"/>
    <mergeCell ref="D42:D44"/>
    <mergeCell ref="E42:E44"/>
  </mergeCells>
  <pageMargins left="0.7" right="0.7" top="0.75" bottom="0.75" header="0.3" footer="0.3"/>
  <pageSetup paperSize="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0"/>
  <sheetViews>
    <sheetView tabSelected="1" zoomScale="70" zoomScaleNormal="70" workbookViewId="0">
      <pane xSplit="2" topLeftCell="C1" activePane="topRight" state="frozen"/>
      <selection pane="topRight" activeCell="C48" sqref="C48:C50"/>
    </sheetView>
  </sheetViews>
  <sheetFormatPr defaultRowHeight="15" x14ac:dyDescent="0.25"/>
  <cols>
    <col min="1" max="1" width="11.28515625" customWidth="1"/>
    <col min="2" max="2" width="31.5703125" customWidth="1"/>
    <col min="3" max="3" width="9.85546875" customWidth="1"/>
    <col min="4" max="5" width="12.7109375" customWidth="1"/>
    <col min="7" max="7" width="17" bestFit="1" customWidth="1"/>
    <col min="8" max="8" width="17.42578125" customWidth="1"/>
    <col min="9" max="9" width="17" bestFit="1" customWidth="1"/>
    <col min="10" max="10" width="15.85546875" customWidth="1"/>
    <col min="11" max="11" width="10.5703125" customWidth="1"/>
    <col min="12" max="12" width="14.5703125" customWidth="1"/>
    <col min="13" max="13" width="17" customWidth="1"/>
    <col min="14" max="14" width="15.85546875" customWidth="1"/>
    <col min="15" max="15" width="11" customWidth="1"/>
    <col min="16" max="16" width="11.7109375" customWidth="1"/>
    <col min="17" max="17" width="17" bestFit="1" customWidth="1"/>
    <col min="18" max="18" width="15.85546875" bestFit="1" customWidth="1"/>
    <col min="19" max="19" width="11.7109375" bestFit="1" customWidth="1"/>
    <col min="20" max="20" width="17" bestFit="1" customWidth="1"/>
    <col min="21" max="21" width="12.7109375" customWidth="1"/>
  </cols>
  <sheetData>
    <row r="1" spans="1:29" x14ac:dyDescent="0.25">
      <c r="A1" s="1" t="s">
        <v>0</v>
      </c>
      <c r="B1" s="62"/>
    </row>
    <row r="2" spans="1:29" x14ac:dyDescent="0.25">
      <c r="G2" t="s">
        <v>82</v>
      </c>
    </row>
    <row r="3" spans="1:29" ht="15" customHeight="1" x14ac:dyDescent="0.25">
      <c r="A3" s="160" t="s">
        <v>86</v>
      </c>
      <c r="B3" s="159" t="s">
        <v>2</v>
      </c>
      <c r="C3" s="160" t="s">
        <v>85</v>
      </c>
      <c r="D3" s="160" t="s">
        <v>5</v>
      </c>
      <c r="E3" s="160" t="s">
        <v>6</v>
      </c>
      <c r="F3" s="159" t="s">
        <v>7</v>
      </c>
      <c r="G3" s="156" t="s">
        <v>8</v>
      </c>
      <c r="H3" s="157"/>
      <c r="I3" s="157"/>
      <c r="J3" s="158"/>
      <c r="K3" s="156" t="s">
        <v>8</v>
      </c>
      <c r="L3" s="157"/>
      <c r="M3" s="157"/>
      <c r="N3" s="158"/>
      <c r="O3" s="182" t="s">
        <v>84</v>
      </c>
      <c r="P3" s="156" t="s">
        <v>8</v>
      </c>
      <c r="Q3" s="157"/>
      <c r="R3" s="157"/>
      <c r="S3" s="157"/>
      <c r="T3" s="157"/>
      <c r="U3" s="158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160"/>
      <c r="B4" s="159"/>
      <c r="C4" s="160"/>
      <c r="D4" s="160"/>
      <c r="E4" s="160"/>
      <c r="F4" s="159"/>
      <c r="G4" s="156" t="s">
        <v>9</v>
      </c>
      <c r="H4" s="158"/>
      <c r="I4" s="156" t="s">
        <v>10</v>
      </c>
      <c r="J4" s="158"/>
      <c r="K4" s="159" t="s">
        <v>11</v>
      </c>
      <c r="L4" s="159"/>
      <c r="M4" s="159"/>
      <c r="N4" s="159"/>
      <c r="O4" s="183"/>
      <c r="P4" s="159" t="s">
        <v>12</v>
      </c>
      <c r="Q4" s="159"/>
      <c r="R4" s="159"/>
      <c r="S4" s="159" t="s">
        <v>13</v>
      </c>
      <c r="T4" s="159"/>
      <c r="U4" s="159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160"/>
      <c r="B5" s="159"/>
      <c r="C5" s="160"/>
      <c r="D5" s="160"/>
      <c r="E5" s="160"/>
      <c r="F5" s="159"/>
      <c r="G5" s="58" t="s">
        <v>14</v>
      </c>
      <c r="H5" s="59" t="s">
        <v>15</v>
      </c>
      <c r="I5" s="58" t="s">
        <v>14</v>
      </c>
      <c r="J5" s="60" t="s">
        <v>15</v>
      </c>
      <c r="K5" s="58" t="s">
        <v>16</v>
      </c>
      <c r="L5" s="59" t="s">
        <v>17</v>
      </c>
      <c r="M5" s="58" t="s">
        <v>14</v>
      </c>
      <c r="N5" s="60" t="s">
        <v>15</v>
      </c>
      <c r="O5" s="184"/>
      <c r="P5" s="61" t="s">
        <v>18</v>
      </c>
      <c r="Q5" s="58" t="s">
        <v>14</v>
      </c>
      <c r="R5" s="60" t="s">
        <v>15</v>
      </c>
      <c r="S5" s="58" t="s">
        <v>18</v>
      </c>
      <c r="T5" s="58" t="s">
        <v>14</v>
      </c>
      <c r="U5" s="60" t="s">
        <v>19</v>
      </c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5">
      <c r="A6" s="161" t="s">
        <v>20</v>
      </c>
      <c r="B6" s="164" t="s">
        <v>21</v>
      </c>
      <c r="C6" s="161">
        <v>1</v>
      </c>
      <c r="D6" s="161">
        <v>3.55</v>
      </c>
      <c r="E6" s="161">
        <v>3</v>
      </c>
      <c r="F6" s="12">
        <v>2.6</v>
      </c>
      <c r="G6" s="23">
        <v>0.18</v>
      </c>
      <c r="H6" s="21">
        <v>2054</v>
      </c>
      <c r="I6" s="16">
        <v>0.28000000000000003</v>
      </c>
      <c r="J6" s="7">
        <v>2078</v>
      </c>
      <c r="K6" s="78">
        <v>3.9</v>
      </c>
      <c r="L6" s="7">
        <v>2078</v>
      </c>
      <c r="M6" s="25" t="s">
        <v>63</v>
      </c>
      <c r="N6" s="7" t="s">
        <v>62</v>
      </c>
      <c r="O6" s="167">
        <v>1</v>
      </c>
      <c r="P6" s="12">
        <v>2055</v>
      </c>
      <c r="Q6" s="16">
        <v>0.28000000000000003</v>
      </c>
      <c r="R6" s="7">
        <v>2078</v>
      </c>
      <c r="S6" s="7">
        <v>2078</v>
      </c>
      <c r="T6" s="16">
        <v>0.24</v>
      </c>
      <c r="U6" s="7">
        <v>2069</v>
      </c>
      <c r="V6" s="2"/>
      <c r="W6" s="2"/>
      <c r="X6" s="2"/>
      <c r="Y6" s="2"/>
      <c r="Z6" s="2"/>
      <c r="AA6" s="2"/>
      <c r="AB6" s="2"/>
      <c r="AC6" s="2"/>
    </row>
    <row r="7" spans="1:29" x14ac:dyDescent="0.25">
      <c r="A7" s="162"/>
      <c r="B7" s="165"/>
      <c r="C7" s="162"/>
      <c r="D7" s="162"/>
      <c r="E7" s="162"/>
      <c r="F7" s="13">
        <v>4.5</v>
      </c>
      <c r="G7" s="24">
        <v>0.2</v>
      </c>
      <c r="H7" s="22">
        <v>2054</v>
      </c>
      <c r="I7" s="18">
        <v>0.28999999999999998</v>
      </c>
      <c r="J7" s="65">
        <v>2069</v>
      </c>
      <c r="K7" s="79">
        <v>4.0999999999999996</v>
      </c>
      <c r="L7" s="65">
        <v>2069</v>
      </c>
      <c r="M7" s="27" t="s">
        <v>64</v>
      </c>
      <c r="N7" s="28" t="s">
        <v>62</v>
      </c>
      <c r="O7" s="168"/>
      <c r="P7" s="13">
        <v>2055</v>
      </c>
      <c r="Q7" s="18">
        <v>0.28999999999999998</v>
      </c>
      <c r="R7" s="65">
        <v>2069</v>
      </c>
      <c r="S7" s="65">
        <v>2069</v>
      </c>
      <c r="T7" s="18">
        <v>0.24</v>
      </c>
      <c r="U7" s="65">
        <v>2062</v>
      </c>
      <c r="V7" s="2"/>
      <c r="W7" s="2"/>
      <c r="X7" s="2"/>
      <c r="Y7" s="2"/>
      <c r="Z7" s="2"/>
      <c r="AA7" s="2"/>
      <c r="AB7" s="2"/>
      <c r="AC7" s="2"/>
    </row>
    <row r="8" spans="1:29" x14ac:dyDescent="0.25">
      <c r="A8" s="163"/>
      <c r="B8" s="166"/>
      <c r="C8" s="163"/>
      <c r="D8" s="163"/>
      <c r="E8" s="163"/>
      <c r="F8" s="14">
        <v>8.5</v>
      </c>
      <c r="G8" s="30">
        <v>0.25</v>
      </c>
      <c r="H8" s="32">
        <v>2054</v>
      </c>
      <c r="I8" s="20">
        <v>0.28000000000000003</v>
      </c>
      <c r="J8" s="11">
        <v>2059</v>
      </c>
      <c r="K8" s="80">
        <v>4.5999999999999996</v>
      </c>
      <c r="L8" s="11">
        <v>2059</v>
      </c>
      <c r="M8" s="30" t="s">
        <v>67</v>
      </c>
      <c r="N8" s="11" t="s">
        <v>62</v>
      </c>
      <c r="O8" s="169"/>
      <c r="P8" s="14">
        <v>2055</v>
      </c>
      <c r="Q8" s="20">
        <v>0.28000000000000003</v>
      </c>
      <c r="R8" s="11">
        <v>2059</v>
      </c>
      <c r="S8" s="11">
        <v>2059</v>
      </c>
      <c r="T8" s="20">
        <v>0.24</v>
      </c>
      <c r="U8" s="11">
        <v>2054</v>
      </c>
      <c r="V8" s="2"/>
      <c r="W8" s="2"/>
      <c r="X8" s="2"/>
      <c r="Y8" s="2"/>
      <c r="Z8" s="2"/>
      <c r="AA8" s="2"/>
      <c r="AB8" s="2"/>
      <c r="AC8" s="2"/>
    </row>
    <row r="9" spans="1:29" x14ac:dyDescent="0.25">
      <c r="A9" s="161" t="s">
        <v>24</v>
      </c>
      <c r="B9" s="164" t="s">
        <v>25</v>
      </c>
      <c r="C9" s="161">
        <v>1</v>
      </c>
      <c r="D9" s="161">
        <v>3.09</v>
      </c>
      <c r="E9" s="161">
        <v>3</v>
      </c>
      <c r="F9" s="12">
        <v>2.6</v>
      </c>
      <c r="G9" s="16">
        <v>0</v>
      </c>
      <c r="H9" s="47">
        <v>2021</v>
      </c>
      <c r="I9" s="16">
        <v>0</v>
      </c>
      <c r="J9" s="26">
        <v>2021</v>
      </c>
      <c r="K9" s="197">
        <v>4.5999999999999996</v>
      </c>
      <c r="L9" s="5">
        <v>2021</v>
      </c>
      <c r="M9" s="25" t="s">
        <v>63</v>
      </c>
      <c r="N9" s="7" t="s">
        <v>62</v>
      </c>
      <c r="O9" s="185">
        <v>1</v>
      </c>
      <c r="P9" s="5">
        <v>2021</v>
      </c>
      <c r="Q9" s="16">
        <v>0</v>
      </c>
      <c r="R9" s="7">
        <v>2021</v>
      </c>
      <c r="S9" s="5">
        <v>2021</v>
      </c>
      <c r="T9" s="16">
        <v>0</v>
      </c>
      <c r="U9" s="26">
        <v>2021</v>
      </c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162"/>
      <c r="B10" s="165"/>
      <c r="C10" s="162"/>
      <c r="D10" s="162"/>
      <c r="E10" s="162"/>
      <c r="F10" s="13">
        <v>4.5</v>
      </c>
      <c r="G10" s="18">
        <v>0</v>
      </c>
      <c r="H10" s="48">
        <v>2021</v>
      </c>
      <c r="I10" s="18">
        <v>0</v>
      </c>
      <c r="J10" s="28">
        <v>2021</v>
      </c>
      <c r="K10" s="198"/>
      <c r="L10" s="64">
        <v>2021</v>
      </c>
      <c r="M10" s="27" t="s">
        <v>64</v>
      </c>
      <c r="N10" s="28" t="s">
        <v>62</v>
      </c>
      <c r="O10" s="186"/>
      <c r="P10" s="64">
        <v>2021</v>
      </c>
      <c r="Q10" s="18">
        <v>0</v>
      </c>
      <c r="R10" s="65">
        <v>2021</v>
      </c>
      <c r="S10" s="64">
        <v>2021</v>
      </c>
      <c r="T10" s="18">
        <v>0</v>
      </c>
      <c r="U10" s="28">
        <v>2021</v>
      </c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163"/>
      <c r="B11" s="166"/>
      <c r="C11" s="163"/>
      <c r="D11" s="163"/>
      <c r="E11" s="163"/>
      <c r="F11" s="14">
        <v>8.5</v>
      </c>
      <c r="G11" s="20">
        <v>0</v>
      </c>
      <c r="H11" s="49">
        <v>2021</v>
      </c>
      <c r="I11" s="20">
        <v>0</v>
      </c>
      <c r="J11" s="46">
        <v>2021</v>
      </c>
      <c r="K11" s="199"/>
      <c r="L11" s="4">
        <v>2021</v>
      </c>
      <c r="M11" s="30" t="s">
        <v>67</v>
      </c>
      <c r="N11" s="11" t="s">
        <v>62</v>
      </c>
      <c r="O11" s="187"/>
      <c r="P11" s="4">
        <v>2021</v>
      </c>
      <c r="Q11" s="20">
        <v>0</v>
      </c>
      <c r="R11" s="11">
        <v>2021</v>
      </c>
      <c r="S11" s="4">
        <v>2021</v>
      </c>
      <c r="T11" s="20">
        <v>0</v>
      </c>
      <c r="U11" s="46">
        <v>2021</v>
      </c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188" t="s">
        <v>89</v>
      </c>
      <c r="B12" s="191" t="s">
        <v>65</v>
      </c>
      <c r="C12" s="188">
        <v>4</v>
      </c>
      <c r="D12" s="194">
        <v>4</v>
      </c>
      <c r="E12" s="194">
        <v>5</v>
      </c>
      <c r="F12" s="12">
        <v>2.6</v>
      </c>
      <c r="G12" s="16">
        <v>0</v>
      </c>
      <c r="H12" s="47">
        <v>2021</v>
      </c>
      <c r="I12" s="16">
        <v>0</v>
      </c>
      <c r="J12" s="26">
        <v>2021</v>
      </c>
      <c r="K12" s="197">
        <v>4.5999999999999996</v>
      </c>
      <c r="L12" s="64">
        <v>2021</v>
      </c>
      <c r="M12" s="27">
        <v>0.53</v>
      </c>
      <c r="N12" s="19">
        <v>2140</v>
      </c>
      <c r="O12" s="200">
        <v>1</v>
      </c>
      <c r="P12" s="5">
        <v>2021</v>
      </c>
      <c r="Q12" s="27">
        <v>0.53</v>
      </c>
      <c r="R12" s="19">
        <v>2140</v>
      </c>
      <c r="S12" s="5">
        <v>2021</v>
      </c>
      <c r="T12" s="27">
        <v>0.53</v>
      </c>
      <c r="U12" s="19">
        <v>2140</v>
      </c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189"/>
      <c r="B13" s="192"/>
      <c r="C13" s="189"/>
      <c r="D13" s="195"/>
      <c r="E13" s="195"/>
      <c r="F13" s="13">
        <v>4.5</v>
      </c>
      <c r="G13" s="18">
        <v>0</v>
      </c>
      <c r="H13" s="48">
        <v>2021</v>
      </c>
      <c r="I13" s="18">
        <v>0</v>
      </c>
      <c r="J13" s="28">
        <v>2021</v>
      </c>
      <c r="K13" s="198"/>
      <c r="L13" s="64">
        <v>2021</v>
      </c>
      <c r="M13" s="50">
        <v>0.7</v>
      </c>
      <c r="N13" s="19">
        <v>2140</v>
      </c>
      <c r="O13" s="201"/>
      <c r="P13" s="64">
        <v>2021</v>
      </c>
      <c r="Q13" s="50">
        <v>0.7</v>
      </c>
      <c r="R13" s="19">
        <v>2140</v>
      </c>
      <c r="S13" s="64">
        <v>2021</v>
      </c>
      <c r="T13" s="50">
        <v>0.7</v>
      </c>
      <c r="U13" s="19">
        <v>2140</v>
      </c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190"/>
      <c r="B14" s="192"/>
      <c r="C14" s="190"/>
      <c r="D14" s="196"/>
      <c r="E14" s="196"/>
      <c r="F14" s="14">
        <v>8.5</v>
      </c>
      <c r="G14" s="20">
        <v>0</v>
      </c>
      <c r="H14" s="49">
        <v>2021</v>
      </c>
      <c r="I14" s="20">
        <v>0</v>
      </c>
      <c r="J14" s="46">
        <v>2021</v>
      </c>
      <c r="K14" s="199"/>
      <c r="L14" s="64">
        <v>2021</v>
      </c>
      <c r="M14" s="27">
        <v>1.1499999999999999</v>
      </c>
      <c r="N14" s="19">
        <v>2140</v>
      </c>
      <c r="O14" s="201"/>
      <c r="P14" s="4">
        <v>2021</v>
      </c>
      <c r="Q14" s="18">
        <v>0.74</v>
      </c>
      <c r="R14" s="65">
        <v>2103</v>
      </c>
      <c r="S14" s="4">
        <v>2021</v>
      </c>
      <c r="T14" s="18">
        <v>0.74</v>
      </c>
      <c r="U14" s="65">
        <v>2103</v>
      </c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188" t="s">
        <v>90</v>
      </c>
      <c r="B15" s="192"/>
      <c r="C15" s="188">
        <v>4</v>
      </c>
      <c r="D15" s="194">
        <v>4.5999999999999996</v>
      </c>
      <c r="E15" s="194">
        <v>2</v>
      </c>
      <c r="F15" s="12">
        <v>2.6</v>
      </c>
      <c r="G15" s="16">
        <v>0.52</v>
      </c>
      <c r="H15" s="5">
        <v>2139</v>
      </c>
      <c r="I15" s="16">
        <v>0.52</v>
      </c>
      <c r="J15" s="5">
        <v>2139</v>
      </c>
      <c r="K15" s="6" t="s">
        <v>29</v>
      </c>
      <c r="L15" s="5" t="s">
        <v>29</v>
      </c>
      <c r="M15" s="6" t="s">
        <v>29</v>
      </c>
      <c r="N15" s="7" t="s">
        <v>29</v>
      </c>
      <c r="O15" s="201"/>
      <c r="P15" s="12">
        <v>2139</v>
      </c>
      <c r="Q15" s="25" t="s">
        <v>63</v>
      </c>
      <c r="R15" s="7" t="s">
        <v>62</v>
      </c>
      <c r="S15" s="6">
        <v>2139</v>
      </c>
      <c r="T15" s="25" t="s">
        <v>63</v>
      </c>
      <c r="U15" s="7" t="s">
        <v>62</v>
      </c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189"/>
      <c r="B16" s="192"/>
      <c r="C16" s="189"/>
      <c r="D16" s="195"/>
      <c r="E16" s="195"/>
      <c r="F16" s="13">
        <v>4.5</v>
      </c>
      <c r="G16" s="18">
        <v>0.53</v>
      </c>
      <c r="H16" s="85">
        <v>2109</v>
      </c>
      <c r="I16" s="27">
        <v>0.59</v>
      </c>
      <c r="J16" s="22">
        <v>2121</v>
      </c>
      <c r="K16" s="84" t="s">
        <v>29</v>
      </c>
      <c r="L16" s="85" t="s">
        <v>29</v>
      </c>
      <c r="M16" s="84" t="s">
        <v>29</v>
      </c>
      <c r="N16" s="86" t="s">
        <v>29</v>
      </c>
      <c r="O16" s="201"/>
      <c r="P16" s="13">
        <v>2109</v>
      </c>
      <c r="Q16" s="27" t="s">
        <v>64</v>
      </c>
      <c r="R16" s="28" t="s">
        <v>62</v>
      </c>
      <c r="S16" s="84">
        <v>2121</v>
      </c>
      <c r="T16" s="27" t="s">
        <v>64</v>
      </c>
      <c r="U16" s="28" t="s">
        <v>62</v>
      </c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190"/>
      <c r="B17" s="193"/>
      <c r="C17" s="190"/>
      <c r="D17" s="196"/>
      <c r="E17" s="196"/>
      <c r="F17" s="14">
        <v>8.5</v>
      </c>
      <c r="G17" s="10">
        <v>0.6</v>
      </c>
      <c r="H17" s="32">
        <v>2091</v>
      </c>
      <c r="I17" s="10">
        <v>0.94</v>
      </c>
      <c r="J17" s="32">
        <v>2121</v>
      </c>
      <c r="K17" s="10" t="s">
        <v>29</v>
      </c>
      <c r="L17" s="4" t="s">
        <v>29</v>
      </c>
      <c r="M17" s="10" t="s">
        <v>29</v>
      </c>
      <c r="N17" s="11" t="s">
        <v>29</v>
      </c>
      <c r="O17" s="202"/>
      <c r="P17" s="14">
        <v>2091</v>
      </c>
      <c r="Q17" s="10" t="s">
        <v>67</v>
      </c>
      <c r="R17" s="11" t="s">
        <v>62</v>
      </c>
      <c r="S17" s="10">
        <v>2121</v>
      </c>
      <c r="T17" s="10" t="s">
        <v>67</v>
      </c>
      <c r="U17" s="11" t="s">
        <v>62</v>
      </c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12" t="s">
        <v>33</v>
      </c>
      <c r="B18" s="215" t="s">
        <v>27</v>
      </c>
      <c r="C18" s="212">
        <v>2</v>
      </c>
      <c r="D18" s="161">
        <v>4.5</v>
      </c>
      <c r="E18" s="161">
        <v>3</v>
      </c>
      <c r="F18" s="12">
        <v>2.6</v>
      </c>
      <c r="G18" s="16">
        <v>0.33</v>
      </c>
      <c r="H18" s="5">
        <v>2089</v>
      </c>
      <c r="I18" s="25">
        <v>0.52</v>
      </c>
      <c r="J18" s="17">
        <v>2138</v>
      </c>
      <c r="K18" s="197">
        <v>4.5999999999999996</v>
      </c>
      <c r="L18" s="5">
        <v>2138</v>
      </c>
      <c r="M18" s="25" t="s">
        <v>63</v>
      </c>
      <c r="N18" s="7" t="s">
        <v>62</v>
      </c>
      <c r="O18" s="209">
        <v>2</v>
      </c>
      <c r="P18" s="12">
        <v>2089</v>
      </c>
      <c r="Q18" s="25" t="s">
        <v>63</v>
      </c>
      <c r="R18" s="7" t="s">
        <v>62</v>
      </c>
      <c r="S18" s="6">
        <v>2138</v>
      </c>
      <c r="T18" s="25" t="s">
        <v>63</v>
      </c>
      <c r="U18" s="7" t="s">
        <v>62</v>
      </c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13"/>
      <c r="B19" s="216"/>
      <c r="C19" s="213"/>
      <c r="D19" s="162"/>
      <c r="E19" s="162"/>
      <c r="F19" s="13">
        <v>4.5</v>
      </c>
      <c r="G19" s="18">
        <v>0.33</v>
      </c>
      <c r="H19" s="64">
        <v>2076</v>
      </c>
      <c r="I19" s="27">
        <v>0.69</v>
      </c>
      <c r="J19" s="19">
        <v>2138</v>
      </c>
      <c r="K19" s="198"/>
      <c r="L19" s="64">
        <v>2138</v>
      </c>
      <c r="M19" s="27" t="s">
        <v>64</v>
      </c>
      <c r="N19" s="28" t="s">
        <v>62</v>
      </c>
      <c r="O19" s="210"/>
      <c r="P19" s="13">
        <v>2076</v>
      </c>
      <c r="Q19" s="27" t="s">
        <v>64</v>
      </c>
      <c r="R19" s="28" t="s">
        <v>62</v>
      </c>
      <c r="S19" s="63">
        <v>2138</v>
      </c>
      <c r="T19" s="27" t="s">
        <v>64</v>
      </c>
      <c r="U19" s="28" t="s">
        <v>62</v>
      </c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14"/>
      <c r="B20" s="217"/>
      <c r="C20" s="214"/>
      <c r="D20" s="163"/>
      <c r="E20" s="163"/>
      <c r="F20" s="14">
        <v>8.5</v>
      </c>
      <c r="G20" s="20">
        <v>0.33</v>
      </c>
      <c r="H20" s="4">
        <v>2064</v>
      </c>
      <c r="I20" s="30">
        <v>1.1200000000000001</v>
      </c>
      <c r="J20" s="31">
        <v>2138</v>
      </c>
      <c r="K20" s="199"/>
      <c r="L20" s="4">
        <v>2138</v>
      </c>
      <c r="M20" s="30" t="s">
        <v>67</v>
      </c>
      <c r="N20" s="11" t="s">
        <v>62</v>
      </c>
      <c r="O20" s="211"/>
      <c r="P20" s="14">
        <v>2064</v>
      </c>
      <c r="Q20" s="29">
        <v>1.23</v>
      </c>
      <c r="R20" s="11">
        <v>2149</v>
      </c>
      <c r="S20" s="10">
        <v>2138</v>
      </c>
      <c r="T20" s="29">
        <v>1.23</v>
      </c>
      <c r="U20" s="11">
        <v>2149</v>
      </c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188" t="s">
        <v>36</v>
      </c>
      <c r="B21" s="191" t="s">
        <v>34</v>
      </c>
      <c r="C21" s="188">
        <v>4</v>
      </c>
      <c r="D21" s="194">
        <v>4.5</v>
      </c>
      <c r="E21" s="194">
        <v>3</v>
      </c>
      <c r="F21" s="12">
        <v>2.6</v>
      </c>
      <c r="G21" s="16">
        <v>0.43</v>
      </c>
      <c r="H21" s="47">
        <v>2113</v>
      </c>
      <c r="I21" s="16">
        <v>0.43</v>
      </c>
      <c r="J21" s="26">
        <v>2113</v>
      </c>
      <c r="K21" s="197">
        <v>4.5999999999999996</v>
      </c>
      <c r="L21" s="5">
        <v>2113</v>
      </c>
      <c r="M21" s="25" t="s">
        <v>63</v>
      </c>
      <c r="N21" s="7" t="s">
        <v>62</v>
      </c>
      <c r="O21" s="209">
        <v>1</v>
      </c>
      <c r="P21" s="12">
        <v>2113</v>
      </c>
      <c r="Q21" s="25" t="s">
        <v>63</v>
      </c>
      <c r="R21" s="7" t="s">
        <v>62</v>
      </c>
      <c r="S21" s="6">
        <v>2113</v>
      </c>
      <c r="T21" s="25" t="s">
        <v>63</v>
      </c>
      <c r="U21" s="7" t="s">
        <v>62</v>
      </c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189"/>
      <c r="B22" s="192"/>
      <c r="C22" s="189"/>
      <c r="D22" s="195"/>
      <c r="E22" s="195"/>
      <c r="F22" s="13">
        <v>4.5</v>
      </c>
      <c r="G22" s="83">
        <v>0.43</v>
      </c>
      <c r="H22" s="48">
        <v>2092</v>
      </c>
      <c r="I22" s="83">
        <v>0.43</v>
      </c>
      <c r="J22" s="28">
        <v>2092</v>
      </c>
      <c r="K22" s="198"/>
      <c r="L22" s="64">
        <v>2092</v>
      </c>
      <c r="M22" s="27" t="s">
        <v>64</v>
      </c>
      <c r="N22" s="28" t="s">
        <v>62</v>
      </c>
      <c r="O22" s="210"/>
      <c r="P22" s="13">
        <v>2092</v>
      </c>
      <c r="Q22" s="27" t="s">
        <v>64</v>
      </c>
      <c r="R22" s="28" t="s">
        <v>62</v>
      </c>
      <c r="S22" s="63">
        <v>2092</v>
      </c>
      <c r="T22" s="27" t="s">
        <v>64</v>
      </c>
      <c r="U22" s="28" t="s">
        <v>62</v>
      </c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190"/>
      <c r="B23" s="193"/>
      <c r="C23" s="190"/>
      <c r="D23" s="196"/>
      <c r="E23" s="196"/>
      <c r="F23" s="14">
        <v>8.5</v>
      </c>
      <c r="G23" s="20">
        <v>0.43</v>
      </c>
      <c r="H23" s="49">
        <v>2074</v>
      </c>
      <c r="I23" s="30">
        <v>0.55000000000000004</v>
      </c>
      <c r="J23" s="31">
        <v>2086</v>
      </c>
      <c r="K23" s="199"/>
      <c r="L23" s="4">
        <v>2086</v>
      </c>
      <c r="M23" s="30" t="s">
        <v>67</v>
      </c>
      <c r="N23" s="11" t="s">
        <v>62</v>
      </c>
      <c r="O23" s="211"/>
      <c r="P23" s="14">
        <v>2074</v>
      </c>
      <c r="Q23" s="29">
        <v>1.23</v>
      </c>
      <c r="R23" s="11">
        <v>2149</v>
      </c>
      <c r="S23" s="10">
        <v>2086</v>
      </c>
      <c r="T23" s="29">
        <v>1.23</v>
      </c>
      <c r="U23" s="11">
        <v>2149</v>
      </c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188" t="s">
        <v>87</v>
      </c>
      <c r="B24" s="191" t="s">
        <v>39</v>
      </c>
      <c r="C24" s="188" t="s">
        <v>29</v>
      </c>
      <c r="D24" s="194">
        <v>7.5</v>
      </c>
      <c r="E24" s="194">
        <v>5</v>
      </c>
      <c r="F24" s="12">
        <v>2.6</v>
      </c>
      <c r="G24" s="63" t="s">
        <v>29</v>
      </c>
      <c r="H24" s="64" t="s">
        <v>29</v>
      </c>
      <c r="I24" s="63" t="s">
        <v>29</v>
      </c>
      <c r="J24" s="65" t="s">
        <v>29</v>
      </c>
      <c r="K24" s="6" t="s">
        <v>29</v>
      </c>
      <c r="L24" s="5" t="s">
        <v>29</v>
      </c>
      <c r="M24" s="6" t="s">
        <v>29</v>
      </c>
      <c r="N24" s="7" t="s">
        <v>29</v>
      </c>
      <c r="O24" s="200">
        <v>1</v>
      </c>
      <c r="P24" s="13" t="s">
        <v>29</v>
      </c>
      <c r="Q24" s="63" t="s">
        <v>29</v>
      </c>
      <c r="R24" s="65" t="s">
        <v>29</v>
      </c>
      <c r="S24" s="63" t="s">
        <v>29</v>
      </c>
      <c r="T24" s="63" t="s">
        <v>29</v>
      </c>
      <c r="U24" s="65" t="s">
        <v>29</v>
      </c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189"/>
      <c r="B25" s="192"/>
      <c r="C25" s="189"/>
      <c r="D25" s="195"/>
      <c r="E25" s="195"/>
      <c r="F25" s="13">
        <v>4.5</v>
      </c>
      <c r="G25" s="63" t="s">
        <v>29</v>
      </c>
      <c r="H25" s="64" t="s">
        <v>29</v>
      </c>
      <c r="I25" s="63" t="s">
        <v>29</v>
      </c>
      <c r="J25" s="65" t="s">
        <v>29</v>
      </c>
      <c r="K25" s="63" t="s">
        <v>29</v>
      </c>
      <c r="L25" s="64" t="s">
        <v>29</v>
      </c>
      <c r="M25" s="63" t="s">
        <v>29</v>
      </c>
      <c r="N25" s="65" t="s">
        <v>29</v>
      </c>
      <c r="O25" s="201"/>
      <c r="P25" s="13" t="s">
        <v>29</v>
      </c>
      <c r="Q25" s="63" t="s">
        <v>29</v>
      </c>
      <c r="R25" s="65" t="s">
        <v>29</v>
      </c>
      <c r="S25" s="63" t="s">
        <v>29</v>
      </c>
      <c r="T25" s="63" t="s">
        <v>29</v>
      </c>
      <c r="U25" s="65" t="s">
        <v>29</v>
      </c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190"/>
      <c r="B26" s="192"/>
      <c r="C26" s="190"/>
      <c r="D26" s="196"/>
      <c r="E26" s="196"/>
      <c r="F26" s="14">
        <v>8.5</v>
      </c>
      <c r="G26" s="84" t="s">
        <v>29</v>
      </c>
      <c r="H26" s="64" t="s">
        <v>29</v>
      </c>
      <c r="I26" s="84" t="s">
        <v>29</v>
      </c>
      <c r="J26" s="65" t="s">
        <v>29</v>
      </c>
      <c r="K26" s="84" t="s">
        <v>29</v>
      </c>
      <c r="L26" s="85" t="s">
        <v>29</v>
      </c>
      <c r="M26" s="84" t="s">
        <v>29</v>
      </c>
      <c r="N26" s="86" t="s">
        <v>29</v>
      </c>
      <c r="O26" s="201"/>
      <c r="P26" s="13" t="s">
        <v>29</v>
      </c>
      <c r="Q26" s="63" t="s">
        <v>29</v>
      </c>
      <c r="R26" s="65" t="s">
        <v>29</v>
      </c>
      <c r="S26" s="63" t="s">
        <v>29</v>
      </c>
      <c r="T26" s="63" t="s">
        <v>29</v>
      </c>
      <c r="U26" s="65" t="s">
        <v>29</v>
      </c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188" t="s">
        <v>88</v>
      </c>
      <c r="B27" s="192"/>
      <c r="C27" s="188">
        <v>4</v>
      </c>
      <c r="D27" s="194">
        <v>4.5999999999999996</v>
      </c>
      <c r="E27" s="194">
        <v>2</v>
      </c>
      <c r="F27" s="12">
        <v>2.6</v>
      </c>
      <c r="G27" s="16">
        <v>0.52</v>
      </c>
      <c r="H27" s="5">
        <v>2139</v>
      </c>
      <c r="I27" s="16">
        <v>0.52</v>
      </c>
      <c r="J27" s="5">
        <v>2139</v>
      </c>
      <c r="K27" s="6" t="s">
        <v>29</v>
      </c>
      <c r="L27" s="5" t="s">
        <v>29</v>
      </c>
      <c r="M27" s="6" t="s">
        <v>29</v>
      </c>
      <c r="N27" s="7" t="s">
        <v>29</v>
      </c>
      <c r="O27" s="201"/>
      <c r="P27" s="12">
        <v>2139</v>
      </c>
      <c r="Q27" s="25" t="s">
        <v>63</v>
      </c>
      <c r="R27" s="7" t="s">
        <v>62</v>
      </c>
      <c r="S27" s="6">
        <v>2139</v>
      </c>
      <c r="T27" s="25" t="s">
        <v>63</v>
      </c>
      <c r="U27" s="7" t="s">
        <v>62</v>
      </c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189"/>
      <c r="B28" s="192"/>
      <c r="C28" s="189"/>
      <c r="D28" s="195"/>
      <c r="E28" s="195"/>
      <c r="F28" s="13">
        <v>4.5</v>
      </c>
      <c r="G28" s="18">
        <v>0.53</v>
      </c>
      <c r="H28" s="85">
        <v>2109</v>
      </c>
      <c r="I28" s="27">
        <v>0.59</v>
      </c>
      <c r="J28" s="22">
        <v>2121</v>
      </c>
      <c r="K28" s="84" t="s">
        <v>29</v>
      </c>
      <c r="L28" s="85" t="s">
        <v>29</v>
      </c>
      <c r="M28" s="84" t="s">
        <v>29</v>
      </c>
      <c r="N28" s="86" t="s">
        <v>29</v>
      </c>
      <c r="O28" s="201"/>
      <c r="P28" s="13">
        <v>2109</v>
      </c>
      <c r="Q28" s="27" t="s">
        <v>64</v>
      </c>
      <c r="R28" s="28" t="s">
        <v>62</v>
      </c>
      <c r="S28" s="84">
        <v>2121</v>
      </c>
      <c r="T28" s="27" t="s">
        <v>64</v>
      </c>
      <c r="U28" s="28" t="s">
        <v>62</v>
      </c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190"/>
      <c r="B29" s="193"/>
      <c r="C29" s="190"/>
      <c r="D29" s="196"/>
      <c r="E29" s="196"/>
      <c r="F29" s="14">
        <v>8.5</v>
      </c>
      <c r="G29" s="10">
        <v>0.6</v>
      </c>
      <c r="H29" s="32">
        <v>2091</v>
      </c>
      <c r="I29" s="10">
        <v>0.94</v>
      </c>
      <c r="J29" s="32">
        <v>2121</v>
      </c>
      <c r="K29" s="10" t="s">
        <v>29</v>
      </c>
      <c r="L29" s="4" t="s">
        <v>29</v>
      </c>
      <c r="M29" s="10" t="s">
        <v>29</v>
      </c>
      <c r="N29" s="11" t="s">
        <v>29</v>
      </c>
      <c r="O29" s="202"/>
      <c r="P29" s="14">
        <v>2091</v>
      </c>
      <c r="Q29" s="10" t="s">
        <v>67</v>
      </c>
      <c r="R29" s="11" t="s">
        <v>62</v>
      </c>
      <c r="S29" s="10">
        <v>2121</v>
      </c>
      <c r="T29" s="10" t="s">
        <v>67</v>
      </c>
      <c r="U29" s="11" t="s">
        <v>62</v>
      </c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12" t="s">
        <v>61</v>
      </c>
      <c r="B30" s="215" t="s">
        <v>37</v>
      </c>
      <c r="C30" s="212">
        <v>2</v>
      </c>
      <c r="D30" s="161">
        <v>4.2</v>
      </c>
      <c r="E30" s="161">
        <v>4</v>
      </c>
      <c r="F30" s="12">
        <v>2.6</v>
      </c>
      <c r="G30" s="6">
        <v>7.0000000000000007E-2</v>
      </c>
      <c r="H30" s="21">
        <v>2031</v>
      </c>
      <c r="I30" s="6">
        <v>0.08</v>
      </c>
      <c r="J30" s="17">
        <v>2036</v>
      </c>
      <c r="K30" s="197">
        <v>4.5999999999999996</v>
      </c>
      <c r="L30" s="5">
        <v>2036</v>
      </c>
      <c r="M30" s="25" t="s">
        <v>63</v>
      </c>
      <c r="N30" s="7" t="s">
        <v>62</v>
      </c>
      <c r="O30" s="209">
        <v>1</v>
      </c>
      <c r="P30" s="12">
        <v>2031</v>
      </c>
      <c r="Q30" s="25" t="s">
        <v>63</v>
      </c>
      <c r="R30" s="7" t="s">
        <v>62</v>
      </c>
      <c r="S30" s="6">
        <v>2036</v>
      </c>
      <c r="T30" s="25" t="s">
        <v>63</v>
      </c>
      <c r="U30" s="7" t="s">
        <v>62</v>
      </c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13"/>
      <c r="B31" s="216"/>
      <c r="C31" s="213"/>
      <c r="D31" s="162"/>
      <c r="E31" s="162"/>
      <c r="F31" s="13">
        <v>4.5</v>
      </c>
      <c r="G31" s="63">
        <v>7.0000000000000007E-2</v>
      </c>
      <c r="H31" s="22">
        <v>2031</v>
      </c>
      <c r="I31" s="63">
        <v>0.09</v>
      </c>
      <c r="J31" s="19">
        <v>2036</v>
      </c>
      <c r="K31" s="198"/>
      <c r="L31" s="81">
        <v>2036</v>
      </c>
      <c r="M31" s="27" t="s">
        <v>64</v>
      </c>
      <c r="N31" s="28" t="s">
        <v>62</v>
      </c>
      <c r="O31" s="210"/>
      <c r="P31" s="13">
        <v>2031</v>
      </c>
      <c r="Q31" s="27" t="s">
        <v>64</v>
      </c>
      <c r="R31" s="28" t="s">
        <v>62</v>
      </c>
      <c r="S31" s="63">
        <v>2036</v>
      </c>
      <c r="T31" s="27" t="s">
        <v>64</v>
      </c>
      <c r="U31" s="28" t="s">
        <v>62</v>
      </c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14"/>
      <c r="B32" s="217"/>
      <c r="C32" s="214"/>
      <c r="D32" s="163"/>
      <c r="E32" s="163"/>
      <c r="F32" s="14">
        <v>8.5</v>
      </c>
      <c r="G32" s="10">
        <v>0.08</v>
      </c>
      <c r="H32" s="32">
        <v>2031</v>
      </c>
      <c r="I32" s="15">
        <v>0.1</v>
      </c>
      <c r="J32" s="31">
        <v>2036</v>
      </c>
      <c r="K32" s="199"/>
      <c r="L32" s="4">
        <v>2036</v>
      </c>
      <c r="M32" s="30" t="s">
        <v>67</v>
      </c>
      <c r="N32" s="11" t="s">
        <v>62</v>
      </c>
      <c r="O32" s="211"/>
      <c r="P32" s="14">
        <v>2031</v>
      </c>
      <c r="Q32" s="20">
        <v>0.94</v>
      </c>
      <c r="R32" s="11">
        <v>2121</v>
      </c>
      <c r="S32" s="10">
        <v>2036</v>
      </c>
      <c r="T32" s="20">
        <v>0.94</v>
      </c>
      <c r="U32" s="11">
        <v>2121</v>
      </c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12" t="s">
        <v>43</v>
      </c>
      <c r="B33" s="215" t="s">
        <v>66</v>
      </c>
      <c r="C33" s="212">
        <v>2</v>
      </c>
      <c r="D33" s="161">
        <v>4.2</v>
      </c>
      <c r="E33" s="161">
        <v>3</v>
      </c>
      <c r="F33" s="12">
        <v>2.6</v>
      </c>
      <c r="G33" s="6">
        <v>0.16</v>
      </c>
      <c r="H33" s="21">
        <v>2051</v>
      </c>
      <c r="I33" s="25">
        <v>0.52</v>
      </c>
      <c r="J33" s="33">
        <v>2138</v>
      </c>
      <c r="K33" s="197">
        <v>4.5999999999999996</v>
      </c>
      <c r="L33" s="5">
        <v>2138</v>
      </c>
      <c r="M33" s="25" t="s">
        <v>63</v>
      </c>
      <c r="N33" s="7" t="s">
        <v>62</v>
      </c>
      <c r="O33" s="209">
        <v>4</v>
      </c>
      <c r="P33" s="12">
        <v>2051</v>
      </c>
      <c r="Q33" s="25" t="s">
        <v>63</v>
      </c>
      <c r="R33" s="7" t="s">
        <v>62</v>
      </c>
      <c r="S33" s="6">
        <v>2138</v>
      </c>
      <c r="T33" s="25" t="s">
        <v>63</v>
      </c>
      <c r="U33" s="7" t="s">
        <v>62</v>
      </c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13"/>
      <c r="B34" s="216"/>
      <c r="C34" s="213"/>
      <c r="D34" s="162"/>
      <c r="E34" s="162"/>
      <c r="F34" s="13">
        <v>4.5</v>
      </c>
      <c r="G34" s="63">
        <v>0.18</v>
      </c>
      <c r="H34" s="22">
        <v>2051</v>
      </c>
      <c r="I34" s="63">
        <v>0.69</v>
      </c>
      <c r="J34" s="34">
        <v>2138</v>
      </c>
      <c r="K34" s="198"/>
      <c r="L34" s="2">
        <v>2138</v>
      </c>
      <c r="M34" s="27" t="s">
        <v>64</v>
      </c>
      <c r="N34" s="28" t="s">
        <v>62</v>
      </c>
      <c r="O34" s="210"/>
      <c r="P34" s="13">
        <v>2051</v>
      </c>
      <c r="Q34" s="27" t="s">
        <v>64</v>
      </c>
      <c r="R34" s="28" t="s">
        <v>62</v>
      </c>
      <c r="S34" s="63">
        <v>2138</v>
      </c>
      <c r="T34" s="27" t="s">
        <v>64</v>
      </c>
      <c r="U34" s="28" t="s">
        <v>62</v>
      </c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14"/>
      <c r="B35" s="217"/>
      <c r="C35" s="214"/>
      <c r="D35" s="163"/>
      <c r="E35" s="163"/>
      <c r="F35" s="14">
        <v>8.5</v>
      </c>
      <c r="G35" s="10">
        <v>0.22</v>
      </c>
      <c r="H35" s="32">
        <v>2051</v>
      </c>
      <c r="I35" s="20">
        <v>0.94</v>
      </c>
      <c r="J35" s="11">
        <v>2121</v>
      </c>
      <c r="K35" s="199"/>
      <c r="L35" s="4">
        <v>2121</v>
      </c>
      <c r="M35" s="30" t="s">
        <v>67</v>
      </c>
      <c r="N35" s="11" t="s">
        <v>62</v>
      </c>
      <c r="O35" s="211"/>
      <c r="P35" s="14">
        <v>2051</v>
      </c>
      <c r="Q35" s="20">
        <v>0.94</v>
      </c>
      <c r="R35" s="11">
        <v>2121</v>
      </c>
      <c r="S35" s="10">
        <v>2121</v>
      </c>
      <c r="T35" s="20">
        <v>0.94</v>
      </c>
      <c r="U35" s="11">
        <v>2121</v>
      </c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12" t="s">
        <v>46</v>
      </c>
      <c r="B36" s="215" t="s">
        <v>47</v>
      </c>
      <c r="C36" s="212">
        <v>3</v>
      </c>
      <c r="D36" s="161">
        <v>4.2</v>
      </c>
      <c r="E36" s="161">
        <v>3</v>
      </c>
      <c r="F36" s="12">
        <v>2.6</v>
      </c>
      <c r="G36" s="6">
        <v>0.16</v>
      </c>
      <c r="H36" s="21">
        <v>2051</v>
      </c>
      <c r="I36" s="35">
        <v>0.4</v>
      </c>
      <c r="J36" s="17">
        <v>2107</v>
      </c>
      <c r="K36" s="197">
        <v>4.5999999999999996</v>
      </c>
      <c r="L36" s="5">
        <v>2107</v>
      </c>
      <c r="M36" s="25" t="s">
        <v>63</v>
      </c>
      <c r="N36" s="7" t="s">
        <v>62</v>
      </c>
      <c r="O36" s="209">
        <v>1</v>
      </c>
      <c r="P36" s="12">
        <v>2051</v>
      </c>
      <c r="Q36" s="25" t="s">
        <v>63</v>
      </c>
      <c r="R36" s="7" t="s">
        <v>62</v>
      </c>
      <c r="S36" s="6">
        <v>2107</v>
      </c>
      <c r="T36" s="25" t="s">
        <v>63</v>
      </c>
      <c r="U36" s="7" t="s">
        <v>62</v>
      </c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13"/>
      <c r="B37" s="216"/>
      <c r="C37" s="213"/>
      <c r="D37" s="162"/>
      <c r="E37" s="162"/>
      <c r="F37" s="13">
        <v>4.5</v>
      </c>
      <c r="G37" s="63">
        <v>0.18</v>
      </c>
      <c r="H37" s="22">
        <v>2051</v>
      </c>
      <c r="I37" s="63">
        <v>0.52</v>
      </c>
      <c r="J37" s="19">
        <v>2107</v>
      </c>
      <c r="K37" s="198"/>
      <c r="L37" s="64">
        <v>2107</v>
      </c>
      <c r="M37" s="27" t="s">
        <v>64</v>
      </c>
      <c r="N37" s="28" t="s">
        <v>62</v>
      </c>
      <c r="O37" s="210"/>
      <c r="P37" s="13">
        <v>2051</v>
      </c>
      <c r="Q37" s="27" t="s">
        <v>64</v>
      </c>
      <c r="R37" s="28" t="s">
        <v>62</v>
      </c>
      <c r="S37" s="63">
        <v>2107</v>
      </c>
      <c r="T37" s="27" t="s">
        <v>64</v>
      </c>
      <c r="U37" s="28" t="s">
        <v>62</v>
      </c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14"/>
      <c r="B38" s="217"/>
      <c r="C38" s="214"/>
      <c r="D38" s="163"/>
      <c r="E38" s="163"/>
      <c r="F38" s="14">
        <v>8.5</v>
      </c>
      <c r="G38" s="10">
        <v>0.22</v>
      </c>
      <c r="H38" s="32">
        <v>2051</v>
      </c>
      <c r="I38" s="10">
        <v>0.78</v>
      </c>
      <c r="J38" s="31">
        <v>2107</v>
      </c>
      <c r="K38" s="199"/>
      <c r="L38" s="4">
        <v>2107</v>
      </c>
      <c r="M38" s="30" t="s">
        <v>67</v>
      </c>
      <c r="N38" s="11" t="s">
        <v>62</v>
      </c>
      <c r="O38" s="211"/>
      <c r="P38" s="14">
        <v>2051</v>
      </c>
      <c r="Q38" s="20">
        <v>0.94</v>
      </c>
      <c r="R38" s="11">
        <v>2121</v>
      </c>
      <c r="S38" s="10">
        <v>2107</v>
      </c>
      <c r="T38" s="20">
        <v>0.94</v>
      </c>
      <c r="U38" s="11">
        <v>2121</v>
      </c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88" t="s">
        <v>49</v>
      </c>
      <c r="B39" s="191" t="s">
        <v>50</v>
      </c>
      <c r="C39" s="188">
        <v>4</v>
      </c>
      <c r="D39" s="194">
        <v>4.2</v>
      </c>
      <c r="E39" s="194">
        <v>3</v>
      </c>
      <c r="F39" s="12">
        <v>2.6</v>
      </c>
      <c r="G39" s="6">
        <v>0.18</v>
      </c>
      <c r="H39" s="22">
        <v>2056</v>
      </c>
      <c r="I39" s="6">
        <v>0.32</v>
      </c>
      <c r="J39" s="19">
        <v>2086</v>
      </c>
      <c r="K39" s="197">
        <v>4.5999999999999996</v>
      </c>
      <c r="L39" s="5">
        <v>2086</v>
      </c>
      <c r="M39" s="25" t="s">
        <v>63</v>
      </c>
      <c r="N39" s="7" t="s">
        <v>62</v>
      </c>
      <c r="O39" s="209">
        <v>2</v>
      </c>
      <c r="P39" s="13">
        <v>2056</v>
      </c>
      <c r="Q39" s="25" t="s">
        <v>63</v>
      </c>
      <c r="R39" s="7" t="s">
        <v>62</v>
      </c>
      <c r="S39" s="63">
        <v>2086</v>
      </c>
      <c r="T39" s="25" t="s">
        <v>63</v>
      </c>
      <c r="U39" s="7" t="s">
        <v>62</v>
      </c>
    </row>
    <row r="40" spans="1:29" x14ac:dyDescent="0.25">
      <c r="A40" s="189"/>
      <c r="B40" s="192"/>
      <c r="C40" s="189"/>
      <c r="D40" s="195"/>
      <c r="E40" s="195"/>
      <c r="F40" s="13">
        <v>4.5</v>
      </c>
      <c r="G40" s="36">
        <v>0.2</v>
      </c>
      <c r="H40" s="22">
        <v>2056</v>
      </c>
      <c r="I40" s="63">
        <v>0.39</v>
      </c>
      <c r="J40" s="19">
        <v>2086</v>
      </c>
      <c r="K40" s="198"/>
      <c r="L40" s="64">
        <v>2086</v>
      </c>
      <c r="M40" s="27" t="s">
        <v>64</v>
      </c>
      <c r="N40" s="28" t="s">
        <v>62</v>
      </c>
      <c r="O40" s="210"/>
      <c r="P40" s="13">
        <v>2056</v>
      </c>
      <c r="Q40" s="27" t="s">
        <v>64</v>
      </c>
      <c r="R40" s="28" t="s">
        <v>62</v>
      </c>
      <c r="S40" s="63">
        <v>2086</v>
      </c>
      <c r="T40" s="27" t="s">
        <v>64</v>
      </c>
      <c r="U40" s="28" t="s">
        <v>62</v>
      </c>
    </row>
    <row r="41" spans="1:29" x14ac:dyDescent="0.25">
      <c r="A41" s="190"/>
      <c r="B41" s="193"/>
      <c r="C41" s="190"/>
      <c r="D41" s="196"/>
      <c r="E41" s="196"/>
      <c r="F41" s="14">
        <v>8.5</v>
      </c>
      <c r="G41" s="10">
        <v>0.26</v>
      </c>
      <c r="H41" s="22">
        <v>2056</v>
      </c>
      <c r="I41" s="10">
        <v>0.55000000000000004</v>
      </c>
      <c r="J41" s="19">
        <v>2086</v>
      </c>
      <c r="K41" s="199"/>
      <c r="L41" s="4">
        <v>2086</v>
      </c>
      <c r="M41" s="30" t="s">
        <v>67</v>
      </c>
      <c r="N41" s="11" t="s">
        <v>62</v>
      </c>
      <c r="O41" s="211"/>
      <c r="P41" s="13">
        <v>2056</v>
      </c>
      <c r="Q41" s="18">
        <v>0.94</v>
      </c>
      <c r="R41" s="65">
        <v>2121</v>
      </c>
      <c r="S41" s="63">
        <v>2086</v>
      </c>
      <c r="T41" s="18">
        <v>0.94</v>
      </c>
      <c r="U41" s="65">
        <v>2121</v>
      </c>
    </row>
    <row r="42" spans="1:29" ht="15" customHeight="1" x14ac:dyDescent="0.25">
      <c r="A42" s="224" t="s">
        <v>51</v>
      </c>
      <c r="B42" s="191" t="s">
        <v>52</v>
      </c>
      <c r="C42" s="188">
        <v>3</v>
      </c>
      <c r="D42" s="194">
        <v>4.2</v>
      </c>
      <c r="E42" s="194">
        <v>4</v>
      </c>
      <c r="F42" s="12">
        <v>2.6</v>
      </c>
      <c r="G42" s="6">
        <v>7.0000000000000007E-2</v>
      </c>
      <c r="H42" s="21">
        <v>2031</v>
      </c>
      <c r="I42" s="6">
        <v>0.08</v>
      </c>
      <c r="J42" s="17">
        <v>2036</v>
      </c>
      <c r="K42" s="197">
        <v>4.5999999999999996</v>
      </c>
      <c r="L42" s="5">
        <v>2036</v>
      </c>
      <c r="M42" s="6">
        <v>0.54</v>
      </c>
      <c r="N42" s="17">
        <v>2141</v>
      </c>
      <c r="O42" s="209">
        <v>1</v>
      </c>
      <c r="P42" s="12">
        <v>2031</v>
      </c>
      <c r="Q42" s="25">
        <v>0.52</v>
      </c>
      <c r="R42" s="17">
        <v>2136</v>
      </c>
      <c r="S42" s="6">
        <v>2036</v>
      </c>
      <c r="T42" s="25">
        <v>0.52</v>
      </c>
      <c r="U42" s="17">
        <v>2141</v>
      </c>
    </row>
    <row r="43" spans="1:29" x14ac:dyDescent="0.25">
      <c r="A43" s="224"/>
      <c r="B43" s="192"/>
      <c r="C43" s="189"/>
      <c r="D43" s="195"/>
      <c r="E43" s="195"/>
      <c r="F43" s="13">
        <v>4.5</v>
      </c>
      <c r="G43" s="63">
        <v>7.0000000000000007E-2</v>
      </c>
      <c r="H43" s="22">
        <v>2031</v>
      </c>
      <c r="I43" s="63">
        <v>0.09</v>
      </c>
      <c r="J43" s="19">
        <v>2036</v>
      </c>
      <c r="K43" s="198"/>
      <c r="L43" s="64">
        <v>2036</v>
      </c>
      <c r="M43" s="63">
        <v>0.72</v>
      </c>
      <c r="N43" s="19">
        <v>2141</v>
      </c>
      <c r="O43" s="210"/>
      <c r="P43" s="13">
        <v>2031</v>
      </c>
      <c r="Q43" s="27">
        <v>0.64</v>
      </c>
      <c r="R43" s="19">
        <v>2136</v>
      </c>
      <c r="S43" s="63">
        <v>2036</v>
      </c>
      <c r="T43" s="27">
        <v>0.64</v>
      </c>
      <c r="U43" s="19">
        <v>2141</v>
      </c>
    </row>
    <row r="44" spans="1:29" x14ac:dyDescent="0.25">
      <c r="A44" s="224"/>
      <c r="B44" s="193"/>
      <c r="C44" s="190"/>
      <c r="D44" s="196"/>
      <c r="E44" s="196"/>
      <c r="F44" s="14">
        <v>8.5</v>
      </c>
      <c r="G44" s="10">
        <v>0.08</v>
      </c>
      <c r="H44" s="32">
        <v>2031</v>
      </c>
      <c r="I44" s="15">
        <v>0.1</v>
      </c>
      <c r="J44" s="31">
        <v>2036</v>
      </c>
      <c r="K44" s="199"/>
      <c r="L44" s="4">
        <v>2036</v>
      </c>
      <c r="M44" s="10">
        <v>1.17</v>
      </c>
      <c r="N44" s="31">
        <v>2141</v>
      </c>
      <c r="O44" s="211"/>
      <c r="P44" s="14">
        <v>2031</v>
      </c>
      <c r="Q44" s="18">
        <v>0.94</v>
      </c>
      <c r="R44" s="65">
        <v>2121</v>
      </c>
      <c r="S44" s="10">
        <v>2036</v>
      </c>
      <c r="T44" s="18">
        <v>0.94</v>
      </c>
      <c r="U44" s="82">
        <v>2121</v>
      </c>
    </row>
    <row r="45" spans="1:29" x14ac:dyDescent="0.25">
      <c r="A45" s="224" t="s">
        <v>53</v>
      </c>
      <c r="B45" s="191" t="s">
        <v>54</v>
      </c>
      <c r="C45" s="188">
        <v>1</v>
      </c>
      <c r="D45" s="194">
        <v>4.2</v>
      </c>
      <c r="E45" s="194">
        <v>3</v>
      </c>
      <c r="F45" s="12">
        <v>2.6</v>
      </c>
      <c r="G45" s="6">
        <v>0.17</v>
      </c>
      <c r="H45" s="21">
        <v>2054</v>
      </c>
      <c r="I45" s="6">
        <v>0.53</v>
      </c>
      <c r="J45" s="17">
        <v>2140</v>
      </c>
      <c r="K45" s="197">
        <v>4.5999999999999996</v>
      </c>
      <c r="L45" s="5">
        <v>2140</v>
      </c>
      <c r="M45" s="25" t="s">
        <v>63</v>
      </c>
      <c r="N45" s="7" t="s">
        <v>62</v>
      </c>
      <c r="O45" s="209">
        <v>1</v>
      </c>
      <c r="P45" s="12">
        <v>2054</v>
      </c>
      <c r="Q45" s="25" t="s">
        <v>63</v>
      </c>
      <c r="R45" s="7" t="s">
        <v>62</v>
      </c>
      <c r="S45" s="6">
        <v>2140</v>
      </c>
      <c r="T45" s="25" t="s">
        <v>63</v>
      </c>
      <c r="U45" s="7" t="s">
        <v>62</v>
      </c>
    </row>
    <row r="46" spans="1:29" x14ac:dyDescent="0.25">
      <c r="A46" s="224"/>
      <c r="B46" s="192"/>
      <c r="C46" s="189"/>
      <c r="D46" s="195"/>
      <c r="E46" s="195"/>
      <c r="F46" s="13">
        <v>4.5</v>
      </c>
      <c r="G46" s="63">
        <v>0.19</v>
      </c>
      <c r="H46" s="22">
        <v>2054</v>
      </c>
      <c r="I46" s="36">
        <v>0.7</v>
      </c>
      <c r="J46" s="19">
        <v>2140</v>
      </c>
      <c r="K46" s="198"/>
      <c r="L46" s="85">
        <v>2140</v>
      </c>
      <c r="M46" s="27" t="s">
        <v>64</v>
      </c>
      <c r="N46" s="28" t="s">
        <v>62</v>
      </c>
      <c r="O46" s="210"/>
      <c r="P46" s="13">
        <v>2054</v>
      </c>
      <c r="Q46" s="27" t="s">
        <v>64</v>
      </c>
      <c r="R46" s="28" t="s">
        <v>62</v>
      </c>
      <c r="S46" s="63">
        <v>2140</v>
      </c>
      <c r="T46" s="27" t="s">
        <v>64</v>
      </c>
      <c r="U46" s="28" t="s">
        <v>62</v>
      </c>
    </row>
    <row r="47" spans="1:29" x14ac:dyDescent="0.25">
      <c r="A47" s="224"/>
      <c r="B47" s="193"/>
      <c r="C47" s="190"/>
      <c r="D47" s="196"/>
      <c r="E47" s="196"/>
      <c r="F47" s="14">
        <v>8.5</v>
      </c>
      <c r="G47" s="10">
        <v>0.24</v>
      </c>
      <c r="H47" s="32">
        <v>2054</v>
      </c>
      <c r="I47" s="20">
        <v>0.94</v>
      </c>
      <c r="J47" s="11">
        <v>2121</v>
      </c>
      <c r="K47" s="199"/>
      <c r="L47" s="4">
        <v>2121</v>
      </c>
      <c r="M47" s="30" t="s">
        <v>67</v>
      </c>
      <c r="N47" s="11" t="s">
        <v>62</v>
      </c>
      <c r="O47" s="211"/>
      <c r="P47" s="14">
        <v>2054</v>
      </c>
      <c r="Q47" s="20">
        <v>0.94</v>
      </c>
      <c r="R47" s="11">
        <v>2121</v>
      </c>
      <c r="S47" s="10">
        <v>2121</v>
      </c>
      <c r="T47" s="20">
        <v>0.94</v>
      </c>
      <c r="U47" s="11">
        <v>2121</v>
      </c>
    </row>
    <row r="48" spans="1:29" x14ac:dyDescent="0.25">
      <c r="A48" s="224" t="s">
        <v>55</v>
      </c>
      <c r="B48" s="191" t="s">
        <v>56</v>
      </c>
      <c r="C48" s="188">
        <v>1</v>
      </c>
      <c r="D48" s="194">
        <v>5.2</v>
      </c>
      <c r="E48" s="194">
        <v>3</v>
      </c>
      <c r="F48" s="12">
        <v>2.6</v>
      </c>
      <c r="G48" s="25" t="s">
        <v>63</v>
      </c>
      <c r="H48" s="7" t="s">
        <v>62</v>
      </c>
      <c r="I48" s="25" t="s">
        <v>63</v>
      </c>
      <c r="J48" s="7" t="s">
        <v>62</v>
      </c>
      <c r="K48" s="6" t="s">
        <v>29</v>
      </c>
      <c r="L48" s="5" t="s">
        <v>29</v>
      </c>
      <c r="M48" s="6" t="s">
        <v>29</v>
      </c>
      <c r="N48" s="7" t="s">
        <v>29</v>
      </c>
      <c r="O48" s="209">
        <v>1</v>
      </c>
      <c r="P48" s="12" t="s">
        <v>57</v>
      </c>
      <c r="Q48" s="25" t="s">
        <v>63</v>
      </c>
      <c r="R48" s="7" t="s">
        <v>62</v>
      </c>
      <c r="S48" s="6" t="s">
        <v>57</v>
      </c>
      <c r="T48" s="25" t="s">
        <v>63</v>
      </c>
      <c r="U48" s="7" t="s">
        <v>62</v>
      </c>
    </row>
    <row r="49" spans="1:21" x14ac:dyDescent="0.25">
      <c r="A49" s="224"/>
      <c r="B49" s="192"/>
      <c r="C49" s="189"/>
      <c r="D49" s="195"/>
      <c r="E49" s="195"/>
      <c r="F49" s="13">
        <v>4.5</v>
      </c>
      <c r="G49" s="27" t="s">
        <v>64</v>
      </c>
      <c r="H49" s="28" t="s">
        <v>62</v>
      </c>
      <c r="I49" s="27" t="s">
        <v>64</v>
      </c>
      <c r="J49" s="28" t="s">
        <v>62</v>
      </c>
      <c r="K49" s="63" t="s">
        <v>29</v>
      </c>
      <c r="L49" s="64" t="s">
        <v>29</v>
      </c>
      <c r="M49" s="63" t="s">
        <v>29</v>
      </c>
      <c r="N49" s="65" t="s">
        <v>29</v>
      </c>
      <c r="O49" s="210"/>
      <c r="P49" s="13" t="s">
        <v>57</v>
      </c>
      <c r="Q49" s="27" t="s">
        <v>64</v>
      </c>
      <c r="R49" s="28" t="s">
        <v>62</v>
      </c>
      <c r="S49" s="63" t="s">
        <v>57</v>
      </c>
      <c r="T49" s="27" t="s">
        <v>64</v>
      </c>
      <c r="U49" s="28" t="s">
        <v>62</v>
      </c>
    </row>
    <row r="50" spans="1:21" x14ac:dyDescent="0.25">
      <c r="A50" s="224"/>
      <c r="B50" s="193"/>
      <c r="C50" s="190"/>
      <c r="D50" s="196"/>
      <c r="E50" s="196"/>
      <c r="F50" s="14">
        <v>8.5</v>
      </c>
      <c r="G50" s="20">
        <v>1.03</v>
      </c>
      <c r="H50" s="4">
        <v>2130</v>
      </c>
      <c r="I50" s="20">
        <v>1.1399999999999999</v>
      </c>
      <c r="J50" s="46">
        <v>2140</v>
      </c>
      <c r="K50" s="10" t="s">
        <v>29</v>
      </c>
      <c r="L50" s="4" t="s">
        <v>29</v>
      </c>
      <c r="M50" s="10" t="s">
        <v>29</v>
      </c>
      <c r="N50" s="11" t="s">
        <v>29</v>
      </c>
      <c r="O50" s="211"/>
      <c r="P50" s="14">
        <v>2130</v>
      </c>
      <c r="Q50" s="10" t="s">
        <v>67</v>
      </c>
      <c r="R50" s="11" t="s">
        <v>62</v>
      </c>
      <c r="S50" s="10">
        <v>2140</v>
      </c>
      <c r="T50" s="10" t="s">
        <v>67</v>
      </c>
      <c r="U50" s="11" t="s">
        <v>62</v>
      </c>
    </row>
  </sheetData>
  <mergeCells count="111">
    <mergeCell ref="O6:O8"/>
    <mergeCell ref="O9:O11"/>
    <mergeCell ref="O18:O20"/>
    <mergeCell ref="O21:O23"/>
    <mergeCell ref="O42:O44"/>
    <mergeCell ref="O45:O47"/>
    <mergeCell ref="O48:O50"/>
    <mergeCell ref="K21:K23"/>
    <mergeCell ref="O30:O32"/>
    <mergeCell ref="O33:O35"/>
    <mergeCell ref="O36:O38"/>
    <mergeCell ref="O39:O41"/>
    <mergeCell ref="K33:K35"/>
    <mergeCell ref="K30:K32"/>
    <mergeCell ref="K42:K44"/>
    <mergeCell ref="K36:K38"/>
    <mergeCell ref="K39:K41"/>
    <mergeCell ref="K45:K47"/>
    <mergeCell ref="O12:O17"/>
    <mergeCell ref="O24:O29"/>
    <mergeCell ref="K18:K20"/>
    <mergeCell ref="K12:K14"/>
    <mergeCell ref="K9:K11"/>
    <mergeCell ref="P4:R4"/>
    <mergeCell ref="S4:U4"/>
    <mergeCell ref="K3:N3"/>
    <mergeCell ref="P3:U3"/>
    <mergeCell ref="A3:A5"/>
    <mergeCell ref="B3:B5"/>
    <mergeCell ref="C3:C5"/>
    <mergeCell ref="D3:D5"/>
    <mergeCell ref="E3:E5"/>
    <mergeCell ref="O3:O5"/>
    <mergeCell ref="F3:F5"/>
    <mergeCell ref="G4:H4"/>
    <mergeCell ref="I4:J4"/>
    <mergeCell ref="K4:N4"/>
    <mergeCell ref="G3:J3"/>
    <mergeCell ref="A18:A20"/>
    <mergeCell ref="B18:B20"/>
    <mergeCell ref="C18:C20"/>
    <mergeCell ref="D18:D20"/>
    <mergeCell ref="E18:E20"/>
    <mergeCell ref="A6:A8"/>
    <mergeCell ref="B6:B8"/>
    <mergeCell ref="C6:C8"/>
    <mergeCell ref="D6:D8"/>
    <mergeCell ref="E6:E8"/>
    <mergeCell ref="A9:A11"/>
    <mergeCell ref="B9:B11"/>
    <mergeCell ref="C9:C11"/>
    <mergeCell ref="D9:D11"/>
    <mergeCell ref="E9:E11"/>
    <mergeCell ref="A12:A14"/>
    <mergeCell ref="C12:C14"/>
    <mergeCell ref="D12:D14"/>
    <mergeCell ref="E12:E14"/>
    <mergeCell ref="B12:B17"/>
    <mergeCell ref="A15:A17"/>
    <mergeCell ref="C15:C17"/>
    <mergeCell ref="D15:D17"/>
    <mergeCell ref="E15:E17"/>
    <mergeCell ref="E42:E44"/>
    <mergeCell ref="A36:A38"/>
    <mergeCell ref="B36:B38"/>
    <mergeCell ref="C36:C38"/>
    <mergeCell ref="D36:D38"/>
    <mergeCell ref="E36:E38"/>
    <mergeCell ref="A30:A32"/>
    <mergeCell ref="B30:B32"/>
    <mergeCell ref="C30:C32"/>
    <mergeCell ref="D30:D32"/>
    <mergeCell ref="E30:E32"/>
    <mergeCell ref="A48:A50"/>
    <mergeCell ref="B48:B50"/>
    <mergeCell ref="C48:C50"/>
    <mergeCell ref="D48:D50"/>
    <mergeCell ref="E48:E50"/>
    <mergeCell ref="A33:A35"/>
    <mergeCell ref="B33:B35"/>
    <mergeCell ref="C33:C35"/>
    <mergeCell ref="D33:D35"/>
    <mergeCell ref="E33:E35"/>
    <mergeCell ref="A39:A41"/>
    <mergeCell ref="B39:B41"/>
    <mergeCell ref="C39:C41"/>
    <mergeCell ref="D39:D41"/>
    <mergeCell ref="E39:E41"/>
    <mergeCell ref="A45:A47"/>
    <mergeCell ref="B45:B47"/>
    <mergeCell ref="C45:C47"/>
    <mergeCell ref="D45:D47"/>
    <mergeCell ref="E45:E47"/>
    <mergeCell ref="A42:A44"/>
    <mergeCell ref="B42:B44"/>
    <mergeCell ref="C42:C44"/>
    <mergeCell ref="D42:D44"/>
    <mergeCell ref="A21:A23"/>
    <mergeCell ref="B21:B23"/>
    <mergeCell ref="A27:A29"/>
    <mergeCell ref="C27:C29"/>
    <mergeCell ref="D27:D29"/>
    <mergeCell ref="E27:E29"/>
    <mergeCell ref="B24:B29"/>
    <mergeCell ref="A24:A26"/>
    <mergeCell ref="C24:C26"/>
    <mergeCell ref="D24:D26"/>
    <mergeCell ref="E24:E26"/>
    <mergeCell ref="C21:C23"/>
    <mergeCell ref="D21:D23"/>
    <mergeCell ref="E21:E23"/>
  </mergeCells>
  <pageMargins left="0.7" right="0.7" top="0.75" bottom="0.75" header="0.3" footer="0.3"/>
  <pageSetup paperSize="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80" zoomScaleNormal="80" workbookViewId="0">
      <pane xSplit="1" topLeftCell="C1" activePane="topRight" state="frozen"/>
      <selection pane="topRight" activeCell="F1" sqref="F1:F1048576"/>
    </sheetView>
  </sheetViews>
  <sheetFormatPr defaultRowHeight="15" x14ac:dyDescent="0.25"/>
  <cols>
    <col min="1" max="1" width="11.28515625" customWidth="1"/>
    <col min="2" max="2" width="31.5703125" customWidth="1"/>
    <col min="3" max="3" width="20.5703125" customWidth="1"/>
    <col min="4" max="5" width="12.7109375" customWidth="1"/>
    <col min="6" max="6" width="11" customWidth="1"/>
    <col min="8" max="8" width="17" hidden="1" customWidth="1"/>
    <col min="9" max="9" width="17.42578125" hidden="1" customWidth="1"/>
    <col min="10" max="10" width="17" hidden="1" customWidth="1"/>
    <col min="11" max="11" width="16" hidden="1" customWidth="1"/>
    <col min="12" max="12" width="10.5703125" hidden="1" customWidth="1"/>
    <col min="13" max="13" width="14.5703125" hidden="1" customWidth="1"/>
    <col min="14" max="14" width="17" hidden="1" customWidth="1"/>
    <col min="15" max="15" width="15.85546875" hidden="1" customWidth="1"/>
    <col min="16" max="16" width="11.7109375" bestFit="1" customWidth="1"/>
    <col min="17" max="17" width="17" bestFit="1" customWidth="1"/>
    <col min="18" max="18" width="15.85546875" bestFit="1" customWidth="1"/>
    <col min="19" max="19" width="15.85546875" customWidth="1"/>
    <col min="20" max="20" width="11.7109375" bestFit="1" customWidth="1"/>
    <col min="21" max="21" width="17" bestFit="1" customWidth="1"/>
    <col min="22" max="23" width="12.7109375" customWidth="1"/>
  </cols>
  <sheetData>
    <row r="1" spans="1:31" x14ac:dyDescent="0.25">
      <c r="A1" s="1" t="s">
        <v>0</v>
      </c>
    </row>
    <row r="3" spans="1:31" ht="15" customHeight="1" x14ac:dyDescent="0.25">
      <c r="A3" s="160" t="s">
        <v>1</v>
      </c>
      <c r="B3" s="159" t="s">
        <v>2</v>
      </c>
      <c r="C3" s="159" t="s">
        <v>3</v>
      </c>
      <c r="D3" s="160" t="s">
        <v>5</v>
      </c>
      <c r="E3" s="160" t="s">
        <v>6</v>
      </c>
      <c r="F3" s="182" t="s">
        <v>84</v>
      </c>
      <c r="G3" s="159" t="s">
        <v>7</v>
      </c>
      <c r="H3" s="156" t="s">
        <v>8</v>
      </c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8"/>
      <c r="W3" s="66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60"/>
      <c r="B4" s="159"/>
      <c r="C4" s="159"/>
      <c r="D4" s="160"/>
      <c r="E4" s="160"/>
      <c r="F4" s="183"/>
      <c r="G4" s="159"/>
      <c r="H4" s="156" t="s">
        <v>9</v>
      </c>
      <c r="I4" s="158"/>
      <c r="J4" s="156" t="s">
        <v>10</v>
      </c>
      <c r="K4" s="158"/>
      <c r="L4" s="159" t="s">
        <v>11</v>
      </c>
      <c r="M4" s="159"/>
      <c r="N4" s="159"/>
      <c r="O4" s="159"/>
      <c r="P4" s="159" t="s">
        <v>12</v>
      </c>
      <c r="Q4" s="159"/>
      <c r="R4" s="159"/>
      <c r="S4" s="244" t="s">
        <v>83</v>
      </c>
      <c r="T4" s="159" t="s">
        <v>13</v>
      </c>
      <c r="U4" s="159"/>
      <c r="V4" s="159"/>
      <c r="W4" s="66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60"/>
      <c r="B5" s="159"/>
      <c r="C5" s="159"/>
      <c r="D5" s="160"/>
      <c r="E5" s="160"/>
      <c r="F5" s="184"/>
      <c r="G5" s="159"/>
      <c r="H5" s="42" t="s">
        <v>14</v>
      </c>
      <c r="I5" s="42" t="s">
        <v>15</v>
      </c>
      <c r="J5" s="42" t="s">
        <v>14</v>
      </c>
      <c r="K5" s="41" t="s">
        <v>15</v>
      </c>
      <c r="L5" s="42" t="s">
        <v>16</v>
      </c>
      <c r="M5" s="43" t="s">
        <v>17</v>
      </c>
      <c r="N5" s="42" t="s">
        <v>14</v>
      </c>
      <c r="O5" s="44" t="s">
        <v>15</v>
      </c>
      <c r="P5" s="41" t="s">
        <v>18</v>
      </c>
      <c r="Q5" s="42" t="s">
        <v>14</v>
      </c>
      <c r="R5" s="44" t="s">
        <v>15</v>
      </c>
      <c r="S5" s="245"/>
      <c r="T5" s="42" t="s">
        <v>18</v>
      </c>
      <c r="U5" s="42" t="s">
        <v>14</v>
      </c>
      <c r="V5" s="44" t="s">
        <v>19</v>
      </c>
      <c r="W5" s="66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25" t="s">
        <v>20</v>
      </c>
      <c r="B6" s="241" t="s">
        <v>21</v>
      </c>
      <c r="C6" s="161" t="s">
        <v>22</v>
      </c>
      <c r="D6" s="161">
        <v>3.55</v>
      </c>
      <c r="E6" s="161">
        <v>3</v>
      </c>
      <c r="F6" s="167">
        <v>1</v>
      </c>
      <c r="G6" s="12">
        <v>2.6</v>
      </c>
      <c r="H6" s="23">
        <v>0.18</v>
      </c>
      <c r="I6" s="21">
        <v>2055</v>
      </c>
      <c r="J6" s="16">
        <v>0.28000000000000003</v>
      </c>
      <c r="K6" s="7">
        <v>2078</v>
      </c>
      <c r="L6" s="197">
        <v>4</v>
      </c>
      <c r="M6" s="7">
        <v>2078</v>
      </c>
      <c r="N6" s="25" t="s">
        <v>63</v>
      </c>
      <c r="O6" s="7" t="s">
        <v>62</v>
      </c>
      <c r="P6" s="12">
        <v>2055</v>
      </c>
      <c r="Q6" s="16">
        <v>0.28000000000000003</v>
      </c>
      <c r="R6" s="7">
        <v>2078</v>
      </c>
      <c r="S6" s="7">
        <f>R6-2021</f>
        <v>57</v>
      </c>
      <c r="T6" s="7">
        <v>2078</v>
      </c>
      <c r="U6" s="16">
        <v>0.24</v>
      </c>
      <c r="V6" s="7">
        <v>2069</v>
      </c>
      <c r="W6" s="53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25"/>
      <c r="B7" s="242"/>
      <c r="C7" s="162"/>
      <c r="D7" s="162"/>
      <c r="E7" s="162"/>
      <c r="F7" s="168"/>
      <c r="G7" s="13">
        <v>4.5</v>
      </c>
      <c r="H7" s="24">
        <v>0.2</v>
      </c>
      <c r="I7" s="22">
        <v>2055</v>
      </c>
      <c r="J7" s="18">
        <v>0.28999999999999998</v>
      </c>
      <c r="K7" s="9">
        <v>2069</v>
      </c>
      <c r="L7" s="198"/>
      <c r="M7" s="9">
        <v>2069</v>
      </c>
      <c r="N7" s="18">
        <v>0.73</v>
      </c>
      <c r="O7" s="9">
        <v>2146</v>
      </c>
      <c r="P7" s="13">
        <v>2055</v>
      </c>
      <c r="Q7" s="18">
        <v>0.28999999999999998</v>
      </c>
      <c r="R7" s="9">
        <v>2069</v>
      </c>
      <c r="S7" s="7">
        <f t="shared" ref="S7:S44" si="0">R7-2021</f>
        <v>48</v>
      </c>
      <c r="T7" s="9">
        <v>2069</v>
      </c>
      <c r="U7" s="18">
        <v>0.24</v>
      </c>
      <c r="V7" s="9">
        <v>2062</v>
      </c>
      <c r="W7" s="53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25"/>
      <c r="B8" s="243"/>
      <c r="C8" s="163"/>
      <c r="D8" s="163"/>
      <c r="E8" s="163"/>
      <c r="F8" s="169"/>
      <c r="G8" s="14">
        <v>8.5</v>
      </c>
      <c r="H8" s="30">
        <v>0.25</v>
      </c>
      <c r="I8" s="32">
        <v>2055</v>
      </c>
      <c r="J8" s="20">
        <v>0.28000000000000003</v>
      </c>
      <c r="K8" s="11">
        <v>2059</v>
      </c>
      <c r="L8" s="199"/>
      <c r="M8" s="11">
        <v>2059</v>
      </c>
      <c r="N8" s="20">
        <v>0.73</v>
      </c>
      <c r="O8" s="11">
        <v>2103</v>
      </c>
      <c r="P8" s="14">
        <v>2055</v>
      </c>
      <c r="Q8" s="20">
        <v>0.28000000000000003</v>
      </c>
      <c r="R8" s="11">
        <v>2059</v>
      </c>
      <c r="S8" s="7">
        <f t="shared" si="0"/>
        <v>38</v>
      </c>
      <c r="T8" s="11">
        <v>2059</v>
      </c>
      <c r="U8" s="20">
        <v>0.24</v>
      </c>
      <c r="V8" s="11">
        <v>2054</v>
      </c>
      <c r="W8" s="53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25" t="s">
        <v>24</v>
      </c>
      <c r="B9" s="241" t="s">
        <v>25</v>
      </c>
      <c r="C9" s="161" t="s">
        <v>22</v>
      </c>
      <c r="D9" s="161">
        <v>3.09</v>
      </c>
      <c r="E9" s="161">
        <v>3</v>
      </c>
      <c r="F9" s="167">
        <v>1</v>
      </c>
      <c r="G9" s="12">
        <v>2.6</v>
      </c>
      <c r="H9" s="21">
        <v>0</v>
      </c>
      <c r="I9" s="47">
        <v>2021</v>
      </c>
      <c r="J9" s="16">
        <v>0</v>
      </c>
      <c r="K9" s="26">
        <v>2021</v>
      </c>
      <c r="L9" s="197">
        <v>4</v>
      </c>
      <c r="M9" s="5">
        <v>2021</v>
      </c>
      <c r="N9" s="25" t="s">
        <v>63</v>
      </c>
      <c r="O9" s="7" t="s">
        <v>62</v>
      </c>
      <c r="P9" s="5">
        <v>2021</v>
      </c>
      <c r="Q9" s="16">
        <v>0</v>
      </c>
      <c r="R9" s="7">
        <v>2021</v>
      </c>
      <c r="S9" s="7">
        <f t="shared" si="0"/>
        <v>0</v>
      </c>
      <c r="T9" s="5">
        <v>2021</v>
      </c>
      <c r="U9" s="16">
        <v>0</v>
      </c>
      <c r="V9" s="26">
        <v>2021</v>
      </c>
      <c r="W9" s="48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25"/>
      <c r="B10" s="242"/>
      <c r="C10" s="162"/>
      <c r="D10" s="162"/>
      <c r="E10" s="162"/>
      <c r="F10" s="168"/>
      <c r="G10" s="13">
        <v>4.5</v>
      </c>
      <c r="H10" s="22">
        <v>0</v>
      </c>
      <c r="I10" s="48">
        <v>2021</v>
      </c>
      <c r="J10" s="18">
        <v>0</v>
      </c>
      <c r="K10" s="28">
        <v>2021</v>
      </c>
      <c r="L10" s="198"/>
      <c r="M10" s="3">
        <v>2021</v>
      </c>
      <c r="N10" s="18">
        <v>0.73</v>
      </c>
      <c r="O10" s="9">
        <v>2146</v>
      </c>
      <c r="P10" s="2">
        <v>2021</v>
      </c>
      <c r="Q10" s="18">
        <v>0</v>
      </c>
      <c r="R10" s="9">
        <v>2021</v>
      </c>
      <c r="S10" s="7">
        <f t="shared" si="0"/>
        <v>0</v>
      </c>
      <c r="T10" s="3">
        <v>2021</v>
      </c>
      <c r="U10" s="18">
        <v>0</v>
      </c>
      <c r="V10" s="28">
        <v>2021</v>
      </c>
      <c r="W10" s="48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25"/>
      <c r="B11" s="243"/>
      <c r="C11" s="163"/>
      <c r="D11" s="163"/>
      <c r="E11" s="163"/>
      <c r="F11" s="169"/>
      <c r="G11" s="14">
        <v>8.5</v>
      </c>
      <c r="H11" s="32">
        <v>0</v>
      </c>
      <c r="I11" s="49">
        <v>2021</v>
      </c>
      <c r="J11" s="20">
        <v>0</v>
      </c>
      <c r="K11" s="46">
        <v>2021</v>
      </c>
      <c r="L11" s="199"/>
      <c r="M11" s="4">
        <v>2021</v>
      </c>
      <c r="N11" s="20">
        <v>0.73</v>
      </c>
      <c r="O11" s="11">
        <v>2103</v>
      </c>
      <c r="P11" s="4">
        <v>2021</v>
      </c>
      <c r="Q11" s="20">
        <v>0</v>
      </c>
      <c r="R11" s="11">
        <v>2021</v>
      </c>
      <c r="S11" s="7">
        <f t="shared" si="0"/>
        <v>0</v>
      </c>
      <c r="T11" s="4">
        <v>2021</v>
      </c>
      <c r="U11" s="20">
        <v>0</v>
      </c>
      <c r="V11" s="46">
        <v>2021</v>
      </c>
      <c r="W11" s="48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88" t="s">
        <v>26</v>
      </c>
      <c r="B12" s="226" t="s">
        <v>65</v>
      </c>
      <c r="C12" s="188" t="s">
        <v>35</v>
      </c>
      <c r="D12" s="194">
        <v>4</v>
      </c>
      <c r="E12" s="194">
        <v>5</v>
      </c>
      <c r="F12" s="209">
        <v>1</v>
      </c>
      <c r="G12" s="12">
        <v>2.6</v>
      </c>
      <c r="H12" s="21">
        <v>0</v>
      </c>
      <c r="I12" s="47">
        <v>2021</v>
      </c>
      <c r="J12" s="16">
        <v>0</v>
      </c>
      <c r="K12" s="26">
        <v>2021</v>
      </c>
      <c r="L12" s="197">
        <v>4.5</v>
      </c>
      <c r="M12" s="3">
        <v>2021</v>
      </c>
      <c r="N12" s="27">
        <v>0.53</v>
      </c>
      <c r="O12" s="19">
        <v>2140</v>
      </c>
      <c r="P12" s="5">
        <v>2021</v>
      </c>
      <c r="Q12" s="27">
        <v>0.53</v>
      </c>
      <c r="R12" s="19">
        <v>2140</v>
      </c>
      <c r="S12" s="7">
        <f t="shared" si="0"/>
        <v>119</v>
      </c>
      <c r="T12" s="5">
        <v>2021</v>
      </c>
      <c r="U12" s="27">
        <v>0.53</v>
      </c>
      <c r="V12" s="19">
        <v>2140</v>
      </c>
      <c r="W12" s="2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89"/>
      <c r="B13" s="227"/>
      <c r="C13" s="189"/>
      <c r="D13" s="195"/>
      <c r="E13" s="195"/>
      <c r="F13" s="210"/>
      <c r="G13" s="13">
        <v>4.5</v>
      </c>
      <c r="H13" s="22">
        <v>0</v>
      </c>
      <c r="I13" s="48">
        <v>2021</v>
      </c>
      <c r="J13" s="18">
        <v>0</v>
      </c>
      <c r="K13" s="28">
        <v>2021</v>
      </c>
      <c r="L13" s="198"/>
      <c r="M13" s="3">
        <v>2021</v>
      </c>
      <c r="N13" s="50">
        <v>0.7</v>
      </c>
      <c r="O13" s="19">
        <v>2140</v>
      </c>
      <c r="P13" s="2">
        <v>2021</v>
      </c>
      <c r="Q13" s="50">
        <v>0.7</v>
      </c>
      <c r="R13" s="19">
        <v>2140</v>
      </c>
      <c r="S13" s="7">
        <f t="shared" si="0"/>
        <v>119</v>
      </c>
      <c r="T13" s="2">
        <v>2021</v>
      </c>
      <c r="U13" s="50">
        <v>0.7</v>
      </c>
      <c r="V13" s="19">
        <v>2140</v>
      </c>
      <c r="W13" s="2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90"/>
      <c r="B14" s="228"/>
      <c r="C14" s="190"/>
      <c r="D14" s="196"/>
      <c r="E14" s="196"/>
      <c r="F14" s="211"/>
      <c r="G14" s="14">
        <v>8.5</v>
      </c>
      <c r="H14" s="32">
        <v>0</v>
      </c>
      <c r="I14" s="49">
        <v>2021</v>
      </c>
      <c r="J14" s="20">
        <v>0</v>
      </c>
      <c r="K14" s="46">
        <v>2021</v>
      </c>
      <c r="L14" s="199"/>
      <c r="M14" s="3">
        <v>2021</v>
      </c>
      <c r="N14" s="27">
        <v>1.1499999999999999</v>
      </c>
      <c r="O14" s="19">
        <v>2140</v>
      </c>
      <c r="P14" s="4">
        <v>2021</v>
      </c>
      <c r="Q14" s="18">
        <v>0.74</v>
      </c>
      <c r="R14" s="9">
        <v>2103</v>
      </c>
      <c r="S14" s="7">
        <f t="shared" si="0"/>
        <v>82</v>
      </c>
      <c r="T14" s="4">
        <v>2021</v>
      </c>
      <c r="U14" s="18">
        <v>0.74</v>
      </c>
      <c r="V14" s="9">
        <v>2103</v>
      </c>
      <c r="W14" s="53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12" t="s">
        <v>33</v>
      </c>
      <c r="B15" s="229" t="s">
        <v>27</v>
      </c>
      <c r="C15" s="212" t="s">
        <v>28</v>
      </c>
      <c r="D15" s="161">
        <v>4.5</v>
      </c>
      <c r="E15" s="161">
        <v>3</v>
      </c>
      <c r="F15" s="209">
        <v>2</v>
      </c>
      <c r="G15" s="12">
        <v>2.6</v>
      </c>
      <c r="H15" s="16">
        <v>0.33</v>
      </c>
      <c r="I15" s="5">
        <v>2089</v>
      </c>
      <c r="J15" s="25">
        <v>0.52</v>
      </c>
      <c r="K15" s="17">
        <v>2138</v>
      </c>
      <c r="L15" s="6" t="s">
        <v>29</v>
      </c>
      <c r="M15" s="5" t="s">
        <v>29</v>
      </c>
      <c r="N15" s="6" t="s">
        <v>29</v>
      </c>
      <c r="O15" s="7" t="s">
        <v>29</v>
      </c>
      <c r="P15" s="12">
        <v>2089</v>
      </c>
      <c r="Q15" s="25" t="s">
        <v>63</v>
      </c>
      <c r="R15" s="7" t="s">
        <v>62</v>
      </c>
      <c r="S15" s="7" t="e">
        <f t="shared" si="0"/>
        <v>#VALUE!</v>
      </c>
      <c r="T15" s="6">
        <v>2138</v>
      </c>
      <c r="U15" s="25" t="s">
        <v>63</v>
      </c>
      <c r="V15" s="7" t="s">
        <v>62</v>
      </c>
      <c r="W15" s="53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13"/>
      <c r="B16" s="230"/>
      <c r="C16" s="213"/>
      <c r="D16" s="162"/>
      <c r="E16" s="162"/>
      <c r="F16" s="210"/>
      <c r="G16" s="13">
        <v>4.5</v>
      </c>
      <c r="H16" s="18">
        <v>0.33</v>
      </c>
      <c r="I16" s="3">
        <v>2076</v>
      </c>
      <c r="J16" s="27">
        <v>0.69</v>
      </c>
      <c r="K16" s="19">
        <v>2138</v>
      </c>
      <c r="L16" s="8" t="s">
        <v>29</v>
      </c>
      <c r="M16" s="3" t="s">
        <v>29</v>
      </c>
      <c r="N16" s="8" t="s">
        <v>29</v>
      </c>
      <c r="O16" s="9" t="s">
        <v>29</v>
      </c>
      <c r="P16" s="13">
        <v>2076</v>
      </c>
      <c r="Q16" s="27" t="s">
        <v>64</v>
      </c>
      <c r="R16" s="28" t="s">
        <v>62</v>
      </c>
      <c r="S16" s="7" t="e">
        <f t="shared" si="0"/>
        <v>#VALUE!</v>
      </c>
      <c r="T16" s="8">
        <v>2138</v>
      </c>
      <c r="U16" s="27" t="s">
        <v>64</v>
      </c>
      <c r="V16" s="28" t="s">
        <v>62</v>
      </c>
      <c r="W16" s="48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14"/>
      <c r="B17" s="231"/>
      <c r="C17" s="214"/>
      <c r="D17" s="163"/>
      <c r="E17" s="163"/>
      <c r="F17" s="211"/>
      <c r="G17" s="14">
        <v>8.5</v>
      </c>
      <c r="H17" s="20">
        <v>0.33</v>
      </c>
      <c r="I17" s="4">
        <v>2064</v>
      </c>
      <c r="J17" s="30">
        <v>1.1200000000000001</v>
      </c>
      <c r="K17" s="31">
        <v>2138</v>
      </c>
      <c r="L17" s="10" t="s">
        <v>29</v>
      </c>
      <c r="M17" s="4" t="s">
        <v>29</v>
      </c>
      <c r="N17" s="10" t="s">
        <v>29</v>
      </c>
      <c r="O17" s="11" t="s">
        <v>29</v>
      </c>
      <c r="P17" s="14">
        <v>2064</v>
      </c>
      <c r="Q17" s="29">
        <v>1.23</v>
      </c>
      <c r="R17" s="11">
        <v>2149</v>
      </c>
      <c r="S17" s="7">
        <f t="shared" si="0"/>
        <v>128</v>
      </c>
      <c r="T17" s="10">
        <v>2138</v>
      </c>
      <c r="U17" s="29">
        <v>1.23</v>
      </c>
      <c r="V17" s="11">
        <v>2149</v>
      </c>
      <c r="W17" s="53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88" t="s">
        <v>36</v>
      </c>
      <c r="B18" s="226" t="s">
        <v>34</v>
      </c>
      <c r="C18" s="188" t="s">
        <v>35</v>
      </c>
      <c r="D18" s="194">
        <v>4.5</v>
      </c>
      <c r="E18" s="194">
        <v>3</v>
      </c>
      <c r="F18" s="209">
        <v>1</v>
      </c>
      <c r="G18" s="12">
        <v>2.6</v>
      </c>
      <c r="H18" s="6">
        <v>0.18</v>
      </c>
      <c r="I18" s="21">
        <v>2056</v>
      </c>
      <c r="J18" s="6">
        <v>0.32</v>
      </c>
      <c r="K18" s="17">
        <v>2086</v>
      </c>
      <c r="L18" s="6" t="s">
        <v>29</v>
      </c>
      <c r="M18" s="5" t="s">
        <v>29</v>
      </c>
      <c r="N18" s="6" t="s">
        <v>29</v>
      </c>
      <c r="O18" s="7" t="s">
        <v>29</v>
      </c>
      <c r="P18" s="12">
        <v>2113</v>
      </c>
      <c r="Q18" s="25" t="s">
        <v>63</v>
      </c>
      <c r="R18" s="7" t="s">
        <v>62</v>
      </c>
      <c r="S18" s="7" t="e">
        <f t="shared" si="0"/>
        <v>#VALUE!</v>
      </c>
      <c r="T18" s="6">
        <v>2113</v>
      </c>
      <c r="U18" s="25" t="s">
        <v>63</v>
      </c>
      <c r="V18" s="7" t="s">
        <v>62</v>
      </c>
      <c r="W18" s="53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189"/>
      <c r="B19" s="227"/>
      <c r="C19" s="189"/>
      <c r="D19" s="195"/>
      <c r="E19" s="195"/>
      <c r="F19" s="210"/>
      <c r="G19" s="13">
        <v>4.5</v>
      </c>
      <c r="H19" s="36">
        <v>0.2</v>
      </c>
      <c r="I19" s="22">
        <v>2056</v>
      </c>
      <c r="J19" s="8">
        <v>0.39</v>
      </c>
      <c r="K19" s="19">
        <v>2086</v>
      </c>
      <c r="L19" s="8" t="s">
        <v>29</v>
      </c>
      <c r="M19" s="3" t="s">
        <v>29</v>
      </c>
      <c r="N19" s="8" t="s">
        <v>29</v>
      </c>
      <c r="O19" s="9" t="s">
        <v>29</v>
      </c>
      <c r="P19" s="13">
        <v>2092</v>
      </c>
      <c r="Q19" s="27" t="s">
        <v>64</v>
      </c>
      <c r="R19" s="28" t="s">
        <v>62</v>
      </c>
      <c r="S19" s="7" t="e">
        <f t="shared" si="0"/>
        <v>#VALUE!</v>
      </c>
      <c r="T19" s="63">
        <v>2092</v>
      </c>
      <c r="U19" s="27" t="s">
        <v>64</v>
      </c>
      <c r="V19" s="28" t="s">
        <v>62</v>
      </c>
      <c r="W19" s="48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190"/>
      <c r="B20" s="228"/>
      <c r="C20" s="190"/>
      <c r="D20" s="196"/>
      <c r="E20" s="196"/>
      <c r="F20" s="211"/>
      <c r="G20" s="14">
        <v>8.5</v>
      </c>
      <c r="H20" s="10">
        <v>0.26</v>
      </c>
      <c r="I20" s="32">
        <v>2056</v>
      </c>
      <c r="J20" s="10">
        <v>0.55000000000000004</v>
      </c>
      <c r="K20" s="31">
        <v>2086</v>
      </c>
      <c r="L20" s="10" t="s">
        <v>29</v>
      </c>
      <c r="M20" s="4" t="s">
        <v>29</v>
      </c>
      <c r="N20" s="10" t="s">
        <v>29</v>
      </c>
      <c r="O20" s="11" t="s">
        <v>29</v>
      </c>
      <c r="P20" s="14">
        <v>2074</v>
      </c>
      <c r="Q20" s="29">
        <v>1.23</v>
      </c>
      <c r="R20" s="11">
        <v>2149</v>
      </c>
      <c r="S20" s="7">
        <f t="shared" ref="S20" si="1">R20-2021</f>
        <v>128</v>
      </c>
      <c r="T20" s="10">
        <v>2086</v>
      </c>
      <c r="U20" s="29">
        <v>1.23</v>
      </c>
      <c r="V20" s="11">
        <v>2149</v>
      </c>
      <c r="W20" s="53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32" t="s">
        <v>38</v>
      </c>
      <c r="B21" s="235" t="s">
        <v>39</v>
      </c>
      <c r="C21" s="232" t="s">
        <v>40</v>
      </c>
      <c r="D21" s="238">
        <v>7.5</v>
      </c>
      <c r="E21" s="238">
        <v>5</v>
      </c>
      <c r="F21" s="209">
        <v>1</v>
      </c>
      <c r="G21" s="12">
        <v>2.6</v>
      </c>
      <c r="H21" s="8"/>
      <c r="I21" s="3"/>
      <c r="J21" s="8"/>
      <c r="K21" s="9"/>
      <c r="L21" s="8"/>
      <c r="M21" s="3"/>
      <c r="N21" s="8"/>
      <c r="O21" s="9"/>
      <c r="P21" s="13"/>
      <c r="Q21" s="8"/>
      <c r="R21" s="9"/>
      <c r="S21" s="7">
        <f t="shared" si="0"/>
        <v>-2021</v>
      </c>
      <c r="T21" s="8"/>
      <c r="U21" s="8"/>
      <c r="V21" s="9"/>
      <c r="W21" s="53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33"/>
      <c r="B22" s="236"/>
      <c r="C22" s="233"/>
      <c r="D22" s="239"/>
      <c r="E22" s="239"/>
      <c r="F22" s="210"/>
      <c r="G22" s="13">
        <v>4.5</v>
      </c>
      <c r="H22" s="8"/>
      <c r="I22" s="3"/>
      <c r="J22" s="8"/>
      <c r="K22" s="9"/>
      <c r="L22" s="8"/>
      <c r="M22" s="3"/>
      <c r="N22" s="8"/>
      <c r="O22" s="9"/>
      <c r="P22" s="13"/>
      <c r="Q22" s="8"/>
      <c r="R22" s="9"/>
      <c r="S22" s="7">
        <f t="shared" si="0"/>
        <v>-2021</v>
      </c>
      <c r="T22" s="8"/>
      <c r="U22" s="8"/>
      <c r="V22" s="9"/>
      <c r="W22" s="53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34"/>
      <c r="B23" s="237"/>
      <c r="C23" s="234"/>
      <c r="D23" s="240"/>
      <c r="E23" s="240"/>
      <c r="F23" s="211"/>
      <c r="G23" s="14">
        <v>8.5</v>
      </c>
      <c r="H23" s="10"/>
      <c r="I23" s="3"/>
      <c r="J23" s="10"/>
      <c r="K23" s="9"/>
      <c r="L23" s="8"/>
      <c r="M23" s="3"/>
      <c r="N23" s="8"/>
      <c r="O23" s="9"/>
      <c r="P23" s="13"/>
      <c r="Q23" s="8"/>
      <c r="R23" s="9"/>
      <c r="S23" s="7">
        <f t="shared" si="0"/>
        <v>-2021</v>
      </c>
      <c r="T23" s="8"/>
      <c r="U23" s="8"/>
      <c r="V23" s="9"/>
      <c r="W23" s="53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12" t="s">
        <v>61</v>
      </c>
      <c r="B24" s="229" t="s">
        <v>37</v>
      </c>
      <c r="C24" s="212" t="s">
        <v>28</v>
      </c>
      <c r="D24" s="161">
        <v>4.2</v>
      </c>
      <c r="E24" s="161">
        <v>4</v>
      </c>
      <c r="F24" s="209">
        <v>1</v>
      </c>
      <c r="G24" s="12">
        <v>2.6</v>
      </c>
      <c r="H24" s="6">
        <v>7.0000000000000007E-2</v>
      </c>
      <c r="I24" s="21">
        <v>2031</v>
      </c>
      <c r="J24" s="6">
        <v>0.08</v>
      </c>
      <c r="K24" s="17">
        <v>2036</v>
      </c>
      <c r="L24" s="6" t="s">
        <v>29</v>
      </c>
      <c r="M24" s="5" t="s">
        <v>29</v>
      </c>
      <c r="N24" s="6" t="s">
        <v>29</v>
      </c>
      <c r="O24" s="7" t="s">
        <v>29</v>
      </c>
      <c r="P24" s="12">
        <v>2031</v>
      </c>
      <c r="Q24" s="25" t="s">
        <v>63</v>
      </c>
      <c r="R24" s="7" t="s">
        <v>62</v>
      </c>
      <c r="S24" s="7" t="e">
        <f t="shared" si="0"/>
        <v>#VALUE!</v>
      </c>
      <c r="T24" s="6">
        <v>2036</v>
      </c>
      <c r="U24" s="25" t="s">
        <v>63</v>
      </c>
      <c r="V24" s="7" t="s">
        <v>62</v>
      </c>
      <c r="W24" s="53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13"/>
      <c r="B25" s="230"/>
      <c r="C25" s="213"/>
      <c r="D25" s="162"/>
      <c r="E25" s="162"/>
      <c r="F25" s="210"/>
      <c r="G25" s="13">
        <v>4.5</v>
      </c>
      <c r="H25" s="8">
        <v>7.0000000000000007E-2</v>
      </c>
      <c r="I25" s="22">
        <v>2031</v>
      </c>
      <c r="J25" s="8">
        <v>0.09</v>
      </c>
      <c r="K25" s="19">
        <v>2036</v>
      </c>
      <c r="L25" s="8" t="s">
        <v>29</v>
      </c>
      <c r="M25" s="3" t="s">
        <v>29</v>
      </c>
      <c r="N25" s="8" t="s">
        <v>29</v>
      </c>
      <c r="O25" s="9" t="s">
        <v>29</v>
      </c>
      <c r="P25" s="13">
        <v>2031</v>
      </c>
      <c r="Q25" s="27" t="s">
        <v>64</v>
      </c>
      <c r="R25" s="28" t="s">
        <v>62</v>
      </c>
      <c r="S25" s="7" t="e">
        <f t="shared" si="0"/>
        <v>#VALUE!</v>
      </c>
      <c r="T25" s="8">
        <v>2036</v>
      </c>
      <c r="U25" s="27" t="s">
        <v>64</v>
      </c>
      <c r="V25" s="28" t="s">
        <v>62</v>
      </c>
      <c r="W25" s="48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14"/>
      <c r="B26" s="231"/>
      <c r="C26" s="214"/>
      <c r="D26" s="163"/>
      <c r="E26" s="163"/>
      <c r="F26" s="211"/>
      <c r="G26" s="14">
        <v>8.5</v>
      </c>
      <c r="H26" s="10">
        <v>0.08</v>
      </c>
      <c r="I26" s="32">
        <v>2031</v>
      </c>
      <c r="J26" s="15">
        <v>0.1</v>
      </c>
      <c r="K26" s="31">
        <v>2036</v>
      </c>
      <c r="L26" s="10" t="s">
        <v>29</v>
      </c>
      <c r="M26" s="4" t="s">
        <v>29</v>
      </c>
      <c r="N26" s="10" t="s">
        <v>29</v>
      </c>
      <c r="O26" s="11" t="s">
        <v>29</v>
      </c>
      <c r="P26" s="14">
        <v>2031</v>
      </c>
      <c r="Q26" s="29">
        <v>0.9</v>
      </c>
      <c r="R26" s="11">
        <v>2117</v>
      </c>
      <c r="S26" s="7">
        <f t="shared" si="0"/>
        <v>96</v>
      </c>
      <c r="T26" s="10">
        <v>2036</v>
      </c>
      <c r="U26" s="29">
        <v>0.9</v>
      </c>
      <c r="V26" s="11">
        <v>2117</v>
      </c>
      <c r="W26" s="53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12" t="s">
        <v>43</v>
      </c>
      <c r="B27" s="229" t="s">
        <v>66</v>
      </c>
      <c r="C27" s="212" t="s">
        <v>28</v>
      </c>
      <c r="D27" s="161">
        <v>4.2</v>
      </c>
      <c r="E27" s="161">
        <v>3</v>
      </c>
      <c r="F27" s="209">
        <v>4</v>
      </c>
      <c r="G27" s="12">
        <v>2.6</v>
      </c>
      <c r="H27" s="6">
        <v>0.16</v>
      </c>
      <c r="I27" s="21">
        <v>2051</v>
      </c>
      <c r="J27" s="25">
        <v>0.52</v>
      </c>
      <c r="K27" s="33">
        <v>2138</v>
      </c>
      <c r="L27" s="197">
        <v>4.5</v>
      </c>
      <c r="M27" s="5">
        <v>2138</v>
      </c>
      <c r="N27" s="25" t="s">
        <v>63</v>
      </c>
      <c r="O27" s="7" t="s">
        <v>62</v>
      </c>
      <c r="P27" s="12">
        <v>2051</v>
      </c>
      <c r="Q27" s="25" t="s">
        <v>63</v>
      </c>
      <c r="R27" s="7" t="s">
        <v>62</v>
      </c>
      <c r="S27" s="7" t="e">
        <f t="shared" si="0"/>
        <v>#VALUE!</v>
      </c>
      <c r="T27" s="6">
        <v>2138</v>
      </c>
      <c r="U27" s="25" t="s">
        <v>63</v>
      </c>
      <c r="V27" s="7" t="s">
        <v>62</v>
      </c>
      <c r="W27" s="53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13"/>
      <c r="B28" s="230"/>
      <c r="C28" s="213"/>
      <c r="D28" s="162"/>
      <c r="E28" s="162"/>
      <c r="F28" s="210"/>
      <c r="G28" s="13">
        <v>4.5</v>
      </c>
      <c r="H28" s="8">
        <v>0.18</v>
      </c>
      <c r="I28" s="22">
        <v>2051</v>
      </c>
      <c r="J28" s="8">
        <v>0.69</v>
      </c>
      <c r="K28" s="34">
        <v>2138</v>
      </c>
      <c r="L28" s="198"/>
      <c r="M28" s="3">
        <v>2138</v>
      </c>
      <c r="N28" s="27" t="s">
        <v>64</v>
      </c>
      <c r="O28" s="28" t="s">
        <v>62</v>
      </c>
      <c r="P28" s="13">
        <v>2051</v>
      </c>
      <c r="Q28" s="27" t="s">
        <v>64</v>
      </c>
      <c r="R28" s="28" t="s">
        <v>62</v>
      </c>
      <c r="S28" s="7" t="e">
        <f t="shared" si="0"/>
        <v>#VALUE!</v>
      </c>
      <c r="T28" s="8">
        <v>2138</v>
      </c>
      <c r="U28" s="27" t="s">
        <v>64</v>
      </c>
      <c r="V28" s="28" t="s">
        <v>62</v>
      </c>
      <c r="W28" s="48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14"/>
      <c r="B29" s="231"/>
      <c r="C29" s="214"/>
      <c r="D29" s="163"/>
      <c r="E29" s="163"/>
      <c r="F29" s="211"/>
      <c r="G29" s="14">
        <v>8.5</v>
      </c>
      <c r="H29" s="10">
        <v>0.22</v>
      </c>
      <c r="I29" s="32">
        <v>2051</v>
      </c>
      <c r="J29" s="20">
        <v>0.93</v>
      </c>
      <c r="K29" s="11">
        <v>2121</v>
      </c>
      <c r="L29" s="199"/>
      <c r="M29" s="4">
        <v>2121</v>
      </c>
      <c r="N29" s="20">
        <v>1.23</v>
      </c>
      <c r="O29" s="11">
        <v>2149</v>
      </c>
      <c r="P29" s="14">
        <v>2051</v>
      </c>
      <c r="Q29" s="20">
        <v>0.94</v>
      </c>
      <c r="R29" s="11">
        <v>2121</v>
      </c>
      <c r="S29" s="7">
        <f t="shared" si="0"/>
        <v>100</v>
      </c>
      <c r="T29" s="10">
        <v>2121</v>
      </c>
      <c r="U29" s="20">
        <v>0.94</v>
      </c>
      <c r="V29" s="11">
        <v>2121</v>
      </c>
      <c r="W29" s="53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12" t="s">
        <v>46</v>
      </c>
      <c r="B30" s="229" t="s">
        <v>47</v>
      </c>
      <c r="C30" s="212" t="s">
        <v>48</v>
      </c>
      <c r="D30" s="161">
        <v>4.2</v>
      </c>
      <c r="E30" s="161">
        <v>3</v>
      </c>
      <c r="F30" s="209">
        <v>1</v>
      </c>
      <c r="G30" s="12">
        <v>2.6</v>
      </c>
      <c r="H30" s="6">
        <v>0.16</v>
      </c>
      <c r="I30" s="21">
        <v>2051</v>
      </c>
      <c r="J30" s="35">
        <v>0.4</v>
      </c>
      <c r="K30" s="17">
        <v>2107</v>
      </c>
      <c r="L30" s="197">
        <v>4.5</v>
      </c>
      <c r="M30" s="5">
        <v>2107</v>
      </c>
      <c r="N30" s="25" t="s">
        <v>63</v>
      </c>
      <c r="O30" s="7" t="s">
        <v>62</v>
      </c>
      <c r="P30" s="12">
        <v>2051</v>
      </c>
      <c r="Q30" s="25" t="s">
        <v>63</v>
      </c>
      <c r="R30" s="7" t="s">
        <v>62</v>
      </c>
      <c r="S30" s="7" t="e">
        <f t="shared" si="0"/>
        <v>#VALUE!</v>
      </c>
      <c r="T30" s="6">
        <v>2107</v>
      </c>
      <c r="U30" s="25" t="s">
        <v>63</v>
      </c>
      <c r="V30" s="7" t="s">
        <v>62</v>
      </c>
      <c r="W30" s="53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13"/>
      <c r="B31" s="230"/>
      <c r="C31" s="213"/>
      <c r="D31" s="162"/>
      <c r="E31" s="162"/>
      <c r="F31" s="210"/>
      <c r="G31" s="13">
        <v>4.5</v>
      </c>
      <c r="H31" s="8">
        <v>0.18</v>
      </c>
      <c r="I31" s="22">
        <v>2051</v>
      </c>
      <c r="J31" s="8">
        <v>0.52</v>
      </c>
      <c r="K31" s="19">
        <v>2107</v>
      </c>
      <c r="L31" s="198"/>
      <c r="M31" s="3">
        <v>2107</v>
      </c>
      <c r="N31" s="27" t="s">
        <v>64</v>
      </c>
      <c r="O31" s="28" t="s">
        <v>62</v>
      </c>
      <c r="P31" s="13">
        <v>2051</v>
      </c>
      <c r="Q31" s="27" t="s">
        <v>64</v>
      </c>
      <c r="R31" s="28" t="s">
        <v>62</v>
      </c>
      <c r="S31" s="7" t="e">
        <f t="shared" si="0"/>
        <v>#VALUE!</v>
      </c>
      <c r="T31" s="8">
        <v>2107</v>
      </c>
      <c r="U31" s="27" t="s">
        <v>64</v>
      </c>
      <c r="V31" s="28" t="s">
        <v>62</v>
      </c>
      <c r="W31" s="48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14"/>
      <c r="B32" s="231"/>
      <c r="C32" s="214"/>
      <c r="D32" s="163"/>
      <c r="E32" s="163"/>
      <c r="F32" s="211"/>
      <c r="G32" s="14">
        <v>8.5</v>
      </c>
      <c r="H32" s="10">
        <v>0.22</v>
      </c>
      <c r="I32" s="32">
        <v>2051</v>
      </c>
      <c r="J32" s="10">
        <v>0.78</v>
      </c>
      <c r="K32" s="31">
        <v>2107</v>
      </c>
      <c r="L32" s="199"/>
      <c r="M32" s="4">
        <v>2107</v>
      </c>
      <c r="N32" s="20">
        <v>1.23</v>
      </c>
      <c r="O32" s="11">
        <v>2149</v>
      </c>
      <c r="P32" s="14">
        <v>2051</v>
      </c>
      <c r="Q32" s="20">
        <v>0.94</v>
      </c>
      <c r="R32" s="11">
        <v>2121</v>
      </c>
      <c r="S32" s="7">
        <f t="shared" si="0"/>
        <v>100</v>
      </c>
      <c r="T32" s="10">
        <v>2107</v>
      </c>
      <c r="U32" s="20">
        <v>0.94</v>
      </c>
      <c r="V32" s="11">
        <v>2121</v>
      </c>
      <c r="W32" s="53"/>
      <c r="X32" s="2"/>
      <c r="Y32" s="2"/>
      <c r="Z32" s="2"/>
      <c r="AA32" s="2"/>
      <c r="AB32" s="2"/>
      <c r="AC32" s="2"/>
      <c r="AD32" s="2"/>
      <c r="AE32" s="2"/>
    </row>
    <row r="33" spans="1:23" x14ac:dyDescent="0.25">
      <c r="A33" s="188" t="s">
        <v>49</v>
      </c>
      <c r="B33" s="226" t="s">
        <v>50</v>
      </c>
      <c r="C33" s="188" t="s">
        <v>35</v>
      </c>
      <c r="D33" s="194">
        <v>4.2</v>
      </c>
      <c r="E33" s="194">
        <v>3</v>
      </c>
      <c r="F33" s="209">
        <v>2</v>
      </c>
      <c r="G33" s="12">
        <v>2.6</v>
      </c>
      <c r="H33" s="6">
        <v>0.18</v>
      </c>
      <c r="I33" s="22">
        <v>2056</v>
      </c>
      <c r="J33" s="6">
        <v>0.32</v>
      </c>
      <c r="K33" s="19">
        <v>2086</v>
      </c>
      <c r="L33" s="197">
        <v>4.5</v>
      </c>
      <c r="M33" s="5">
        <v>2086</v>
      </c>
      <c r="N33" s="25" t="s">
        <v>63</v>
      </c>
      <c r="O33" s="7" t="s">
        <v>62</v>
      </c>
      <c r="P33" s="13">
        <v>2056</v>
      </c>
      <c r="Q33" s="25" t="s">
        <v>63</v>
      </c>
      <c r="R33" s="7" t="s">
        <v>62</v>
      </c>
      <c r="S33" s="7" t="e">
        <f t="shared" si="0"/>
        <v>#VALUE!</v>
      </c>
      <c r="T33" s="8">
        <v>2086</v>
      </c>
      <c r="U33" s="25" t="s">
        <v>63</v>
      </c>
      <c r="V33" s="7" t="s">
        <v>62</v>
      </c>
      <c r="W33" s="53"/>
    </row>
    <row r="34" spans="1:23" x14ac:dyDescent="0.25">
      <c r="A34" s="189"/>
      <c r="B34" s="227"/>
      <c r="C34" s="189"/>
      <c r="D34" s="195"/>
      <c r="E34" s="195"/>
      <c r="F34" s="210"/>
      <c r="G34" s="13">
        <v>4.5</v>
      </c>
      <c r="H34" s="36">
        <v>0.2</v>
      </c>
      <c r="I34" s="22">
        <v>2056</v>
      </c>
      <c r="J34" s="8">
        <v>0.39</v>
      </c>
      <c r="K34" s="19">
        <v>2086</v>
      </c>
      <c r="L34" s="198"/>
      <c r="M34" s="3">
        <v>2086</v>
      </c>
      <c r="N34" s="27" t="s">
        <v>64</v>
      </c>
      <c r="O34" s="28" t="s">
        <v>62</v>
      </c>
      <c r="P34" s="13">
        <v>2056</v>
      </c>
      <c r="Q34" s="27" t="s">
        <v>64</v>
      </c>
      <c r="R34" s="28" t="s">
        <v>62</v>
      </c>
      <c r="S34" s="7" t="e">
        <f t="shared" si="0"/>
        <v>#VALUE!</v>
      </c>
      <c r="T34" s="8">
        <v>2086</v>
      </c>
      <c r="U34" s="27" t="s">
        <v>64</v>
      </c>
      <c r="V34" s="28" t="s">
        <v>62</v>
      </c>
      <c r="W34" s="48"/>
    </row>
    <row r="35" spans="1:23" x14ac:dyDescent="0.25">
      <c r="A35" s="190"/>
      <c r="B35" s="228"/>
      <c r="C35" s="190"/>
      <c r="D35" s="196"/>
      <c r="E35" s="196"/>
      <c r="F35" s="211"/>
      <c r="G35" s="14">
        <v>8.5</v>
      </c>
      <c r="H35" s="10">
        <v>0.26</v>
      </c>
      <c r="I35" s="22">
        <v>2056</v>
      </c>
      <c r="J35" s="10">
        <v>0.55000000000000004</v>
      </c>
      <c r="K35" s="19">
        <v>2086</v>
      </c>
      <c r="L35" s="199"/>
      <c r="M35" s="4">
        <v>2086</v>
      </c>
      <c r="N35" s="20">
        <v>1.23</v>
      </c>
      <c r="O35" s="11">
        <v>2149</v>
      </c>
      <c r="P35" s="13">
        <v>2056</v>
      </c>
      <c r="Q35" s="18">
        <v>0.94</v>
      </c>
      <c r="R35" s="9">
        <v>2121</v>
      </c>
      <c r="S35" s="7">
        <f t="shared" si="0"/>
        <v>100</v>
      </c>
      <c r="T35" s="8">
        <v>2086</v>
      </c>
      <c r="U35" s="18">
        <v>0.94</v>
      </c>
      <c r="V35" s="9">
        <v>2121</v>
      </c>
      <c r="W35" s="53"/>
    </row>
    <row r="36" spans="1:23" ht="15" customHeight="1" x14ac:dyDescent="0.25">
      <c r="A36" s="224" t="s">
        <v>51</v>
      </c>
      <c r="B36" s="226" t="s">
        <v>52</v>
      </c>
      <c r="C36" s="188" t="s">
        <v>48</v>
      </c>
      <c r="D36" s="194">
        <v>4.2</v>
      </c>
      <c r="E36" s="194">
        <v>4</v>
      </c>
      <c r="F36" s="209">
        <v>1</v>
      </c>
      <c r="G36" s="12">
        <v>2.6</v>
      </c>
      <c r="H36" s="6">
        <v>7.0000000000000007E-2</v>
      </c>
      <c r="I36" s="21">
        <v>2031</v>
      </c>
      <c r="J36" s="6">
        <v>0.08</v>
      </c>
      <c r="K36" s="17">
        <v>2036</v>
      </c>
      <c r="L36" s="197">
        <v>4.5</v>
      </c>
      <c r="M36" s="5">
        <v>2036</v>
      </c>
      <c r="N36" s="6">
        <v>0.54</v>
      </c>
      <c r="O36" s="17">
        <v>2143</v>
      </c>
      <c r="P36" s="12">
        <v>2031</v>
      </c>
      <c r="Q36" s="25">
        <v>0.52</v>
      </c>
      <c r="R36" s="17">
        <v>2138</v>
      </c>
      <c r="S36" s="7">
        <f t="shared" si="0"/>
        <v>117</v>
      </c>
      <c r="T36" s="6">
        <v>2036</v>
      </c>
      <c r="U36" s="25">
        <v>0.54</v>
      </c>
      <c r="V36" s="17">
        <v>2143</v>
      </c>
      <c r="W36" s="22"/>
    </row>
    <row r="37" spans="1:23" x14ac:dyDescent="0.25">
      <c r="A37" s="224"/>
      <c r="B37" s="227"/>
      <c r="C37" s="189"/>
      <c r="D37" s="195"/>
      <c r="E37" s="195"/>
      <c r="F37" s="210"/>
      <c r="G37" s="13">
        <v>4.5</v>
      </c>
      <c r="H37" s="8">
        <v>7.0000000000000007E-2</v>
      </c>
      <c r="I37" s="22">
        <v>2031</v>
      </c>
      <c r="J37" s="8">
        <v>0.09</v>
      </c>
      <c r="K37" s="19">
        <v>2036</v>
      </c>
      <c r="L37" s="198"/>
      <c r="M37" s="3">
        <v>2036</v>
      </c>
      <c r="N37" s="8">
        <v>0.72</v>
      </c>
      <c r="O37" s="19">
        <v>2143</v>
      </c>
      <c r="P37" s="13">
        <v>2031</v>
      </c>
      <c r="Q37" s="27">
        <v>0.64</v>
      </c>
      <c r="R37" s="19">
        <v>2138</v>
      </c>
      <c r="S37" s="7">
        <f t="shared" si="0"/>
        <v>117</v>
      </c>
      <c r="T37" s="8">
        <v>2036</v>
      </c>
      <c r="U37" s="27">
        <v>0.72</v>
      </c>
      <c r="V37" s="19">
        <v>2143</v>
      </c>
      <c r="W37" s="22"/>
    </row>
    <row r="38" spans="1:23" x14ac:dyDescent="0.25">
      <c r="A38" s="224"/>
      <c r="B38" s="228"/>
      <c r="C38" s="190"/>
      <c r="D38" s="196"/>
      <c r="E38" s="196"/>
      <c r="F38" s="211"/>
      <c r="G38" s="14">
        <v>8.5</v>
      </c>
      <c r="H38" s="10">
        <v>0.08</v>
      </c>
      <c r="I38" s="32">
        <v>2031</v>
      </c>
      <c r="J38" s="15">
        <v>0.1</v>
      </c>
      <c r="K38" s="31">
        <v>2036</v>
      </c>
      <c r="L38" s="199"/>
      <c r="M38" s="4">
        <v>2036</v>
      </c>
      <c r="N38" s="10">
        <v>1.17</v>
      </c>
      <c r="O38" s="31">
        <v>2143</v>
      </c>
      <c r="P38" s="14">
        <v>2031</v>
      </c>
      <c r="Q38" s="18">
        <v>0.94</v>
      </c>
      <c r="R38" s="9">
        <v>2121</v>
      </c>
      <c r="S38" s="7">
        <f t="shared" si="0"/>
        <v>100</v>
      </c>
      <c r="T38" s="10">
        <v>2036</v>
      </c>
      <c r="U38" s="29">
        <v>0.9</v>
      </c>
      <c r="V38" s="11">
        <v>2117</v>
      </c>
      <c r="W38" s="53"/>
    </row>
    <row r="39" spans="1:23" x14ac:dyDescent="0.25">
      <c r="A39" s="224" t="s">
        <v>53</v>
      </c>
      <c r="B39" s="226" t="s">
        <v>54</v>
      </c>
      <c r="C39" s="188" t="s">
        <v>22</v>
      </c>
      <c r="D39" s="194">
        <v>4.2</v>
      </c>
      <c r="E39" s="194">
        <v>3</v>
      </c>
      <c r="F39" s="209">
        <v>1</v>
      </c>
      <c r="G39" s="12">
        <v>2.6</v>
      </c>
      <c r="H39" s="6">
        <v>0.17</v>
      </c>
      <c r="I39" s="21">
        <v>2054</v>
      </c>
      <c r="J39" s="6">
        <v>0.53</v>
      </c>
      <c r="K39" s="17">
        <v>2140</v>
      </c>
      <c r="L39" s="197">
        <v>4.5</v>
      </c>
      <c r="M39" s="5">
        <v>2140</v>
      </c>
      <c r="N39" s="25" t="s">
        <v>63</v>
      </c>
      <c r="O39" s="7" t="s">
        <v>62</v>
      </c>
      <c r="P39" s="12">
        <v>2054</v>
      </c>
      <c r="Q39" s="25" t="s">
        <v>63</v>
      </c>
      <c r="R39" s="7" t="s">
        <v>62</v>
      </c>
      <c r="S39" s="7" t="e">
        <f t="shared" si="0"/>
        <v>#VALUE!</v>
      </c>
      <c r="T39" s="6">
        <v>2140</v>
      </c>
      <c r="U39" s="25" t="s">
        <v>63</v>
      </c>
      <c r="V39" s="7" t="s">
        <v>62</v>
      </c>
      <c r="W39" s="53"/>
    </row>
    <row r="40" spans="1:23" x14ac:dyDescent="0.25">
      <c r="A40" s="224"/>
      <c r="B40" s="227"/>
      <c r="C40" s="189"/>
      <c r="D40" s="195"/>
      <c r="E40" s="195"/>
      <c r="F40" s="210"/>
      <c r="G40" s="13">
        <v>4.5</v>
      </c>
      <c r="H40" s="8">
        <v>0.19</v>
      </c>
      <c r="I40" s="22">
        <v>2054</v>
      </c>
      <c r="J40" s="36">
        <v>0.7</v>
      </c>
      <c r="K40" s="19">
        <v>2140</v>
      </c>
      <c r="L40" s="198"/>
      <c r="M40" s="3">
        <v>2140</v>
      </c>
      <c r="N40" s="27" t="s">
        <v>64</v>
      </c>
      <c r="O40" s="28" t="s">
        <v>62</v>
      </c>
      <c r="P40" s="13">
        <v>2054</v>
      </c>
      <c r="Q40" s="27" t="s">
        <v>64</v>
      </c>
      <c r="R40" s="28" t="s">
        <v>62</v>
      </c>
      <c r="S40" s="7" t="e">
        <f t="shared" si="0"/>
        <v>#VALUE!</v>
      </c>
      <c r="T40" s="8">
        <v>2140</v>
      </c>
      <c r="U40" s="27" t="s">
        <v>64</v>
      </c>
      <c r="V40" s="28" t="s">
        <v>62</v>
      </c>
      <c r="W40" s="48"/>
    </row>
    <row r="41" spans="1:23" x14ac:dyDescent="0.25">
      <c r="A41" s="224"/>
      <c r="B41" s="228"/>
      <c r="C41" s="190"/>
      <c r="D41" s="196"/>
      <c r="E41" s="196"/>
      <c r="F41" s="211"/>
      <c r="G41" s="14">
        <v>8.5</v>
      </c>
      <c r="H41" s="10">
        <v>0.24</v>
      </c>
      <c r="I41" s="32">
        <v>2054</v>
      </c>
      <c r="J41" s="20">
        <v>0.94</v>
      </c>
      <c r="K41" s="11">
        <v>2121</v>
      </c>
      <c r="L41" s="199"/>
      <c r="M41" s="4">
        <v>2121</v>
      </c>
      <c r="N41" s="20">
        <v>1.23</v>
      </c>
      <c r="O41" s="11">
        <v>2149</v>
      </c>
      <c r="P41" s="14">
        <v>2054</v>
      </c>
      <c r="Q41" s="20">
        <v>0.94</v>
      </c>
      <c r="R41" s="11">
        <v>2121</v>
      </c>
      <c r="S41" s="7">
        <f t="shared" si="0"/>
        <v>100</v>
      </c>
      <c r="T41" s="10">
        <v>2121</v>
      </c>
      <c r="U41" s="20">
        <v>0.94</v>
      </c>
      <c r="V41" s="11">
        <v>2121</v>
      </c>
      <c r="W41" s="53"/>
    </row>
    <row r="42" spans="1:23" x14ac:dyDescent="0.25">
      <c r="A42" s="224" t="s">
        <v>55</v>
      </c>
      <c r="B42" s="226" t="s">
        <v>56</v>
      </c>
      <c r="C42" s="188" t="s">
        <v>22</v>
      </c>
      <c r="D42" s="194">
        <v>5.2</v>
      </c>
      <c r="E42" s="194">
        <v>3</v>
      </c>
      <c r="F42" s="209">
        <v>1</v>
      </c>
      <c r="G42" s="12">
        <v>2.6</v>
      </c>
      <c r="H42" s="25" t="s">
        <v>63</v>
      </c>
      <c r="I42" s="7" t="s">
        <v>62</v>
      </c>
      <c r="J42" s="25" t="s">
        <v>63</v>
      </c>
      <c r="K42" s="7" t="s">
        <v>62</v>
      </c>
      <c r="L42" s="6" t="s">
        <v>29</v>
      </c>
      <c r="M42" s="5" t="s">
        <v>29</v>
      </c>
      <c r="N42" s="6" t="s">
        <v>29</v>
      </c>
      <c r="O42" s="5" t="s">
        <v>29</v>
      </c>
      <c r="P42" s="12" t="s">
        <v>57</v>
      </c>
      <c r="Q42" s="25" t="s">
        <v>63</v>
      </c>
      <c r="R42" s="7" t="s">
        <v>62</v>
      </c>
      <c r="S42" s="7" t="e">
        <f t="shared" si="0"/>
        <v>#VALUE!</v>
      </c>
      <c r="T42" s="6" t="s">
        <v>57</v>
      </c>
      <c r="U42" s="25" t="s">
        <v>63</v>
      </c>
      <c r="V42" s="7" t="s">
        <v>62</v>
      </c>
      <c r="W42" s="53"/>
    </row>
    <row r="43" spans="1:23" x14ac:dyDescent="0.25">
      <c r="A43" s="224"/>
      <c r="B43" s="227"/>
      <c r="C43" s="189"/>
      <c r="D43" s="195"/>
      <c r="E43" s="195"/>
      <c r="F43" s="210"/>
      <c r="G43" s="13">
        <v>4.5</v>
      </c>
      <c r="H43" s="27" t="s">
        <v>64</v>
      </c>
      <c r="I43" s="28" t="s">
        <v>62</v>
      </c>
      <c r="J43" s="27" t="s">
        <v>64</v>
      </c>
      <c r="K43" s="28" t="s">
        <v>62</v>
      </c>
      <c r="L43" s="8" t="s">
        <v>29</v>
      </c>
      <c r="M43" s="3" t="s">
        <v>29</v>
      </c>
      <c r="N43" s="8" t="s">
        <v>29</v>
      </c>
      <c r="O43" s="3" t="s">
        <v>29</v>
      </c>
      <c r="P43" s="13" t="s">
        <v>57</v>
      </c>
      <c r="Q43" s="27" t="s">
        <v>64</v>
      </c>
      <c r="R43" s="28" t="s">
        <v>62</v>
      </c>
      <c r="S43" s="7" t="e">
        <f t="shared" si="0"/>
        <v>#VALUE!</v>
      </c>
      <c r="T43" s="8" t="s">
        <v>57</v>
      </c>
      <c r="U43" s="27" t="s">
        <v>64</v>
      </c>
      <c r="V43" s="28" t="s">
        <v>62</v>
      </c>
      <c r="W43" s="48"/>
    </row>
    <row r="44" spans="1:23" x14ac:dyDescent="0.25">
      <c r="A44" s="224"/>
      <c r="B44" s="228"/>
      <c r="C44" s="190"/>
      <c r="D44" s="196"/>
      <c r="E44" s="196"/>
      <c r="F44" s="211"/>
      <c r="G44" s="14">
        <v>8.5</v>
      </c>
      <c r="H44" s="20">
        <v>1.03</v>
      </c>
      <c r="I44" s="4">
        <v>2130</v>
      </c>
      <c r="J44" s="20">
        <v>1.1399999999999999</v>
      </c>
      <c r="K44" s="11">
        <v>2140</v>
      </c>
      <c r="L44" s="10" t="s">
        <v>29</v>
      </c>
      <c r="M44" s="4" t="s">
        <v>29</v>
      </c>
      <c r="N44" s="10" t="s">
        <v>29</v>
      </c>
      <c r="O44" s="4" t="s">
        <v>29</v>
      </c>
      <c r="P44" s="14">
        <v>2130</v>
      </c>
      <c r="Q44" s="10" t="s">
        <v>67</v>
      </c>
      <c r="R44" s="11" t="s">
        <v>62</v>
      </c>
      <c r="S44" s="7" t="e">
        <f t="shared" si="0"/>
        <v>#VALUE!</v>
      </c>
      <c r="T44" s="10">
        <v>2140</v>
      </c>
      <c r="U44" s="10" t="s">
        <v>67</v>
      </c>
      <c r="V44" s="11" t="s">
        <v>62</v>
      </c>
      <c r="W44" s="53"/>
    </row>
  </sheetData>
  <mergeCells count="100">
    <mergeCell ref="G3:G5"/>
    <mergeCell ref="S4:S5"/>
    <mergeCell ref="A3:A5"/>
    <mergeCell ref="B3:B5"/>
    <mergeCell ref="C3:C5"/>
    <mergeCell ref="D3:D5"/>
    <mergeCell ref="E3:E5"/>
    <mergeCell ref="F3:F5"/>
    <mergeCell ref="L6:L8"/>
    <mergeCell ref="H3:V3"/>
    <mergeCell ref="H4:I4"/>
    <mergeCell ref="J4:K4"/>
    <mergeCell ref="L4:O4"/>
    <mergeCell ref="P4:R4"/>
    <mergeCell ref="T4:V4"/>
    <mergeCell ref="A6:A8"/>
    <mergeCell ref="B6:B8"/>
    <mergeCell ref="C6:C8"/>
    <mergeCell ref="D6:D8"/>
    <mergeCell ref="E6:E8"/>
    <mergeCell ref="L12:L14"/>
    <mergeCell ref="A9:A11"/>
    <mergeCell ref="B9:B11"/>
    <mergeCell ref="C9:C11"/>
    <mergeCell ref="D9:D11"/>
    <mergeCell ref="E9:E11"/>
    <mergeCell ref="L9:L11"/>
    <mergeCell ref="A12:A14"/>
    <mergeCell ref="B12:B14"/>
    <mergeCell ref="C12:C14"/>
    <mergeCell ref="D12:D14"/>
    <mergeCell ref="E12:E14"/>
    <mergeCell ref="A18:A20"/>
    <mergeCell ref="B18:B20"/>
    <mergeCell ref="C18:C20"/>
    <mergeCell ref="D18:D20"/>
    <mergeCell ref="E18:E20"/>
    <mergeCell ref="A15:A17"/>
    <mergeCell ref="B15:B17"/>
    <mergeCell ref="C15:C17"/>
    <mergeCell ref="D15:D17"/>
    <mergeCell ref="E15:E17"/>
    <mergeCell ref="L27:L29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A27:A29"/>
    <mergeCell ref="B27:B29"/>
    <mergeCell ref="C27:C29"/>
    <mergeCell ref="D27:D29"/>
    <mergeCell ref="E27:E29"/>
    <mergeCell ref="L33:L35"/>
    <mergeCell ref="A30:A32"/>
    <mergeCell ref="B30:B32"/>
    <mergeCell ref="C30:C32"/>
    <mergeCell ref="D30:D32"/>
    <mergeCell ref="E30:E32"/>
    <mergeCell ref="L30:L32"/>
    <mergeCell ref="A33:A35"/>
    <mergeCell ref="B33:B35"/>
    <mergeCell ref="C33:C35"/>
    <mergeCell ref="D33:D35"/>
    <mergeCell ref="E33:E35"/>
    <mergeCell ref="L39:L41"/>
    <mergeCell ref="A36:A38"/>
    <mergeCell ref="B36:B38"/>
    <mergeCell ref="C36:C38"/>
    <mergeCell ref="D36:D38"/>
    <mergeCell ref="E36:E38"/>
    <mergeCell ref="L36:L38"/>
    <mergeCell ref="A39:A41"/>
    <mergeCell ref="B39:B41"/>
    <mergeCell ref="C39:C41"/>
    <mergeCell ref="D39:D41"/>
    <mergeCell ref="E39:E41"/>
    <mergeCell ref="F36:F38"/>
    <mergeCell ref="F39:F41"/>
    <mergeCell ref="A42:A44"/>
    <mergeCell ref="B42:B44"/>
    <mergeCell ref="C42:C44"/>
    <mergeCell ref="D42:D44"/>
    <mergeCell ref="E42:E44"/>
    <mergeCell ref="F6:F8"/>
    <mergeCell ref="F9:F11"/>
    <mergeCell ref="F12:F14"/>
    <mergeCell ref="F15:F17"/>
    <mergeCell ref="F18:F20"/>
    <mergeCell ref="F42:F44"/>
    <mergeCell ref="F21:F23"/>
    <mergeCell ref="F24:F26"/>
    <mergeCell ref="F27:F29"/>
    <mergeCell ref="F30:F32"/>
    <mergeCell ref="F33:F35"/>
  </mergeCells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80" zoomScaleNormal="80" workbookViewId="0">
      <pane xSplit="1" topLeftCell="G1" activePane="topRight" state="frozen"/>
      <selection pane="topRight" sqref="A1:A1048576"/>
    </sheetView>
  </sheetViews>
  <sheetFormatPr defaultRowHeight="15" x14ac:dyDescent="0.25"/>
  <cols>
    <col min="1" max="1" width="11.28515625" customWidth="1"/>
    <col min="2" max="2" width="31.5703125" customWidth="1"/>
    <col min="3" max="3" width="20.5703125" customWidth="1"/>
    <col min="4" max="5" width="12.7109375" customWidth="1"/>
    <col min="7" max="7" width="10.5703125" bestFit="1" customWidth="1"/>
    <col min="8" max="8" width="14.5703125" customWidth="1"/>
    <col min="9" max="9" width="17" bestFit="1" customWidth="1"/>
    <col min="10" max="10" width="15.85546875" bestFit="1" customWidth="1"/>
  </cols>
  <sheetData>
    <row r="1" spans="1:18" x14ac:dyDescent="0.25">
      <c r="A1" s="1" t="s">
        <v>0</v>
      </c>
    </row>
    <row r="3" spans="1:18" ht="15" customHeight="1" x14ac:dyDescent="0.25">
      <c r="A3" s="160" t="s">
        <v>1</v>
      </c>
      <c r="B3" s="159" t="s">
        <v>2</v>
      </c>
      <c r="C3" s="159" t="s">
        <v>3</v>
      </c>
      <c r="D3" s="160" t="s">
        <v>5</v>
      </c>
      <c r="E3" s="160" t="s">
        <v>6</v>
      </c>
      <c r="F3" s="159" t="s">
        <v>7</v>
      </c>
      <c r="G3" s="157"/>
      <c r="H3" s="157"/>
      <c r="I3" s="157"/>
      <c r="J3" s="157"/>
      <c r="K3" s="2"/>
      <c r="L3" s="2"/>
      <c r="M3" s="2"/>
      <c r="N3" s="2"/>
      <c r="O3" s="2"/>
      <c r="P3" s="2"/>
      <c r="Q3" s="2"/>
      <c r="R3" s="2"/>
    </row>
    <row r="4" spans="1:18" x14ac:dyDescent="0.25">
      <c r="A4" s="160"/>
      <c r="B4" s="159"/>
      <c r="C4" s="159"/>
      <c r="D4" s="160"/>
      <c r="E4" s="160"/>
      <c r="F4" s="159"/>
      <c r="G4" s="159" t="s">
        <v>11</v>
      </c>
      <c r="H4" s="159"/>
      <c r="I4" s="159"/>
      <c r="J4" s="159"/>
      <c r="K4" s="2"/>
      <c r="L4" s="2"/>
      <c r="M4" s="2"/>
      <c r="N4" s="2"/>
      <c r="O4" s="2"/>
      <c r="P4" s="2"/>
      <c r="Q4" s="2"/>
      <c r="R4" s="2"/>
    </row>
    <row r="5" spans="1:18" x14ac:dyDescent="0.25">
      <c r="A5" s="160"/>
      <c r="B5" s="159"/>
      <c r="C5" s="159"/>
      <c r="D5" s="160"/>
      <c r="E5" s="160"/>
      <c r="F5" s="159"/>
      <c r="G5" s="42" t="s">
        <v>16</v>
      </c>
      <c r="H5" s="43" t="s">
        <v>17</v>
      </c>
      <c r="I5" s="42" t="s">
        <v>14</v>
      </c>
      <c r="J5" s="44" t="s">
        <v>15</v>
      </c>
      <c r="K5" s="2"/>
      <c r="L5" s="2"/>
      <c r="M5" s="2"/>
      <c r="N5" s="2"/>
      <c r="O5" s="2"/>
      <c r="P5" s="2"/>
      <c r="Q5" s="2"/>
      <c r="R5" s="2"/>
    </row>
    <row r="6" spans="1:18" x14ac:dyDescent="0.25">
      <c r="A6" s="225" t="s">
        <v>20</v>
      </c>
      <c r="B6" s="241" t="s">
        <v>21</v>
      </c>
      <c r="C6" s="161" t="s">
        <v>22</v>
      </c>
      <c r="D6" s="161">
        <v>3.55</v>
      </c>
      <c r="E6" s="161">
        <v>3</v>
      </c>
      <c r="F6" s="12">
        <v>2.6</v>
      </c>
      <c r="G6" s="197">
        <v>4</v>
      </c>
      <c r="H6" s="7">
        <v>2078</v>
      </c>
      <c r="I6" s="25" t="s">
        <v>63</v>
      </c>
      <c r="J6" s="7" t="s">
        <v>62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25"/>
      <c r="B7" s="242"/>
      <c r="C7" s="162"/>
      <c r="D7" s="162"/>
      <c r="E7" s="162"/>
      <c r="F7" s="13">
        <v>4.5</v>
      </c>
      <c r="G7" s="198"/>
      <c r="H7" s="9">
        <v>2069</v>
      </c>
      <c r="I7" s="18">
        <v>0.73</v>
      </c>
      <c r="J7" s="9">
        <v>2146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25"/>
      <c r="B8" s="243"/>
      <c r="C8" s="163"/>
      <c r="D8" s="163"/>
      <c r="E8" s="163"/>
      <c r="F8" s="14">
        <v>8.5</v>
      </c>
      <c r="G8" s="199"/>
      <c r="H8" s="11">
        <v>2059</v>
      </c>
      <c r="I8" s="20">
        <v>0.73</v>
      </c>
      <c r="J8" s="11">
        <v>2103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A9" s="225" t="s">
        <v>24</v>
      </c>
      <c r="B9" s="241" t="s">
        <v>25</v>
      </c>
      <c r="C9" s="161" t="s">
        <v>22</v>
      </c>
      <c r="D9" s="161">
        <v>3.09</v>
      </c>
      <c r="E9" s="161">
        <v>3</v>
      </c>
      <c r="F9" s="12">
        <v>2.6</v>
      </c>
      <c r="G9" s="197">
        <v>4</v>
      </c>
      <c r="H9" s="5">
        <v>2021</v>
      </c>
      <c r="I9" s="25" t="s">
        <v>63</v>
      </c>
      <c r="J9" s="7" t="s">
        <v>62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A10" s="225"/>
      <c r="B10" s="242"/>
      <c r="C10" s="162"/>
      <c r="D10" s="162"/>
      <c r="E10" s="162"/>
      <c r="F10" s="13">
        <v>4.5</v>
      </c>
      <c r="G10" s="198"/>
      <c r="H10" s="3">
        <v>2021</v>
      </c>
      <c r="I10" s="18">
        <v>0.73</v>
      </c>
      <c r="J10" s="9">
        <v>2146</v>
      </c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25"/>
      <c r="B11" s="243"/>
      <c r="C11" s="163"/>
      <c r="D11" s="163"/>
      <c r="E11" s="163"/>
      <c r="F11" s="14">
        <v>8.5</v>
      </c>
      <c r="G11" s="199"/>
      <c r="H11" s="4">
        <v>2021</v>
      </c>
      <c r="I11" s="20">
        <v>0.73</v>
      </c>
      <c r="J11" s="11">
        <v>2103</v>
      </c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88" t="s">
        <v>26</v>
      </c>
      <c r="B12" s="226" t="s">
        <v>65</v>
      </c>
      <c r="C12" s="188" t="s">
        <v>35</v>
      </c>
      <c r="D12" s="194">
        <v>4</v>
      </c>
      <c r="E12" s="194">
        <v>5</v>
      </c>
      <c r="F12" s="12">
        <v>2.6</v>
      </c>
      <c r="G12" s="197">
        <v>4.5</v>
      </c>
      <c r="H12" s="3">
        <v>2021</v>
      </c>
      <c r="I12" s="27">
        <v>0.53</v>
      </c>
      <c r="J12" s="19">
        <v>2140</v>
      </c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89"/>
      <c r="B13" s="227"/>
      <c r="C13" s="189"/>
      <c r="D13" s="195"/>
      <c r="E13" s="195"/>
      <c r="F13" s="13">
        <v>4.5</v>
      </c>
      <c r="G13" s="198"/>
      <c r="H13" s="3">
        <v>2021</v>
      </c>
      <c r="I13" s="50">
        <v>0.7</v>
      </c>
      <c r="J13" s="19">
        <v>2140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90"/>
      <c r="B14" s="228"/>
      <c r="C14" s="190"/>
      <c r="D14" s="196"/>
      <c r="E14" s="196"/>
      <c r="F14" s="14">
        <v>8.5</v>
      </c>
      <c r="G14" s="199"/>
      <c r="H14" s="3">
        <v>2021</v>
      </c>
      <c r="I14" s="27">
        <v>1.1499999999999999</v>
      </c>
      <c r="J14" s="19">
        <v>2140</v>
      </c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12" t="s">
        <v>33</v>
      </c>
      <c r="B15" s="229" t="s">
        <v>27</v>
      </c>
      <c r="C15" s="212" t="s">
        <v>28</v>
      </c>
      <c r="D15" s="161">
        <v>4.5</v>
      </c>
      <c r="E15" s="161">
        <v>3</v>
      </c>
      <c r="F15" s="12">
        <v>2.6</v>
      </c>
      <c r="G15" s="6" t="s">
        <v>29</v>
      </c>
      <c r="H15" s="5" t="s">
        <v>29</v>
      </c>
      <c r="I15" s="6" t="s">
        <v>29</v>
      </c>
      <c r="J15" s="7" t="s">
        <v>29</v>
      </c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13"/>
      <c r="B16" s="230"/>
      <c r="C16" s="213"/>
      <c r="D16" s="162"/>
      <c r="E16" s="162"/>
      <c r="F16" s="13">
        <v>4.5</v>
      </c>
      <c r="G16" s="8" t="s">
        <v>29</v>
      </c>
      <c r="H16" s="3" t="s">
        <v>29</v>
      </c>
      <c r="I16" s="8" t="s">
        <v>29</v>
      </c>
      <c r="J16" s="9" t="s">
        <v>29</v>
      </c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14"/>
      <c r="B17" s="231"/>
      <c r="C17" s="214"/>
      <c r="D17" s="163"/>
      <c r="E17" s="163"/>
      <c r="F17" s="14">
        <v>8.5</v>
      </c>
      <c r="G17" s="10" t="s">
        <v>29</v>
      </c>
      <c r="H17" s="4" t="s">
        <v>29</v>
      </c>
      <c r="I17" s="10" t="s">
        <v>29</v>
      </c>
      <c r="J17" s="11" t="s">
        <v>29</v>
      </c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88" t="s">
        <v>36</v>
      </c>
      <c r="B18" s="226" t="s">
        <v>34</v>
      </c>
      <c r="C18" s="188" t="s">
        <v>35</v>
      </c>
      <c r="D18" s="194">
        <v>4</v>
      </c>
      <c r="E18" s="194">
        <v>3</v>
      </c>
      <c r="F18" s="12">
        <v>2.6</v>
      </c>
      <c r="G18" s="6" t="s">
        <v>29</v>
      </c>
      <c r="H18" s="5" t="s">
        <v>29</v>
      </c>
      <c r="I18" s="6" t="s">
        <v>29</v>
      </c>
      <c r="J18" s="7" t="s">
        <v>29</v>
      </c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89"/>
      <c r="B19" s="227"/>
      <c r="C19" s="189"/>
      <c r="D19" s="195"/>
      <c r="E19" s="195"/>
      <c r="F19" s="13">
        <v>4.5</v>
      </c>
      <c r="G19" s="8" t="s">
        <v>29</v>
      </c>
      <c r="H19" s="3" t="s">
        <v>29</v>
      </c>
      <c r="I19" s="8" t="s">
        <v>29</v>
      </c>
      <c r="J19" s="9" t="s">
        <v>29</v>
      </c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90"/>
      <c r="B20" s="228"/>
      <c r="C20" s="190"/>
      <c r="D20" s="196"/>
      <c r="E20" s="196"/>
      <c r="F20" s="14">
        <v>8.5</v>
      </c>
      <c r="G20" s="10" t="s">
        <v>29</v>
      </c>
      <c r="H20" s="4" t="s">
        <v>29</v>
      </c>
      <c r="I20" s="10" t="s">
        <v>29</v>
      </c>
      <c r="J20" s="11" t="s">
        <v>29</v>
      </c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32" t="s">
        <v>38</v>
      </c>
      <c r="B21" s="235" t="s">
        <v>39</v>
      </c>
      <c r="C21" s="232" t="s">
        <v>40</v>
      </c>
      <c r="D21" s="238">
        <v>7.5</v>
      </c>
      <c r="E21" s="238">
        <v>5</v>
      </c>
      <c r="F21" s="12">
        <v>2.6</v>
      </c>
      <c r="G21" s="8"/>
      <c r="H21" s="3"/>
      <c r="I21" s="8"/>
      <c r="J21" s="9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33"/>
      <c r="B22" s="236"/>
      <c r="C22" s="233"/>
      <c r="D22" s="239"/>
      <c r="E22" s="239"/>
      <c r="F22" s="13">
        <v>4.5</v>
      </c>
      <c r="G22" s="8"/>
      <c r="H22" s="3"/>
      <c r="I22" s="8"/>
      <c r="J22" s="9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34"/>
      <c r="B23" s="237"/>
      <c r="C23" s="234"/>
      <c r="D23" s="240"/>
      <c r="E23" s="240"/>
      <c r="F23" s="14">
        <v>8.5</v>
      </c>
      <c r="G23" s="8"/>
      <c r="H23" s="3"/>
      <c r="I23" s="8"/>
      <c r="J23" s="9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12" t="s">
        <v>61</v>
      </c>
      <c r="B24" s="229" t="s">
        <v>37</v>
      </c>
      <c r="C24" s="212" t="s">
        <v>28</v>
      </c>
      <c r="D24" s="161">
        <v>4.2</v>
      </c>
      <c r="E24" s="161">
        <v>4</v>
      </c>
      <c r="F24" s="12">
        <v>2.6</v>
      </c>
      <c r="G24" s="6" t="s">
        <v>29</v>
      </c>
      <c r="H24" s="5" t="s">
        <v>29</v>
      </c>
      <c r="I24" s="6" t="s">
        <v>29</v>
      </c>
      <c r="J24" s="7" t="s">
        <v>29</v>
      </c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13"/>
      <c r="B25" s="230"/>
      <c r="C25" s="213"/>
      <c r="D25" s="162"/>
      <c r="E25" s="162"/>
      <c r="F25" s="13">
        <v>4.5</v>
      </c>
      <c r="G25" s="8" t="s">
        <v>29</v>
      </c>
      <c r="H25" s="3" t="s">
        <v>29</v>
      </c>
      <c r="I25" s="8" t="s">
        <v>29</v>
      </c>
      <c r="J25" s="9" t="s">
        <v>29</v>
      </c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14"/>
      <c r="B26" s="231"/>
      <c r="C26" s="214"/>
      <c r="D26" s="163"/>
      <c r="E26" s="163"/>
      <c r="F26" s="14">
        <v>8.5</v>
      </c>
      <c r="G26" s="10" t="s">
        <v>29</v>
      </c>
      <c r="H26" s="4" t="s">
        <v>29</v>
      </c>
      <c r="I26" s="10" t="s">
        <v>29</v>
      </c>
      <c r="J26" s="11" t="s">
        <v>29</v>
      </c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12" t="s">
        <v>43</v>
      </c>
      <c r="B27" s="229" t="s">
        <v>66</v>
      </c>
      <c r="C27" s="212" t="s">
        <v>28</v>
      </c>
      <c r="D27" s="161">
        <v>4.2</v>
      </c>
      <c r="E27" s="161">
        <v>3</v>
      </c>
      <c r="F27" s="12">
        <v>2.6</v>
      </c>
      <c r="G27" s="197">
        <v>4.5</v>
      </c>
      <c r="H27" s="5">
        <v>2138</v>
      </c>
      <c r="I27" s="25" t="s">
        <v>63</v>
      </c>
      <c r="J27" s="7" t="s">
        <v>62</v>
      </c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13"/>
      <c r="B28" s="230"/>
      <c r="C28" s="213"/>
      <c r="D28" s="162"/>
      <c r="E28" s="162"/>
      <c r="F28" s="13">
        <v>4.5</v>
      </c>
      <c r="G28" s="198"/>
      <c r="H28" s="3">
        <v>2138</v>
      </c>
      <c r="I28" s="27" t="s">
        <v>64</v>
      </c>
      <c r="J28" s="28" t="s">
        <v>62</v>
      </c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14"/>
      <c r="B29" s="231"/>
      <c r="C29" s="214"/>
      <c r="D29" s="163"/>
      <c r="E29" s="163"/>
      <c r="F29" s="14">
        <v>8.5</v>
      </c>
      <c r="G29" s="199"/>
      <c r="H29" s="4">
        <v>2121</v>
      </c>
      <c r="I29" s="20">
        <v>1.23</v>
      </c>
      <c r="J29" s="11">
        <v>2149</v>
      </c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12" t="s">
        <v>46</v>
      </c>
      <c r="B30" s="229" t="s">
        <v>47</v>
      </c>
      <c r="C30" s="212" t="s">
        <v>48</v>
      </c>
      <c r="D30" s="161">
        <v>4.2</v>
      </c>
      <c r="E30" s="161">
        <v>3</v>
      </c>
      <c r="F30" s="12">
        <v>2.6</v>
      </c>
      <c r="G30" s="197">
        <v>4.5</v>
      </c>
      <c r="H30" s="5">
        <v>2107</v>
      </c>
      <c r="I30" s="25" t="s">
        <v>63</v>
      </c>
      <c r="J30" s="7" t="s">
        <v>62</v>
      </c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13"/>
      <c r="B31" s="230"/>
      <c r="C31" s="213"/>
      <c r="D31" s="162"/>
      <c r="E31" s="162"/>
      <c r="F31" s="13">
        <v>4.5</v>
      </c>
      <c r="G31" s="198"/>
      <c r="H31" s="3">
        <v>2107</v>
      </c>
      <c r="I31" s="27" t="s">
        <v>64</v>
      </c>
      <c r="J31" s="28" t="s">
        <v>62</v>
      </c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14"/>
      <c r="B32" s="231"/>
      <c r="C32" s="214"/>
      <c r="D32" s="163"/>
      <c r="E32" s="163"/>
      <c r="F32" s="14">
        <v>8.5</v>
      </c>
      <c r="G32" s="199"/>
      <c r="H32" s="4">
        <v>2107</v>
      </c>
      <c r="I32" s="20">
        <v>1.23</v>
      </c>
      <c r="J32" s="11">
        <v>2149</v>
      </c>
      <c r="K32" s="2"/>
      <c r="L32" s="2"/>
      <c r="M32" s="2"/>
      <c r="N32" s="2"/>
      <c r="O32" s="2"/>
      <c r="P32" s="2"/>
      <c r="Q32" s="2"/>
      <c r="R32" s="2"/>
    </row>
    <row r="33" spans="1:10" x14ac:dyDescent="0.25">
      <c r="A33" s="188" t="s">
        <v>49</v>
      </c>
      <c r="B33" s="226" t="s">
        <v>50</v>
      </c>
      <c r="C33" s="188" t="s">
        <v>35</v>
      </c>
      <c r="D33" s="194">
        <v>4.2</v>
      </c>
      <c r="E33" s="194">
        <v>3</v>
      </c>
      <c r="F33" s="12">
        <v>2.6</v>
      </c>
      <c r="G33" s="197">
        <v>4.5</v>
      </c>
      <c r="H33" s="5">
        <v>2086</v>
      </c>
      <c r="I33" s="25" t="s">
        <v>63</v>
      </c>
      <c r="J33" s="7" t="s">
        <v>62</v>
      </c>
    </row>
    <row r="34" spans="1:10" x14ac:dyDescent="0.25">
      <c r="A34" s="189"/>
      <c r="B34" s="227"/>
      <c r="C34" s="189"/>
      <c r="D34" s="195"/>
      <c r="E34" s="195"/>
      <c r="F34" s="13">
        <v>4.5</v>
      </c>
      <c r="G34" s="198"/>
      <c r="H34" s="3">
        <v>2086</v>
      </c>
      <c r="I34" s="27" t="s">
        <v>64</v>
      </c>
      <c r="J34" s="28" t="s">
        <v>62</v>
      </c>
    </row>
    <row r="35" spans="1:10" x14ac:dyDescent="0.25">
      <c r="A35" s="190"/>
      <c r="B35" s="228"/>
      <c r="C35" s="190"/>
      <c r="D35" s="196"/>
      <c r="E35" s="196"/>
      <c r="F35" s="14">
        <v>8.5</v>
      </c>
      <c r="G35" s="199"/>
      <c r="H35" s="4">
        <v>2086</v>
      </c>
      <c r="I35" s="20">
        <v>1.23</v>
      </c>
      <c r="J35" s="11">
        <v>2149</v>
      </c>
    </row>
    <row r="36" spans="1:10" ht="15" customHeight="1" x14ac:dyDescent="0.25">
      <c r="A36" s="224" t="s">
        <v>51</v>
      </c>
      <c r="B36" s="226" t="s">
        <v>52</v>
      </c>
      <c r="C36" s="188" t="s">
        <v>48</v>
      </c>
      <c r="D36" s="194">
        <v>4.2</v>
      </c>
      <c r="E36" s="194">
        <v>4</v>
      </c>
      <c r="F36" s="12">
        <v>2.6</v>
      </c>
      <c r="G36" s="197">
        <v>4.5</v>
      </c>
      <c r="H36" s="5">
        <v>2036</v>
      </c>
      <c r="I36" s="6">
        <v>0.54</v>
      </c>
      <c r="J36" s="17">
        <v>2143</v>
      </c>
    </row>
    <row r="37" spans="1:10" x14ac:dyDescent="0.25">
      <c r="A37" s="224"/>
      <c r="B37" s="227"/>
      <c r="C37" s="189"/>
      <c r="D37" s="195"/>
      <c r="E37" s="195"/>
      <c r="F37" s="13">
        <v>4.5</v>
      </c>
      <c r="G37" s="198"/>
      <c r="H37" s="3">
        <v>2036</v>
      </c>
      <c r="I37" s="8">
        <v>0.72</v>
      </c>
      <c r="J37" s="19">
        <v>2143</v>
      </c>
    </row>
    <row r="38" spans="1:10" x14ac:dyDescent="0.25">
      <c r="A38" s="224"/>
      <c r="B38" s="228"/>
      <c r="C38" s="190"/>
      <c r="D38" s="196"/>
      <c r="E38" s="196"/>
      <c r="F38" s="14">
        <v>8.5</v>
      </c>
      <c r="G38" s="199"/>
      <c r="H38" s="4">
        <v>2036</v>
      </c>
      <c r="I38" s="10">
        <v>1.17</v>
      </c>
      <c r="J38" s="31">
        <v>2143</v>
      </c>
    </row>
    <row r="39" spans="1:10" x14ac:dyDescent="0.25">
      <c r="A39" s="224" t="s">
        <v>53</v>
      </c>
      <c r="B39" s="226" t="s">
        <v>54</v>
      </c>
      <c r="C39" s="188" t="s">
        <v>22</v>
      </c>
      <c r="D39" s="194">
        <v>4.2</v>
      </c>
      <c r="E39" s="194">
        <v>3</v>
      </c>
      <c r="F39" s="12">
        <v>2.6</v>
      </c>
      <c r="G39" s="197">
        <v>4.5</v>
      </c>
      <c r="H39" s="5">
        <v>2140</v>
      </c>
      <c r="I39" s="25" t="s">
        <v>63</v>
      </c>
      <c r="J39" s="7" t="s">
        <v>62</v>
      </c>
    </row>
    <row r="40" spans="1:10" x14ac:dyDescent="0.25">
      <c r="A40" s="224"/>
      <c r="B40" s="227"/>
      <c r="C40" s="189"/>
      <c r="D40" s="195"/>
      <c r="E40" s="195"/>
      <c r="F40" s="13">
        <v>4.5</v>
      </c>
      <c r="G40" s="198"/>
      <c r="H40" s="3">
        <v>2140</v>
      </c>
      <c r="I40" s="27" t="s">
        <v>64</v>
      </c>
      <c r="J40" s="28" t="s">
        <v>62</v>
      </c>
    </row>
    <row r="41" spans="1:10" x14ac:dyDescent="0.25">
      <c r="A41" s="224"/>
      <c r="B41" s="228"/>
      <c r="C41" s="190"/>
      <c r="D41" s="196"/>
      <c r="E41" s="196"/>
      <c r="F41" s="14">
        <v>8.5</v>
      </c>
      <c r="G41" s="199"/>
      <c r="H41" s="4">
        <v>2121</v>
      </c>
      <c r="I41" s="20">
        <v>1.23</v>
      </c>
      <c r="J41" s="11">
        <v>2149</v>
      </c>
    </row>
    <row r="42" spans="1:10" x14ac:dyDescent="0.25">
      <c r="A42" s="224" t="s">
        <v>55</v>
      </c>
      <c r="B42" s="226" t="s">
        <v>56</v>
      </c>
      <c r="C42" s="188" t="s">
        <v>22</v>
      </c>
      <c r="D42" s="194">
        <v>5.2</v>
      </c>
      <c r="E42" s="194">
        <v>3</v>
      </c>
      <c r="F42" s="12">
        <v>2.6</v>
      </c>
      <c r="G42" s="6" t="s">
        <v>29</v>
      </c>
      <c r="H42" s="5" t="s">
        <v>29</v>
      </c>
      <c r="I42" s="6" t="s">
        <v>29</v>
      </c>
      <c r="J42" s="5" t="s">
        <v>29</v>
      </c>
    </row>
    <row r="43" spans="1:10" x14ac:dyDescent="0.25">
      <c r="A43" s="224"/>
      <c r="B43" s="227"/>
      <c r="C43" s="189"/>
      <c r="D43" s="195"/>
      <c r="E43" s="195"/>
      <c r="F43" s="13">
        <v>4.5</v>
      </c>
      <c r="G43" s="8" t="s">
        <v>29</v>
      </c>
      <c r="H43" s="3" t="s">
        <v>29</v>
      </c>
      <c r="I43" s="8" t="s">
        <v>29</v>
      </c>
      <c r="J43" s="3" t="s">
        <v>29</v>
      </c>
    </row>
    <row r="44" spans="1:10" x14ac:dyDescent="0.25">
      <c r="A44" s="224"/>
      <c r="B44" s="228"/>
      <c r="C44" s="190"/>
      <c r="D44" s="196"/>
      <c r="E44" s="196"/>
      <c r="F44" s="14">
        <v>8.5</v>
      </c>
      <c r="G44" s="10" t="s">
        <v>29</v>
      </c>
      <c r="H44" s="4" t="s">
        <v>29</v>
      </c>
      <c r="I44" s="10" t="s">
        <v>29</v>
      </c>
      <c r="J44" s="4" t="s">
        <v>29</v>
      </c>
    </row>
  </sheetData>
  <mergeCells count="81">
    <mergeCell ref="G6:G8"/>
    <mergeCell ref="G3:J3"/>
    <mergeCell ref="G4:J4"/>
    <mergeCell ref="A3:A5"/>
    <mergeCell ref="B3:B5"/>
    <mergeCell ref="C3:C5"/>
    <mergeCell ref="D3:D5"/>
    <mergeCell ref="E3:E5"/>
    <mergeCell ref="F3:F5"/>
    <mergeCell ref="A6:A8"/>
    <mergeCell ref="B6:B8"/>
    <mergeCell ref="C6:C8"/>
    <mergeCell ref="D6:D8"/>
    <mergeCell ref="E6:E8"/>
    <mergeCell ref="G12:G14"/>
    <mergeCell ref="A9:A11"/>
    <mergeCell ref="B9:B11"/>
    <mergeCell ref="C9:C11"/>
    <mergeCell ref="D9:D11"/>
    <mergeCell ref="E9:E11"/>
    <mergeCell ref="G9:G11"/>
    <mergeCell ref="A12:A14"/>
    <mergeCell ref="B12:B14"/>
    <mergeCell ref="C12:C14"/>
    <mergeCell ref="D12:D14"/>
    <mergeCell ref="E12:E14"/>
    <mergeCell ref="A18:A20"/>
    <mergeCell ref="B18:B20"/>
    <mergeCell ref="C18:C20"/>
    <mergeCell ref="D18:D20"/>
    <mergeCell ref="E18:E20"/>
    <mergeCell ref="A15:A17"/>
    <mergeCell ref="B15:B17"/>
    <mergeCell ref="C15:C17"/>
    <mergeCell ref="D15:D17"/>
    <mergeCell ref="E15:E17"/>
    <mergeCell ref="G27:G29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A27:A29"/>
    <mergeCell ref="B27:B29"/>
    <mergeCell ref="C27:C29"/>
    <mergeCell ref="D27:D29"/>
    <mergeCell ref="E27:E29"/>
    <mergeCell ref="G33:G35"/>
    <mergeCell ref="A30:A32"/>
    <mergeCell ref="B30:B32"/>
    <mergeCell ref="C30:C32"/>
    <mergeCell ref="D30:D32"/>
    <mergeCell ref="E30:E32"/>
    <mergeCell ref="G30:G32"/>
    <mergeCell ref="A33:A35"/>
    <mergeCell ref="B33:B35"/>
    <mergeCell ref="C33:C35"/>
    <mergeCell ref="D33:D35"/>
    <mergeCell ref="E33:E35"/>
    <mergeCell ref="G39:G41"/>
    <mergeCell ref="A36:A38"/>
    <mergeCell ref="B36:B38"/>
    <mergeCell ref="C36:C38"/>
    <mergeCell ref="D36:D38"/>
    <mergeCell ref="E36:E38"/>
    <mergeCell ref="G36:G38"/>
    <mergeCell ref="A39:A41"/>
    <mergeCell ref="B39:B41"/>
    <mergeCell ref="C39:C41"/>
    <mergeCell ref="D39:D41"/>
    <mergeCell ref="E39:E41"/>
    <mergeCell ref="A42:A44"/>
    <mergeCell ref="B42:B44"/>
    <mergeCell ref="C42:C44"/>
    <mergeCell ref="D42:D44"/>
    <mergeCell ref="E42:E44"/>
  </mergeCells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26" zoomScale="70" zoomScaleNormal="70" workbookViewId="0">
      <pane xSplit="1" topLeftCell="F1" activePane="topRight" state="frozen"/>
      <selection pane="topRight" activeCell="J41" sqref="J41"/>
    </sheetView>
  </sheetViews>
  <sheetFormatPr defaultRowHeight="15" x14ac:dyDescent="0.25"/>
  <cols>
    <col min="1" max="1" width="11.28515625" customWidth="1"/>
    <col min="2" max="2" width="31.5703125" customWidth="1"/>
    <col min="3" max="3" width="11" customWidth="1"/>
    <col min="4" max="4" width="20.5703125" customWidth="1"/>
    <col min="5" max="6" width="12.7109375" customWidth="1"/>
    <col min="8" max="8" width="17" bestFit="1" customWidth="1"/>
    <col min="9" max="10" width="17.42578125" customWidth="1"/>
    <col min="11" max="11" width="17" bestFit="1" customWidth="1"/>
    <col min="12" max="13" width="16" customWidth="1"/>
    <col min="14" max="14" width="18.85546875" customWidth="1"/>
  </cols>
  <sheetData>
    <row r="1" spans="1:21" x14ac:dyDescent="0.25">
      <c r="A1" s="1" t="s">
        <v>0</v>
      </c>
    </row>
    <row r="3" spans="1:21" ht="15" customHeight="1" x14ac:dyDescent="0.25">
      <c r="A3" s="160" t="s">
        <v>1</v>
      </c>
      <c r="B3" s="159" t="s">
        <v>2</v>
      </c>
      <c r="C3" s="249" t="s">
        <v>84</v>
      </c>
      <c r="D3" s="159" t="s">
        <v>3</v>
      </c>
      <c r="E3" s="160" t="s">
        <v>5</v>
      </c>
      <c r="F3" s="160" t="s">
        <v>6</v>
      </c>
      <c r="G3" s="159" t="s">
        <v>7</v>
      </c>
      <c r="H3" s="156" t="s">
        <v>8</v>
      </c>
      <c r="I3" s="157"/>
      <c r="J3" s="157"/>
      <c r="K3" s="157"/>
      <c r="L3" s="157"/>
      <c r="M3" s="66"/>
      <c r="N3" s="246" t="s">
        <v>68</v>
      </c>
      <c r="O3" s="2"/>
      <c r="P3" s="2"/>
      <c r="Q3" s="2"/>
      <c r="R3" s="2"/>
      <c r="S3" s="2"/>
      <c r="T3" s="2"/>
      <c r="U3" s="2"/>
    </row>
    <row r="4" spans="1:21" ht="15" customHeight="1" x14ac:dyDescent="0.25">
      <c r="A4" s="160"/>
      <c r="B4" s="159"/>
      <c r="C4" s="250"/>
      <c r="D4" s="159"/>
      <c r="E4" s="160"/>
      <c r="F4" s="160"/>
      <c r="G4" s="159"/>
      <c r="H4" s="156" t="s">
        <v>9</v>
      </c>
      <c r="I4" s="158"/>
      <c r="J4" s="244" t="s">
        <v>83</v>
      </c>
      <c r="K4" s="156" t="s">
        <v>10</v>
      </c>
      <c r="L4" s="158"/>
      <c r="M4" s="244" t="s">
        <v>83</v>
      </c>
      <c r="N4" s="246"/>
      <c r="O4" s="2"/>
      <c r="P4" s="2"/>
      <c r="Q4" s="2"/>
      <c r="R4" s="2"/>
      <c r="S4" s="2"/>
      <c r="T4" s="2"/>
      <c r="U4" s="2"/>
    </row>
    <row r="5" spans="1:21" x14ac:dyDescent="0.25">
      <c r="A5" s="160"/>
      <c r="B5" s="159"/>
      <c r="C5" s="251"/>
      <c r="D5" s="159"/>
      <c r="E5" s="160"/>
      <c r="F5" s="160"/>
      <c r="G5" s="159"/>
      <c r="H5" s="42" t="s">
        <v>14</v>
      </c>
      <c r="I5" s="42" t="s">
        <v>15</v>
      </c>
      <c r="J5" s="248"/>
      <c r="K5" s="42" t="s">
        <v>14</v>
      </c>
      <c r="L5" s="41" t="s">
        <v>15</v>
      </c>
      <c r="M5" s="248"/>
      <c r="N5" s="247"/>
      <c r="O5" s="2"/>
      <c r="P5" s="2"/>
      <c r="Q5" s="2"/>
      <c r="R5" s="2"/>
      <c r="S5" s="2"/>
      <c r="T5" s="2"/>
      <c r="U5" s="2"/>
    </row>
    <row r="6" spans="1:21" ht="15" customHeight="1" x14ac:dyDescent="0.25">
      <c r="A6" s="225" t="s">
        <v>20</v>
      </c>
      <c r="B6" s="241" t="s">
        <v>21</v>
      </c>
      <c r="C6" s="241">
        <v>1</v>
      </c>
      <c r="D6" s="161" t="s">
        <v>22</v>
      </c>
      <c r="E6" s="161">
        <v>3.55</v>
      </c>
      <c r="F6" s="161">
        <v>3</v>
      </c>
      <c r="G6" s="12">
        <v>2.6</v>
      </c>
      <c r="H6" s="23">
        <v>0.18</v>
      </c>
      <c r="I6" s="21">
        <v>2054</v>
      </c>
      <c r="J6" s="74">
        <f>I6-2021</f>
        <v>33</v>
      </c>
      <c r="K6" s="21">
        <v>0.28000000000000003</v>
      </c>
      <c r="L6" s="7">
        <v>2078</v>
      </c>
      <c r="M6" s="72">
        <f>L6-2021</f>
        <v>57</v>
      </c>
      <c r="N6" s="2">
        <f>L6-I6</f>
        <v>24</v>
      </c>
      <c r="O6" s="2"/>
      <c r="P6" s="2"/>
      <c r="Q6" s="2"/>
      <c r="R6" s="2"/>
      <c r="S6" s="2"/>
      <c r="T6" s="2"/>
      <c r="U6" s="2"/>
    </row>
    <row r="7" spans="1:21" x14ac:dyDescent="0.25">
      <c r="A7" s="225"/>
      <c r="B7" s="242"/>
      <c r="C7" s="242"/>
      <c r="D7" s="162"/>
      <c r="E7" s="162"/>
      <c r="F7" s="162"/>
      <c r="G7" s="13">
        <v>4.5</v>
      </c>
      <c r="H7" s="24">
        <v>0.2</v>
      </c>
      <c r="I7" s="22">
        <v>2054</v>
      </c>
      <c r="J7" s="75">
        <f t="shared" ref="J7:J44" si="0">I7-2021</f>
        <v>33</v>
      </c>
      <c r="K7" s="22">
        <v>0.28999999999999998</v>
      </c>
      <c r="L7" s="9">
        <v>2069</v>
      </c>
      <c r="M7" s="70">
        <f t="shared" ref="M7:M44" si="1">L7-2021</f>
        <v>48</v>
      </c>
      <c r="N7" s="2">
        <f t="shared" ref="N7:N44" si="2">L7-I7</f>
        <v>15</v>
      </c>
      <c r="O7" s="2"/>
      <c r="P7" s="2"/>
      <c r="Q7" s="2"/>
      <c r="R7" s="2"/>
      <c r="S7" s="2"/>
      <c r="T7" s="2"/>
      <c r="U7" s="2"/>
    </row>
    <row r="8" spans="1:21" x14ac:dyDescent="0.25">
      <c r="A8" s="225"/>
      <c r="B8" s="243"/>
      <c r="C8" s="243"/>
      <c r="D8" s="163"/>
      <c r="E8" s="163"/>
      <c r="F8" s="163"/>
      <c r="G8" s="14">
        <v>8.5</v>
      </c>
      <c r="H8" s="30">
        <v>0.25</v>
      </c>
      <c r="I8" s="32">
        <v>2054</v>
      </c>
      <c r="J8" s="75">
        <f t="shared" si="0"/>
        <v>33</v>
      </c>
      <c r="K8" s="32">
        <v>0.28000000000000003</v>
      </c>
      <c r="L8" s="11">
        <v>2059</v>
      </c>
      <c r="M8" s="70">
        <f t="shared" si="1"/>
        <v>38</v>
      </c>
      <c r="N8" s="4">
        <f t="shared" si="2"/>
        <v>5</v>
      </c>
      <c r="O8" s="2"/>
      <c r="P8" s="2"/>
      <c r="Q8" s="2"/>
      <c r="R8" s="2"/>
      <c r="S8" s="2"/>
      <c r="T8" s="2"/>
      <c r="U8" s="2"/>
    </row>
    <row r="9" spans="1:21" x14ac:dyDescent="0.25">
      <c r="A9" s="225" t="s">
        <v>24</v>
      </c>
      <c r="B9" s="241" t="s">
        <v>25</v>
      </c>
      <c r="C9" s="241">
        <v>1</v>
      </c>
      <c r="D9" s="161" t="s">
        <v>22</v>
      </c>
      <c r="E9" s="161">
        <v>3.09</v>
      </c>
      <c r="F9" s="161">
        <v>3</v>
      </c>
      <c r="G9" s="12">
        <v>2.6</v>
      </c>
      <c r="H9" s="21">
        <v>0</v>
      </c>
      <c r="I9" s="47">
        <v>2021</v>
      </c>
      <c r="J9" s="74">
        <f t="shared" si="0"/>
        <v>0</v>
      </c>
      <c r="K9" s="21">
        <v>0</v>
      </c>
      <c r="L9" s="26">
        <v>2021</v>
      </c>
      <c r="M9" s="72">
        <f t="shared" si="1"/>
        <v>0</v>
      </c>
      <c r="N9" s="2">
        <f t="shared" si="2"/>
        <v>0</v>
      </c>
      <c r="O9" s="2"/>
      <c r="P9" s="2"/>
      <c r="Q9" s="2"/>
      <c r="R9" s="2"/>
      <c r="S9" s="2"/>
      <c r="T9" s="2"/>
      <c r="U9" s="2"/>
    </row>
    <row r="10" spans="1:21" x14ac:dyDescent="0.25">
      <c r="A10" s="225"/>
      <c r="B10" s="242"/>
      <c r="C10" s="242"/>
      <c r="D10" s="162"/>
      <c r="E10" s="162"/>
      <c r="F10" s="162"/>
      <c r="G10" s="13">
        <v>4.5</v>
      </c>
      <c r="H10" s="22">
        <v>0</v>
      </c>
      <c r="I10" s="48">
        <v>2021</v>
      </c>
      <c r="J10" s="75">
        <f t="shared" si="0"/>
        <v>0</v>
      </c>
      <c r="K10" s="22">
        <v>0</v>
      </c>
      <c r="L10" s="28">
        <v>2021</v>
      </c>
      <c r="M10" s="70">
        <f t="shared" si="1"/>
        <v>0</v>
      </c>
      <c r="N10" s="2">
        <f t="shared" si="2"/>
        <v>0</v>
      </c>
      <c r="O10" s="2"/>
      <c r="P10" s="2"/>
      <c r="Q10" s="2"/>
      <c r="R10" s="2"/>
      <c r="S10" s="2"/>
      <c r="T10" s="2"/>
      <c r="U10" s="2"/>
    </row>
    <row r="11" spans="1:21" x14ac:dyDescent="0.25">
      <c r="A11" s="225"/>
      <c r="B11" s="243"/>
      <c r="C11" s="243"/>
      <c r="D11" s="163"/>
      <c r="E11" s="163"/>
      <c r="F11" s="163"/>
      <c r="G11" s="14">
        <v>8.5</v>
      </c>
      <c r="H11" s="32">
        <v>0</v>
      </c>
      <c r="I11" s="49">
        <v>2021</v>
      </c>
      <c r="J11" s="75">
        <f t="shared" si="0"/>
        <v>0</v>
      </c>
      <c r="K11" s="32">
        <v>0</v>
      </c>
      <c r="L11" s="46">
        <v>2021</v>
      </c>
      <c r="M11" s="73">
        <f t="shared" si="1"/>
        <v>0</v>
      </c>
      <c r="N11" s="4">
        <f t="shared" si="2"/>
        <v>0</v>
      </c>
      <c r="O11" s="2"/>
      <c r="P11" s="2"/>
      <c r="Q11" s="2"/>
      <c r="R11" s="2"/>
      <c r="S11" s="2"/>
      <c r="T11" s="2"/>
      <c r="U11" s="2"/>
    </row>
    <row r="12" spans="1:21" ht="15" customHeight="1" x14ac:dyDescent="0.25">
      <c r="A12" s="188" t="s">
        <v>26</v>
      </c>
      <c r="B12" s="226" t="s">
        <v>65</v>
      </c>
      <c r="C12" s="226">
        <v>1</v>
      </c>
      <c r="D12" s="188" t="s">
        <v>35</v>
      </c>
      <c r="E12" s="194">
        <v>4</v>
      </c>
      <c r="F12" s="194">
        <v>5</v>
      </c>
      <c r="G12" s="12">
        <v>2.6</v>
      </c>
      <c r="H12" s="21">
        <v>0</v>
      </c>
      <c r="I12" s="47">
        <v>2021</v>
      </c>
      <c r="J12" s="74">
        <f t="shared" si="0"/>
        <v>0</v>
      </c>
      <c r="K12" s="21">
        <v>0</v>
      </c>
      <c r="L12" s="26">
        <v>2021</v>
      </c>
      <c r="M12" s="70">
        <f t="shared" si="1"/>
        <v>0</v>
      </c>
      <c r="N12" s="2">
        <f t="shared" si="2"/>
        <v>0</v>
      </c>
      <c r="O12" s="2"/>
      <c r="P12" s="2"/>
      <c r="Q12" s="2"/>
      <c r="R12" s="2"/>
      <c r="S12" s="2"/>
      <c r="T12" s="2"/>
      <c r="U12" s="2"/>
    </row>
    <row r="13" spans="1:21" x14ac:dyDescent="0.25">
      <c r="A13" s="189"/>
      <c r="B13" s="227"/>
      <c r="C13" s="227"/>
      <c r="D13" s="189"/>
      <c r="E13" s="195"/>
      <c r="F13" s="195"/>
      <c r="G13" s="13">
        <v>4.5</v>
      </c>
      <c r="H13" s="22">
        <v>0</v>
      </c>
      <c r="I13" s="48">
        <v>2021</v>
      </c>
      <c r="J13" s="75">
        <f t="shared" si="0"/>
        <v>0</v>
      </c>
      <c r="K13" s="22">
        <v>0</v>
      </c>
      <c r="L13" s="28">
        <v>2021</v>
      </c>
      <c r="M13" s="70">
        <f t="shared" si="1"/>
        <v>0</v>
      </c>
      <c r="N13" s="2">
        <f t="shared" si="2"/>
        <v>0</v>
      </c>
      <c r="O13" s="2"/>
      <c r="P13" s="2"/>
      <c r="Q13" s="2"/>
      <c r="R13" s="2"/>
      <c r="S13" s="2"/>
      <c r="T13" s="2"/>
      <c r="U13" s="2"/>
    </row>
    <row r="14" spans="1:21" x14ac:dyDescent="0.25">
      <c r="A14" s="190"/>
      <c r="B14" s="228"/>
      <c r="C14" s="228"/>
      <c r="D14" s="190"/>
      <c r="E14" s="196"/>
      <c r="F14" s="196"/>
      <c r="G14" s="14">
        <v>8.5</v>
      </c>
      <c r="H14" s="32">
        <v>0</v>
      </c>
      <c r="I14" s="49">
        <v>2021</v>
      </c>
      <c r="J14" s="75">
        <f t="shared" si="0"/>
        <v>0</v>
      </c>
      <c r="K14" s="32">
        <v>0</v>
      </c>
      <c r="L14" s="46">
        <v>2021</v>
      </c>
      <c r="M14" s="73">
        <f t="shared" si="1"/>
        <v>0</v>
      </c>
      <c r="N14" s="4">
        <f t="shared" si="2"/>
        <v>0</v>
      </c>
      <c r="O14" s="2"/>
      <c r="P14" s="2"/>
      <c r="Q14" s="2"/>
      <c r="R14" s="2"/>
      <c r="S14" s="2"/>
      <c r="T14" s="2"/>
      <c r="U14" s="2"/>
    </row>
    <row r="15" spans="1:21" ht="15" customHeight="1" x14ac:dyDescent="0.25">
      <c r="A15" s="212" t="s">
        <v>33</v>
      </c>
      <c r="B15" s="229" t="s">
        <v>27</v>
      </c>
      <c r="C15" s="229">
        <v>2</v>
      </c>
      <c r="D15" s="212" t="s">
        <v>28</v>
      </c>
      <c r="E15" s="161">
        <v>4.5</v>
      </c>
      <c r="F15" s="161">
        <v>3</v>
      </c>
      <c r="G15" s="12">
        <v>2.6</v>
      </c>
      <c r="H15" s="16">
        <v>0.33</v>
      </c>
      <c r="I15" s="5">
        <v>2089</v>
      </c>
      <c r="J15" s="74">
        <f t="shared" si="0"/>
        <v>68</v>
      </c>
      <c r="K15" s="47">
        <v>0.52</v>
      </c>
      <c r="L15" s="17">
        <v>2138</v>
      </c>
      <c r="M15" s="70">
        <f t="shared" si="1"/>
        <v>117</v>
      </c>
      <c r="N15" s="2">
        <f t="shared" si="2"/>
        <v>49</v>
      </c>
      <c r="O15" s="2"/>
      <c r="P15" s="2"/>
      <c r="Q15" s="2"/>
      <c r="R15" s="2"/>
      <c r="S15" s="2"/>
      <c r="T15" s="2"/>
      <c r="U15" s="2"/>
    </row>
    <row r="16" spans="1:21" x14ac:dyDescent="0.25">
      <c r="A16" s="213"/>
      <c r="B16" s="230"/>
      <c r="C16" s="230"/>
      <c r="D16" s="213"/>
      <c r="E16" s="162"/>
      <c r="F16" s="162"/>
      <c r="G16" s="13">
        <v>4.5</v>
      </c>
      <c r="H16" s="18">
        <v>0.33</v>
      </c>
      <c r="I16" s="3">
        <v>2076</v>
      </c>
      <c r="J16" s="75">
        <f t="shared" si="0"/>
        <v>55</v>
      </c>
      <c r="K16" s="48">
        <v>0.69</v>
      </c>
      <c r="L16" s="19">
        <v>2138</v>
      </c>
      <c r="M16" s="70">
        <f t="shared" si="1"/>
        <v>117</v>
      </c>
      <c r="N16" s="2">
        <f t="shared" si="2"/>
        <v>62</v>
      </c>
      <c r="O16" s="2"/>
      <c r="P16" s="2"/>
      <c r="Q16" s="2"/>
      <c r="R16" s="2"/>
      <c r="S16" s="2"/>
      <c r="T16" s="2"/>
      <c r="U16" s="2"/>
    </row>
    <row r="17" spans="1:21" x14ac:dyDescent="0.25">
      <c r="A17" s="214"/>
      <c r="B17" s="231"/>
      <c r="C17" s="231"/>
      <c r="D17" s="214"/>
      <c r="E17" s="163"/>
      <c r="F17" s="163"/>
      <c r="G17" s="14">
        <v>8.5</v>
      </c>
      <c r="H17" s="20">
        <v>0.33</v>
      </c>
      <c r="I17" s="4">
        <v>2064</v>
      </c>
      <c r="J17" s="76">
        <f t="shared" si="0"/>
        <v>43</v>
      </c>
      <c r="K17" s="49">
        <v>1.1200000000000001</v>
      </c>
      <c r="L17" s="31">
        <v>2138</v>
      </c>
      <c r="M17" s="73">
        <f t="shared" si="1"/>
        <v>117</v>
      </c>
      <c r="N17" s="4">
        <f t="shared" si="2"/>
        <v>74</v>
      </c>
      <c r="O17" s="2"/>
      <c r="P17" s="2"/>
      <c r="Q17" s="2"/>
      <c r="R17" s="2"/>
      <c r="S17" s="2"/>
      <c r="T17" s="2"/>
      <c r="U17" s="2"/>
    </row>
    <row r="18" spans="1:21" ht="15" customHeight="1" x14ac:dyDescent="0.25">
      <c r="A18" s="188" t="s">
        <v>36</v>
      </c>
      <c r="B18" s="226" t="s">
        <v>34</v>
      </c>
      <c r="C18" s="226">
        <v>1</v>
      </c>
      <c r="D18" s="188" t="s">
        <v>35</v>
      </c>
      <c r="E18" s="194">
        <v>4</v>
      </c>
      <c r="F18" s="194">
        <v>3</v>
      </c>
      <c r="G18" s="12">
        <v>2.6</v>
      </c>
      <c r="H18" s="6">
        <v>0.18</v>
      </c>
      <c r="I18" s="21">
        <v>2056</v>
      </c>
      <c r="J18" s="75">
        <f t="shared" si="0"/>
        <v>35</v>
      </c>
      <c r="K18" s="5">
        <v>0.32</v>
      </c>
      <c r="L18" s="17">
        <v>2086</v>
      </c>
      <c r="M18" s="70">
        <f t="shared" si="1"/>
        <v>65</v>
      </c>
      <c r="N18" s="2">
        <f t="shared" si="2"/>
        <v>30</v>
      </c>
      <c r="O18" s="2"/>
      <c r="P18" s="2"/>
      <c r="Q18" s="2"/>
      <c r="R18" s="2"/>
      <c r="S18" s="2"/>
      <c r="T18" s="2"/>
      <c r="U18" s="2"/>
    </row>
    <row r="19" spans="1:21" x14ac:dyDescent="0.25">
      <c r="A19" s="189"/>
      <c r="B19" s="227"/>
      <c r="C19" s="227"/>
      <c r="D19" s="189"/>
      <c r="E19" s="195"/>
      <c r="F19" s="195"/>
      <c r="G19" s="13">
        <v>4.5</v>
      </c>
      <c r="H19" s="36">
        <v>0.2</v>
      </c>
      <c r="I19" s="22">
        <v>2056</v>
      </c>
      <c r="J19" s="75">
        <f t="shared" si="0"/>
        <v>35</v>
      </c>
      <c r="K19" s="53">
        <v>0.39</v>
      </c>
      <c r="L19" s="19">
        <v>2086</v>
      </c>
      <c r="M19" s="70">
        <f t="shared" si="1"/>
        <v>65</v>
      </c>
      <c r="N19" s="2">
        <f t="shared" si="2"/>
        <v>30</v>
      </c>
      <c r="O19" s="2"/>
      <c r="P19" s="2"/>
      <c r="Q19" s="2"/>
      <c r="R19" s="2"/>
      <c r="S19" s="2"/>
      <c r="T19" s="2"/>
      <c r="U19" s="2"/>
    </row>
    <row r="20" spans="1:21" x14ac:dyDescent="0.25">
      <c r="A20" s="190"/>
      <c r="B20" s="228"/>
      <c r="C20" s="228"/>
      <c r="D20" s="190"/>
      <c r="E20" s="196"/>
      <c r="F20" s="196"/>
      <c r="G20" s="14">
        <v>8.5</v>
      </c>
      <c r="H20" s="10">
        <v>0.26</v>
      </c>
      <c r="I20" s="32">
        <v>2056</v>
      </c>
      <c r="J20" s="76">
        <f t="shared" si="0"/>
        <v>35</v>
      </c>
      <c r="K20" s="4">
        <v>0.55000000000000004</v>
      </c>
      <c r="L20" s="31">
        <v>2086</v>
      </c>
      <c r="M20" s="73">
        <f t="shared" si="1"/>
        <v>65</v>
      </c>
      <c r="N20" s="4">
        <f t="shared" si="2"/>
        <v>30</v>
      </c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232" t="s">
        <v>38</v>
      </c>
      <c r="B21" s="235" t="s">
        <v>39</v>
      </c>
      <c r="C21" s="235">
        <v>1</v>
      </c>
      <c r="D21" s="232" t="s">
        <v>40</v>
      </c>
      <c r="E21" s="238">
        <v>7.5</v>
      </c>
      <c r="F21" s="238">
        <v>5</v>
      </c>
      <c r="G21" s="12">
        <v>2.6</v>
      </c>
      <c r="H21" s="8"/>
      <c r="I21" s="3"/>
      <c r="J21" s="75">
        <f t="shared" si="0"/>
        <v>-2021</v>
      </c>
      <c r="K21" s="53"/>
      <c r="L21" s="9"/>
      <c r="M21" s="70">
        <f t="shared" si="1"/>
        <v>-2021</v>
      </c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33"/>
      <c r="B22" s="236"/>
      <c r="C22" s="236"/>
      <c r="D22" s="233"/>
      <c r="E22" s="239"/>
      <c r="F22" s="239"/>
      <c r="G22" s="13">
        <v>4.5</v>
      </c>
      <c r="H22" s="8"/>
      <c r="I22" s="3"/>
      <c r="J22" s="75">
        <f t="shared" si="0"/>
        <v>-2021</v>
      </c>
      <c r="K22" s="53"/>
      <c r="L22" s="9"/>
      <c r="M22" s="70">
        <f t="shared" si="1"/>
        <v>-2021</v>
      </c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34"/>
      <c r="B23" s="237"/>
      <c r="C23" s="237"/>
      <c r="D23" s="234"/>
      <c r="E23" s="240"/>
      <c r="F23" s="240"/>
      <c r="G23" s="14">
        <v>8.5</v>
      </c>
      <c r="H23" s="10"/>
      <c r="I23" s="3"/>
      <c r="J23" s="75">
        <f t="shared" si="0"/>
        <v>-2021</v>
      </c>
      <c r="K23" s="4"/>
      <c r="L23" s="9"/>
      <c r="M23" s="73">
        <f t="shared" si="1"/>
        <v>-2021</v>
      </c>
      <c r="N23" s="4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212" t="s">
        <v>61</v>
      </c>
      <c r="B24" s="229" t="s">
        <v>37</v>
      </c>
      <c r="C24" s="229">
        <v>1</v>
      </c>
      <c r="D24" s="212" t="s">
        <v>28</v>
      </c>
      <c r="E24" s="161">
        <v>4.2</v>
      </c>
      <c r="F24" s="161">
        <v>4</v>
      </c>
      <c r="G24" s="12">
        <v>2.6</v>
      </c>
      <c r="H24" s="6">
        <v>7.0000000000000007E-2</v>
      </c>
      <c r="I24" s="21">
        <v>2031</v>
      </c>
      <c r="J24" s="74">
        <f t="shared" si="0"/>
        <v>10</v>
      </c>
      <c r="K24" s="5">
        <v>0.08</v>
      </c>
      <c r="L24" s="17">
        <v>2036</v>
      </c>
      <c r="M24" s="70">
        <f t="shared" si="1"/>
        <v>15</v>
      </c>
      <c r="N24" s="2">
        <f t="shared" si="2"/>
        <v>5</v>
      </c>
      <c r="O24" s="2"/>
      <c r="P24" s="2"/>
      <c r="Q24" s="2"/>
      <c r="R24" s="2"/>
      <c r="S24" s="2"/>
      <c r="T24" s="2"/>
      <c r="U24" s="2"/>
    </row>
    <row r="25" spans="1:21" x14ac:dyDescent="0.25">
      <c r="A25" s="213"/>
      <c r="B25" s="230"/>
      <c r="C25" s="230"/>
      <c r="D25" s="213"/>
      <c r="E25" s="162"/>
      <c r="F25" s="162"/>
      <c r="G25" s="13">
        <v>4.5</v>
      </c>
      <c r="H25" s="8">
        <v>7.0000000000000007E-2</v>
      </c>
      <c r="I25" s="22">
        <v>2031</v>
      </c>
      <c r="J25" s="75">
        <f t="shared" si="0"/>
        <v>10</v>
      </c>
      <c r="K25" s="53">
        <v>0.09</v>
      </c>
      <c r="L25" s="19">
        <v>2036</v>
      </c>
      <c r="M25" s="70">
        <f t="shared" si="1"/>
        <v>15</v>
      </c>
      <c r="N25" s="2">
        <f t="shared" si="2"/>
        <v>5</v>
      </c>
      <c r="O25" s="2"/>
      <c r="P25" s="2"/>
      <c r="Q25" s="2"/>
      <c r="R25" s="2"/>
      <c r="S25" s="2"/>
      <c r="T25" s="2"/>
      <c r="U25" s="2"/>
    </row>
    <row r="26" spans="1:21" x14ac:dyDescent="0.25">
      <c r="A26" s="214"/>
      <c r="B26" s="231"/>
      <c r="C26" s="231"/>
      <c r="D26" s="214"/>
      <c r="E26" s="163"/>
      <c r="F26" s="163"/>
      <c r="G26" s="14">
        <v>8.5</v>
      </c>
      <c r="H26" s="10">
        <v>0.08</v>
      </c>
      <c r="I26" s="32">
        <v>2031</v>
      </c>
      <c r="J26" s="75">
        <f t="shared" si="0"/>
        <v>10</v>
      </c>
      <c r="K26" s="67">
        <v>0.1</v>
      </c>
      <c r="L26" s="31">
        <v>2036</v>
      </c>
      <c r="M26" s="73">
        <f t="shared" si="1"/>
        <v>15</v>
      </c>
      <c r="N26" s="4">
        <f t="shared" si="2"/>
        <v>5</v>
      </c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212" t="s">
        <v>43</v>
      </c>
      <c r="B27" s="209" t="s">
        <v>66</v>
      </c>
      <c r="C27" s="229">
        <v>4</v>
      </c>
      <c r="D27" s="212" t="s">
        <v>28</v>
      </c>
      <c r="E27" s="161">
        <v>4.2</v>
      </c>
      <c r="F27" s="161">
        <v>3</v>
      </c>
      <c r="G27" s="12">
        <v>2.6</v>
      </c>
      <c r="H27" s="6">
        <v>0.16</v>
      </c>
      <c r="I27" s="21">
        <v>2051</v>
      </c>
      <c r="J27" s="74">
        <f t="shared" si="0"/>
        <v>30</v>
      </c>
      <c r="K27" s="47">
        <v>0.52</v>
      </c>
      <c r="L27" s="33">
        <v>2138</v>
      </c>
      <c r="M27" s="70">
        <f t="shared" si="1"/>
        <v>117</v>
      </c>
      <c r="N27" s="2">
        <f t="shared" si="2"/>
        <v>87</v>
      </c>
      <c r="O27" s="2"/>
      <c r="P27" s="2"/>
      <c r="Q27" s="2"/>
      <c r="R27" s="2"/>
      <c r="S27" s="2"/>
      <c r="T27" s="2"/>
      <c r="U27" s="2"/>
    </row>
    <row r="28" spans="1:21" x14ac:dyDescent="0.25">
      <c r="A28" s="213"/>
      <c r="B28" s="210"/>
      <c r="C28" s="230"/>
      <c r="D28" s="213"/>
      <c r="E28" s="162"/>
      <c r="F28" s="162"/>
      <c r="G28" s="13">
        <v>4.5</v>
      </c>
      <c r="H28" s="8">
        <v>0.18</v>
      </c>
      <c r="I28" s="22">
        <v>2051</v>
      </c>
      <c r="J28" s="75">
        <f t="shared" si="0"/>
        <v>30</v>
      </c>
      <c r="K28" s="53">
        <v>0.69</v>
      </c>
      <c r="L28" s="34">
        <v>2138</v>
      </c>
      <c r="M28" s="70">
        <f t="shared" si="1"/>
        <v>117</v>
      </c>
      <c r="N28" s="2">
        <f t="shared" si="2"/>
        <v>87</v>
      </c>
      <c r="O28" s="2"/>
      <c r="P28" s="2"/>
      <c r="Q28" s="2"/>
      <c r="R28" s="2"/>
      <c r="S28" s="2"/>
      <c r="T28" s="2"/>
      <c r="U28" s="2"/>
    </row>
    <row r="29" spans="1:21" x14ac:dyDescent="0.25">
      <c r="A29" s="214"/>
      <c r="B29" s="211"/>
      <c r="C29" s="231"/>
      <c r="D29" s="214"/>
      <c r="E29" s="163"/>
      <c r="F29" s="163"/>
      <c r="G29" s="14">
        <v>8.5</v>
      </c>
      <c r="H29" s="10">
        <v>0.22</v>
      </c>
      <c r="I29" s="32">
        <v>2051</v>
      </c>
      <c r="J29" s="76">
        <f t="shared" si="0"/>
        <v>30</v>
      </c>
      <c r="K29" s="32">
        <v>0.93</v>
      </c>
      <c r="L29" s="11">
        <v>2121</v>
      </c>
      <c r="M29" s="73">
        <f t="shared" si="1"/>
        <v>100</v>
      </c>
      <c r="N29" s="4">
        <f t="shared" si="2"/>
        <v>70</v>
      </c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212" t="s">
        <v>46</v>
      </c>
      <c r="B30" s="209" t="s">
        <v>47</v>
      </c>
      <c r="C30" s="229">
        <v>1</v>
      </c>
      <c r="D30" s="212" t="s">
        <v>48</v>
      </c>
      <c r="E30" s="161">
        <v>4.2</v>
      </c>
      <c r="F30" s="161">
        <v>3</v>
      </c>
      <c r="G30" s="12">
        <v>2.6</v>
      </c>
      <c r="H30" s="6">
        <v>0.16</v>
      </c>
      <c r="I30" s="21">
        <v>2051</v>
      </c>
      <c r="J30" s="75">
        <f t="shared" si="0"/>
        <v>30</v>
      </c>
      <c r="K30" s="68">
        <v>0.4</v>
      </c>
      <c r="L30" s="17">
        <v>2107</v>
      </c>
      <c r="M30" s="70">
        <f t="shared" si="1"/>
        <v>86</v>
      </c>
      <c r="N30" s="2">
        <f t="shared" si="2"/>
        <v>56</v>
      </c>
      <c r="O30" s="2"/>
      <c r="P30" s="2"/>
      <c r="Q30" s="2"/>
      <c r="R30" s="2"/>
      <c r="S30" s="2"/>
      <c r="T30" s="2"/>
      <c r="U30" s="2"/>
    </row>
    <row r="31" spans="1:21" x14ac:dyDescent="0.25">
      <c r="A31" s="213"/>
      <c r="B31" s="210"/>
      <c r="C31" s="230"/>
      <c r="D31" s="213"/>
      <c r="E31" s="162"/>
      <c r="F31" s="162"/>
      <c r="G31" s="13">
        <v>4.5</v>
      </c>
      <c r="H31" s="8">
        <v>0.18</v>
      </c>
      <c r="I31" s="22">
        <v>2051</v>
      </c>
      <c r="J31" s="75">
        <f t="shared" si="0"/>
        <v>30</v>
      </c>
      <c r="K31" s="53">
        <v>0.52</v>
      </c>
      <c r="L31" s="19">
        <v>2107</v>
      </c>
      <c r="M31" s="70">
        <f t="shared" si="1"/>
        <v>86</v>
      </c>
      <c r="N31" s="2">
        <f t="shared" si="2"/>
        <v>56</v>
      </c>
      <c r="O31" s="2"/>
      <c r="P31" s="2"/>
      <c r="Q31" s="2"/>
      <c r="R31" s="2"/>
      <c r="S31" s="2"/>
      <c r="T31" s="2"/>
      <c r="U31" s="2"/>
    </row>
    <row r="32" spans="1:21" x14ac:dyDescent="0.25">
      <c r="A32" s="214"/>
      <c r="B32" s="211"/>
      <c r="C32" s="231"/>
      <c r="D32" s="214"/>
      <c r="E32" s="163"/>
      <c r="F32" s="163"/>
      <c r="G32" s="14">
        <v>8.5</v>
      </c>
      <c r="H32" s="10">
        <v>0.22</v>
      </c>
      <c r="I32" s="32">
        <v>2051</v>
      </c>
      <c r="J32" s="76">
        <f t="shared" si="0"/>
        <v>30</v>
      </c>
      <c r="K32" s="4">
        <v>0.78</v>
      </c>
      <c r="L32" s="31">
        <v>2107</v>
      </c>
      <c r="M32" s="73">
        <f t="shared" si="1"/>
        <v>86</v>
      </c>
      <c r="N32" s="4">
        <f t="shared" si="2"/>
        <v>56</v>
      </c>
      <c r="O32" s="2"/>
      <c r="P32" s="2"/>
      <c r="Q32" s="2"/>
      <c r="R32" s="2"/>
      <c r="S32" s="2"/>
      <c r="T32" s="2"/>
      <c r="U32" s="2"/>
    </row>
    <row r="33" spans="1:14" ht="15" customHeight="1" x14ac:dyDescent="0.25">
      <c r="A33" s="188" t="s">
        <v>49</v>
      </c>
      <c r="B33" s="209" t="s">
        <v>50</v>
      </c>
      <c r="C33" s="226">
        <v>2</v>
      </c>
      <c r="D33" s="188" t="s">
        <v>35</v>
      </c>
      <c r="E33" s="194">
        <v>4.2</v>
      </c>
      <c r="F33" s="194">
        <v>3</v>
      </c>
      <c r="G33" s="12">
        <v>2.6</v>
      </c>
      <c r="H33" s="6">
        <v>0.18</v>
      </c>
      <c r="I33" s="22">
        <v>2056</v>
      </c>
      <c r="J33" s="75">
        <f t="shared" si="0"/>
        <v>35</v>
      </c>
      <c r="K33" s="5">
        <v>0.32</v>
      </c>
      <c r="L33" s="19">
        <v>2086</v>
      </c>
      <c r="M33" s="70">
        <f t="shared" si="1"/>
        <v>65</v>
      </c>
      <c r="N33" s="2">
        <f t="shared" si="2"/>
        <v>30</v>
      </c>
    </row>
    <row r="34" spans="1:14" x14ac:dyDescent="0.25">
      <c r="A34" s="189"/>
      <c r="B34" s="210"/>
      <c r="C34" s="227"/>
      <c r="D34" s="189"/>
      <c r="E34" s="195"/>
      <c r="F34" s="195"/>
      <c r="G34" s="13">
        <v>4.5</v>
      </c>
      <c r="H34" s="36">
        <v>0.2</v>
      </c>
      <c r="I34" s="22">
        <v>2056</v>
      </c>
      <c r="J34" s="75">
        <f t="shared" si="0"/>
        <v>35</v>
      </c>
      <c r="K34" s="53">
        <v>0.39</v>
      </c>
      <c r="L34" s="19">
        <v>2086</v>
      </c>
      <c r="M34" s="70">
        <f t="shared" si="1"/>
        <v>65</v>
      </c>
      <c r="N34" s="2">
        <f t="shared" si="2"/>
        <v>30</v>
      </c>
    </row>
    <row r="35" spans="1:14" x14ac:dyDescent="0.25">
      <c r="A35" s="190"/>
      <c r="B35" s="211"/>
      <c r="C35" s="228"/>
      <c r="D35" s="190"/>
      <c r="E35" s="196"/>
      <c r="F35" s="196"/>
      <c r="G35" s="14">
        <v>8.5</v>
      </c>
      <c r="H35" s="10">
        <v>0.26</v>
      </c>
      <c r="I35" s="22">
        <v>2056</v>
      </c>
      <c r="J35" s="76">
        <f t="shared" si="0"/>
        <v>35</v>
      </c>
      <c r="K35" s="4">
        <v>0.55000000000000004</v>
      </c>
      <c r="L35" s="19">
        <v>2086</v>
      </c>
      <c r="M35" s="73">
        <f t="shared" si="1"/>
        <v>65</v>
      </c>
      <c r="N35" s="4">
        <f t="shared" si="2"/>
        <v>30</v>
      </c>
    </row>
    <row r="36" spans="1:14" ht="15" customHeight="1" x14ac:dyDescent="0.25">
      <c r="A36" s="224" t="s">
        <v>51</v>
      </c>
      <c r="B36" s="226" t="s">
        <v>52</v>
      </c>
      <c r="C36" s="226">
        <v>1</v>
      </c>
      <c r="D36" s="188" t="s">
        <v>48</v>
      </c>
      <c r="E36" s="194">
        <v>4.2</v>
      </c>
      <c r="F36" s="194">
        <v>4</v>
      </c>
      <c r="G36" s="12">
        <v>2.6</v>
      </c>
      <c r="H36" s="6">
        <v>7.0000000000000007E-2</v>
      </c>
      <c r="I36" s="21">
        <v>2031</v>
      </c>
      <c r="J36" s="75">
        <f t="shared" si="0"/>
        <v>10</v>
      </c>
      <c r="K36" s="5">
        <v>0.08</v>
      </c>
      <c r="L36" s="17">
        <v>2036</v>
      </c>
      <c r="M36" s="70">
        <f t="shared" si="1"/>
        <v>15</v>
      </c>
      <c r="N36" s="2">
        <f t="shared" si="2"/>
        <v>5</v>
      </c>
    </row>
    <row r="37" spans="1:14" x14ac:dyDescent="0.25">
      <c r="A37" s="224"/>
      <c r="B37" s="227"/>
      <c r="C37" s="227"/>
      <c r="D37" s="189"/>
      <c r="E37" s="195"/>
      <c r="F37" s="195"/>
      <c r="G37" s="13">
        <v>4.5</v>
      </c>
      <c r="H37" s="8">
        <v>7.0000000000000007E-2</v>
      </c>
      <c r="I37" s="22">
        <v>2031</v>
      </c>
      <c r="J37" s="75">
        <f t="shared" si="0"/>
        <v>10</v>
      </c>
      <c r="K37" s="53">
        <v>0.09</v>
      </c>
      <c r="L37" s="19">
        <v>2036</v>
      </c>
      <c r="M37" s="70">
        <f t="shared" si="1"/>
        <v>15</v>
      </c>
      <c r="N37" s="2">
        <f t="shared" si="2"/>
        <v>5</v>
      </c>
    </row>
    <row r="38" spans="1:14" x14ac:dyDescent="0.25">
      <c r="A38" s="224"/>
      <c r="B38" s="228"/>
      <c r="C38" s="228"/>
      <c r="D38" s="190"/>
      <c r="E38" s="196"/>
      <c r="F38" s="196"/>
      <c r="G38" s="14">
        <v>8.5</v>
      </c>
      <c r="H38" s="10">
        <v>0.08</v>
      </c>
      <c r="I38" s="32">
        <v>2031</v>
      </c>
      <c r="J38" s="75">
        <f t="shared" si="0"/>
        <v>10</v>
      </c>
      <c r="K38" s="67">
        <v>0.1</v>
      </c>
      <c r="L38" s="31">
        <v>2036</v>
      </c>
      <c r="M38" s="73">
        <f t="shared" si="1"/>
        <v>15</v>
      </c>
      <c r="N38" s="4">
        <f t="shared" si="2"/>
        <v>5</v>
      </c>
    </row>
    <row r="39" spans="1:14" ht="15" customHeight="1" x14ac:dyDescent="0.25">
      <c r="A39" s="224" t="s">
        <v>53</v>
      </c>
      <c r="B39" s="209" t="s">
        <v>54</v>
      </c>
      <c r="C39" s="226">
        <v>1</v>
      </c>
      <c r="D39" s="188" t="s">
        <v>22</v>
      </c>
      <c r="E39" s="194">
        <v>4.2</v>
      </c>
      <c r="F39" s="194">
        <v>3</v>
      </c>
      <c r="G39" s="12">
        <v>2.6</v>
      </c>
      <c r="H39" s="6">
        <v>0.17</v>
      </c>
      <c r="I39" s="21">
        <v>2054</v>
      </c>
      <c r="J39" s="74">
        <f t="shared" si="0"/>
        <v>33</v>
      </c>
      <c r="K39" s="5">
        <v>0.53</v>
      </c>
      <c r="L39" s="17">
        <v>2140</v>
      </c>
      <c r="M39" s="70">
        <f t="shared" si="1"/>
        <v>119</v>
      </c>
      <c r="N39" s="2">
        <f t="shared" si="2"/>
        <v>86</v>
      </c>
    </row>
    <row r="40" spans="1:14" x14ac:dyDescent="0.25">
      <c r="A40" s="224"/>
      <c r="B40" s="210"/>
      <c r="C40" s="227"/>
      <c r="D40" s="189"/>
      <c r="E40" s="195"/>
      <c r="F40" s="195"/>
      <c r="G40" s="13">
        <v>4.5</v>
      </c>
      <c r="H40" s="8">
        <v>0.19</v>
      </c>
      <c r="I40" s="22">
        <v>2054</v>
      </c>
      <c r="J40" s="75">
        <f t="shared" si="0"/>
        <v>33</v>
      </c>
      <c r="K40" s="69">
        <v>0.7</v>
      </c>
      <c r="L40" s="19">
        <v>2140</v>
      </c>
      <c r="M40" s="70">
        <f t="shared" si="1"/>
        <v>119</v>
      </c>
      <c r="N40" s="2">
        <f t="shared" si="2"/>
        <v>86</v>
      </c>
    </row>
    <row r="41" spans="1:14" x14ac:dyDescent="0.25">
      <c r="A41" s="224"/>
      <c r="B41" s="211"/>
      <c r="C41" s="228"/>
      <c r="D41" s="190"/>
      <c r="E41" s="196"/>
      <c r="F41" s="196"/>
      <c r="G41" s="14">
        <v>8.5</v>
      </c>
      <c r="H41" s="10">
        <v>0.24</v>
      </c>
      <c r="I41" s="32">
        <v>2054</v>
      </c>
      <c r="J41" s="76">
        <f t="shared" si="0"/>
        <v>33</v>
      </c>
      <c r="K41" s="32">
        <v>0.94</v>
      </c>
      <c r="L41" s="11">
        <v>2121</v>
      </c>
      <c r="M41" s="73">
        <f t="shared" si="1"/>
        <v>100</v>
      </c>
      <c r="N41" s="4">
        <f t="shared" si="2"/>
        <v>67</v>
      </c>
    </row>
    <row r="42" spans="1:14" ht="15" customHeight="1" x14ac:dyDescent="0.25">
      <c r="A42" s="224" t="s">
        <v>55</v>
      </c>
      <c r="B42" s="226" t="s">
        <v>56</v>
      </c>
      <c r="C42" s="226">
        <v>1</v>
      </c>
      <c r="D42" s="188" t="s">
        <v>22</v>
      </c>
      <c r="E42" s="194">
        <v>5.2</v>
      </c>
      <c r="F42" s="194">
        <v>3</v>
      </c>
      <c r="G42" s="12">
        <v>2.6</v>
      </c>
      <c r="H42" s="25" t="s">
        <v>63</v>
      </c>
      <c r="I42" s="5" t="s">
        <v>62</v>
      </c>
      <c r="J42" s="75" t="e">
        <f t="shared" si="0"/>
        <v>#VALUE!</v>
      </c>
      <c r="K42" s="47" t="s">
        <v>63</v>
      </c>
      <c r="L42" s="7" t="s">
        <v>62</v>
      </c>
      <c r="M42" s="70" t="e">
        <f t="shared" si="1"/>
        <v>#VALUE!</v>
      </c>
      <c r="N42" s="2" t="e">
        <f t="shared" si="2"/>
        <v>#VALUE!</v>
      </c>
    </row>
    <row r="43" spans="1:14" x14ac:dyDescent="0.25">
      <c r="A43" s="224"/>
      <c r="B43" s="227"/>
      <c r="C43" s="227"/>
      <c r="D43" s="189"/>
      <c r="E43" s="195"/>
      <c r="F43" s="195"/>
      <c r="G43" s="13">
        <v>4.5</v>
      </c>
      <c r="H43" s="27" t="s">
        <v>64</v>
      </c>
      <c r="I43" s="48" t="s">
        <v>62</v>
      </c>
      <c r="J43" s="75" t="e">
        <f t="shared" si="0"/>
        <v>#VALUE!</v>
      </c>
      <c r="K43" s="48" t="s">
        <v>64</v>
      </c>
      <c r="L43" s="28" t="s">
        <v>62</v>
      </c>
      <c r="M43" s="70" t="e">
        <f t="shared" si="1"/>
        <v>#VALUE!</v>
      </c>
      <c r="N43" s="2" t="e">
        <f t="shared" si="2"/>
        <v>#VALUE!</v>
      </c>
    </row>
    <row r="44" spans="1:14" x14ac:dyDescent="0.25">
      <c r="A44" s="224"/>
      <c r="B44" s="228"/>
      <c r="C44" s="228"/>
      <c r="D44" s="190"/>
      <c r="E44" s="196"/>
      <c r="F44" s="196"/>
      <c r="G44" s="14">
        <v>8.5</v>
      </c>
      <c r="H44" s="20">
        <v>1.03</v>
      </c>
      <c r="I44" s="4">
        <v>2130</v>
      </c>
      <c r="J44" s="76">
        <f t="shared" si="0"/>
        <v>109</v>
      </c>
      <c r="K44" s="32">
        <v>1.1399999999999999</v>
      </c>
      <c r="L44" s="11">
        <v>2140</v>
      </c>
      <c r="M44" s="73">
        <f t="shared" si="1"/>
        <v>119</v>
      </c>
      <c r="N44" s="4">
        <f t="shared" si="2"/>
        <v>10</v>
      </c>
    </row>
    <row r="45" spans="1:14" x14ac:dyDescent="0.25">
      <c r="J45" s="71"/>
    </row>
    <row r="58" spans="10:10" x14ac:dyDescent="0.25">
      <c r="J58" s="77"/>
    </row>
  </sheetData>
  <mergeCells count="91">
    <mergeCell ref="C33:C35"/>
    <mergeCell ref="C36:C38"/>
    <mergeCell ref="C39:C41"/>
    <mergeCell ref="C42:C44"/>
    <mergeCell ref="M4:M5"/>
    <mergeCell ref="C18:C20"/>
    <mergeCell ref="C21:C23"/>
    <mergeCell ref="C24:C26"/>
    <mergeCell ref="C27:C29"/>
    <mergeCell ref="C30:C32"/>
    <mergeCell ref="C3:C5"/>
    <mergeCell ref="C6:C8"/>
    <mergeCell ref="C9:C11"/>
    <mergeCell ref="C12:C14"/>
    <mergeCell ref="C15:C17"/>
    <mergeCell ref="H3:L3"/>
    <mergeCell ref="H4:I4"/>
    <mergeCell ref="K4:L4"/>
    <mergeCell ref="A3:A5"/>
    <mergeCell ref="B3:B5"/>
    <mergeCell ref="D3:D5"/>
    <mergeCell ref="E3:E5"/>
    <mergeCell ref="F3:F5"/>
    <mergeCell ref="G3:G5"/>
    <mergeCell ref="J4:J5"/>
    <mergeCell ref="A6:A8"/>
    <mergeCell ref="B6:B8"/>
    <mergeCell ref="D6:D8"/>
    <mergeCell ref="E6:E8"/>
    <mergeCell ref="F6:F8"/>
    <mergeCell ref="A9:A11"/>
    <mergeCell ref="B9:B11"/>
    <mergeCell ref="D9:D11"/>
    <mergeCell ref="E9:E11"/>
    <mergeCell ref="F9:F11"/>
    <mergeCell ref="A12:A14"/>
    <mergeCell ref="B12:B14"/>
    <mergeCell ref="D12:D14"/>
    <mergeCell ref="E12:E14"/>
    <mergeCell ref="F12:F14"/>
    <mergeCell ref="A18:A20"/>
    <mergeCell ref="B18:B20"/>
    <mergeCell ref="D18:D20"/>
    <mergeCell ref="E18:E20"/>
    <mergeCell ref="F18:F20"/>
    <mergeCell ref="A15:A17"/>
    <mergeCell ref="B15:B17"/>
    <mergeCell ref="D15:D17"/>
    <mergeCell ref="E15:E17"/>
    <mergeCell ref="F15:F17"/>
    <mergeCell ref="A24:A26"/>
    <mergeCell ref="B24:B26"/>
    <mergeCell ref="D24:D26"/>
    <mergeCell ref="E24:E26"/>
    <mergeCell ref="F24:F26"/>
    <mergeCell ref="A21:A23"/>
    <mergeCell ref="B21:B23"/>
    <mergeCell ref="D21:D23"/>
    <mergeCell ref="E21:E23"/>
    <mergeCell ref="F21:F23"/>
    <mergeCell ref="A27:A29"/>
    <mergeCell ref="B27:B29"/>
    <mergeCell ref="D27:D29"/>
    <mergeCell ref="E27:E29"/>
    <mergeCell ref="F27:F29"/>
    <mergeCell ref="A30:A32"/>
    <mergeCell ref="B30:B32"/>
    <mergeCell ref="D30:D32"/>
    <mergeCell ref="E30:E32"/>
    <mergeCell ref="F30:F32"/>
    <mergeCell ref="N3:N5"/>
    <mergeCell ref="A39:A41"/>
    <mergeCell ref="B39:B41"/>
    <mergeCell ref="D39:D41"/>
    <mergeCell ref="E39:E41"/>
    <mergeCell ref="F39:F41"/>
    <mergeCell ref="A36:A38"/>
    <mergeCell ref="B36:B38"/>
    <mergeCell ref="D36:D38"/>
    <mergeCell ref="E36:E38"/>
    <mergeCell ref="F36:F38"/>
    <mergeCell ref="A33:A35"/>
    <mergeCell ref="B33:B35"/>
    <mergeCell ref="D33:D35"/>
    <mergeCell ref="E33:E35"/>
    <mergeCell ref="F33:F35"/>
    <mergeCell ref="A42:A44"/>
    <mergeCell ref="B42:B44"/>
    <mergeCell ref="D42:D44"/>
    <mergeCell ref="E42:E44"/>
    <mergeCell ref="F42:F44"/>
  </mergeCells>
  <pageMargins left="0.7" right="0.7" top="0.75" bottom="0.75" header="0.3" footer="0.3"/>
  <pageSetup paperSize="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zoomScale="80" zoomScaleNormal="80" workbookViewId="0">
      <pane xSplit="1" topLeftCell="B1" activePane="topRight" state="frozen"/>
      <selection pane="topRight" activeCell="A2" sqref="A1:A1048576"/>
    </sheetView>
  </sheetViews>
  <sheetFormatPr defaultRowHeight="15" x14ac:dyDescent="0.25"/>
  <cols>
    <col min="1" max="1" width="11.28515625" customWidth="1"/>
    <col min="2" max="2" width="31.5703125" customWidth="1"/>
    <col min="3" max="3" width="20.5703125" customWidth="1"/>
    <col min="4" max="5" width="12.7109375" customWidth="1"/>
    <col min="7" max="7" width="17" bestFit="1" customWidth="1"/>
    <col min="8" max="8" width="17.42578125" customWidth="1"/>
    <col min="9" max="9" width="17" bestFit="1" customWidth="1"/>
    <col min="10" max="10" width="15.85546875" customWidth="1"/>
    <col min="11" max="11" width="10.5703125" customWidth="1"/>
    <col min="12" max="12" width="14.5703125" customWidth="1"/>
    <col min="13" max="13" width="17" customWidth="1"/>
    <col min="14" max="14" width="15.85546875" customWidth="1"/>
    <col min="15" max="15" width="11.7109375" customWidth="1"/>
    <col min="16" max="16" width="17" bestFit="1" customWidth="1"/>
    <col min="17" max="17" width="15.85546875" bestFit="1" customWidth="1"/>
    <col min="18" max="18" width="11.7109375" bestFit="1" customWidth="1"/>
    <col min="19" max="19" width="17" bestFit="1" customWidth="1"/>
    <col min="20" max="20" width="12.7109375" customWidth="1"/>
  </cols>
  <sheetData>
    <row r="1" spans="1:28" x14ac:dyDescent="0.25">
      <c r="A1" s="252" t="s">
        <v>0</v>
      </c>
      <c r="B1" s="252"/>
    </row>
    <row r="2" spans="1:28" x14ac:dyDescent="0.25">
      <c r="G2" t="s">
        <v>82</v>
      </c>
    </row>
    <row r="3" spans="1:28" ht="15" customHeight="1" x14ac:dyDescent="0.25">
      <c r="A3" s="160" t="s">
        <v>1</v>
      </c>
      <c r="B3" s="159" t="s">
        <v>2</v>
      </c>
      <c r="C3" s="159" t="s">
        <v>3</v>
      </c>
      <c r="D3" s="160" t="s">
        <v>5</v>
      </c>
      <c r="E3" s="160" t="s">
        <v>6</v>
      </c>
      <c r="F3" s="159" t="s">
        <v>7</v>
      </c>
      <c r="G3" s="156" t="s">
        <v>8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8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160"/>
      <c r="B4" s="159"/>
      <c r="C4" s="159"/>
      <c r="D4" s="160"/>
      <c r="E4" s="160"/>
      <c r="F4" s="159"/>
      <c r="G4" s="156" t="s">
        <v>9</v>
      </c>
      <c r="H4" s="158"/>
      <c r="I4" s="156" t="s">
        <v>10</v>
      </c>
      <c r="J4" s="158"/>
      <c r="K4" s="159" t="s">
        <v>11</v>
      </c>
      <c r="L4" s="159"/>
      <c r="M4" s="159"/>
      <c r="N4" s="159"/>
      <c r="O4" s="159" t="s">
        <v>12</v>
      </c>
      <c r="P4" s="159"/>
      <c r="Q4" s="159"/>
      <c r="R4" s="159" t="s">
        <v>13</v>
      </c>
      <c r="S4" s="159"/>
      <c r="T4" s="159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160"/>
      <c r="B5" s="159"/>
      <c r="C5" s="159"/>
      <c r="D5" s="160"/>
      <c r="E5" s="160"/>
      <c r="F5" s="159"/>
      <c r="G5" s="42" t="s">
        <v>14</v>
      </c>
      <c r="H5" s="42" t="s">
        <v>15</v>
      </c>
      <c r="I5" s="42" t="s">
        <v>14</v>
      </c>
      <c r="J5" s="41" t="s">
        <v>15</v>
      </c>
      <c r="K5" s="42" t="s">
        <v>16</v>
      </c>
      <c r="L5" s="43" t="s">
        <v>17</v>
      </c>
      <c r="M5" s="42" t="s">
        <v>14</v>
      </c>
      <c r="N5" s="44" t="s">
        <v>15</v>
      </c>
      <c r="O5" s="41" t="s">
        <v>18</v>
      </c>
      <c r="P5" s="42" t="s">
        <v>14</v>
      </c>
      <c r="Q5" s="44" t="s">
        <v>15</v>
      </c>
      <c r="R5" s="42" t="s">
        <v>18</v>
      </c>
      <c r="S5" s="42" t="s">
        <v>14</v>
      </c>
      <c r="T5" s="44" t="s">
        <v>19</v>
      </c>
      <c r="U5" s="2"/>
      <c r="V5" s="2"/>
      <c r="W5" s="2"/>
      <c r="X5" s="2"/>
      <c r="Y5" s="2"/>
      <c r="Z5" s="2"/>
      <c r="AA5" s="2"/>
      <c r="AB5" s="2"/>
    </row>
    <row r="6" spans="1:28" x14ac:dyDescent="0.25">
      <c r="A6" s="225" t="s">
        <v>20</v>
      </c>
      <c r="B6" s="241" t="s">
        <v>21</v>
      </c>
      <c r="C6" s="161" t="s">
        <v>22</v>
      </c>
      <c r="D6" s="161">
        <v>3.55</v>
      </c>
      <c r="E6" s="161">
        <v>3</v>
      </c>
      <c r="F6" s="12">
        <v>2.6</v>
      </c>
      <c r="G6" s="23">
        <v>0.18</v>
      </c>
      <c r="H6" s="21">
        <v>2054</v>
      </c>
      <c r="I6" s="16">
        <v>0.28000000000000003</v>
      </c>
      <c r="J6" s="7">
        <v>2078</v>
      </c>
      <c r="K6" s="197">
        <v>4</v>
      </c>
      <c r="L6" s="7">
        <v>2078</v>
      </c>
      <c r="M6" s="25" t="s">
        <v>63</v>
      </c>
      <c r="N6" s="7" t="s">
        <v>62</v>
      </c>
      <c r="O6" s="12">
        <v>2055</v>
      </c>
      <c r="P6" s="16">
        <v>0.28000000000000003</v>
      </c>
      <c r="Q6" s="7">
        <v>2078</v>
      </c>
      <c r="R6" s="7">
        <v>2078</v>
      </c>
      <c r="S6" s="16">
        <v>0.24</v>
      </c>
      <c r="T6" s="7">
        <v>2069</v>
      </c>
      <c r="U6" s="2"/>
      <c r="V6" s="2"/>
      <c r="W6" s="2"/>
      <c r="X6" s="2"/>
      <c r="Y6" s="2"/>
      <c r="Z6" s="2"/>
      <c r="AA6" s="2"/>
      <c r="AB6" s="2"/>
    </row>
    <row r="7" spans="1:28" x14ac:dyDescent="0.25">
      <c r="A7" s="225"/>
      <c r="B7" s="242"/>
      <c r="C7" s="162"/>
      <c r="D7" s="162"/>
      <c r="E7" s="162"/>
      <c r="F7" s="13">
        <v>4.5</v>
      </c>
      <c r="G7" s="24">
        <v>0.2</v>
      </c>
      <c r="H7" s="22">
        <v>2054</v>
      </c>
      <c r="I7" s="18">
        <v>0.28999999999999998</v>
      </c>
      <c r="J7" s="9">
        <v>2069</v>
      </c>
      <c r="K7" s="198"/>
      <c r="L7" s="9">
        <v>2069</v>
      </c>
      <c r="M7" s="18">
        <v>0.73</v>
      </c>
      <c r="N7" s="9">
        <v>2146</v>
      </c>
      <c r="O7" s="13">
        <v>2055</v>
      </c>
      <c r="P7" s="18">
        <v>0.28999999999999998</v>
      </c>
      <c r="Q7" s="9">
        <v>2069</v>
      </c>
      <c r="R7" s="9">
        <v>2069</v>
      </c>
      <c r="S7" s="18">
        <v>0.24</v>
      </c>
      <c r="T7" s="9">
        <v>2062</v>
      </c>
      <c r="U7" s="2"/>
      <c r="V7" s="2"/>
      <c r="W7" s="2"/>
      <c r="X7" s="2"/>
      <c r="Y7" s="2"/>
      <c r="Z7" s="2"/>
      <c r="AA7" s="2"/>
      <c r="AB7" s="2"/>
    </row>
    <row r="8" spans="1:28" x14ac:dyDescent="0.25">
      <c r="A8" s="225"/>
      <c r="B8" s="243"/>
      <c r="C8" s="163"/>
      <c r="D8" s="163"/>
      <c r="E8" s="163"/>
      <c r="F8" s="14">
        <v>8.5</v>
      </c>
      <c r="G8" s="30">
        <v>0.25</v>
      </c>
      <c r="H8" s="32">
        <v>2054</v>
      </c>
      <c r="I8" s="20">
        <v>0.28000000000000003</v>
      </c>
      <c r="J8" s="11">
        <v>2059</v>
      </c>
      <c r="K8" s="199"/>
      <c r="L8" s="11">
        <v>2059</v>
      </c>
      <c r="M8" s="20">
        <v>0.73</v>
      </c>
      <c r="N8" s="11">
        <v>2103</v>
      </c>
      <c r="O8" s="14">
        <v>2055</v>
      </c>
      <c r="P8" s="20">
        <v>0.28000000000000003</v>
      </c>
      <c r="Q8" s="11">
        <v>2059</v>
      </c>
      <c r="R8" s="11">
        <v>2059</v>
      </c>
      <c r="S8" s="20">
        <v>0.24</v>
      </c>
      <c r="T8" s="11">
        <v>2054</v>
      </c>
      <c r="U8" s="2"/>
      <c r="V8" s="2"/>
      <c r="W8" s="2"/>
      <c r="X8" s="2"/>
      <c r="Y8" s="2"/>
      <c r="Z8" s="2"/>
      <c r="AA8" s="2"/>
      <c r="AB8" s="2"/>
    </row>
    <row r="9" spans="1:28" x14ac:dyDescent="0.25">
      <c r="A9" s="225" t="s">
        <v>24</v>
      </c>
      <c r="B9" s="241" t="s">
        <v>25</v>
      </c>
      <c r="C9" s="161" t="s">
        <v>22</v>
      </c>
      <c r="D9" s="161">
        <v>3.09</v>
      </c>
      <c r="E9" s="161">
        <v>3</v>
      </c>
      <c r="F9" s="12">
        <v>2.6</v>
      </c>
      <c r="G9" s="21">
        <v>0</v>
      </c>
      <c r="H9" s="47">
        <v>2021</v>
      </c>
      <c r="I9" s="16">
        <v>0</v>
      </c>
      <c r="J9" s="26">
        <v>2021</v>
      </c>
      <c r="K9" s="197">
        <v>4</v>
      </c>
      <c r="L9" s="5">
        <v>2021</v>
      </c>
      <c r="M9" s="25" t="s">
        <v>63</v>
      </c>
      <c r="N9" s="7" t="s">
        <v>62</v>
      </c>
      <c r="O9" s="5">
        <v>2021</v>
      </c>
      <c r="P9" s="16">
        <v>0</v>
      </c>
      <c r="Q9" s="7">
        <v>2021</v>
      </c>
      <c r="R9" s="5">
        <v>2021</v>
      </c>
      <c r="S9" s="16">
        <v>0</v>
      </c>
      <c r="T9" s="26">
        <v>2021</v>
      </c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25"/>
      <c r="B10" s="242"/>
      <c r="C10" s="162"/>
      <c r="D10" s="162"/>
      <c r="E10" s="162"/>
      <c r="F10" s="13">
        <v>4.5</v>
      </c>
      <c r="G10" s="22">
        <v>0</v>
      </c>
      <c r="H10" s="48">
        <v>2021</v>
      </c>
      <c r="I10" s="18">
        <v>0</v>
      </c>
      <c r="J10" s="28">
        <v>2021</v>
      </c>
      <c r="K10" s="198"/>
      <c r="L10" s="3">
        <v>2021</v>
      </c>
      <c r="M10" s="18">
        <v>0.73</v>
      </c>
      <c r="N10" s="9">
        <v>2146</v>
      </c>
      <c r="O10" s="2">
        <v>2021</v>
      </c>
      <c r="P10" s="18">
        <v>0</v>
      </c>
      <c r="Q10" s="9">
        <v>2021</v>
      </c>
      <c r="R10" s="3">
        <v>2021</v>
      </c>
      <c r="S10" s="18">
        <v>0</v>
      </c>
      <c r="T10" s="28">
        <v>2021</v>
      </c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25"/>
      <c r="B11" s="243"/>
      <c r="C11" s="163"/>
      <c r="D11" s="163"/>
      <c r="E11" s="163"/>
      <c r="F11" s="14">
        <v>8.5</v>
      </c>
      <c r="G11" s="32">
        <v>0</v>
      </c>
      <c r="H11" s="49">
        <v>2021</v>
      </c>
      <c r="I11" s="20">
        <v>0</v>
      </c>
      <c r="J11" s="46">
        <v>2021</v>
      </c>
      <c r="K11" s="199"/>
      <c r="L11" s="4">
        <v>2021</v>
      </c>
      <c r="M11" s="20">
        <v>0.73</v>
      </c>
      <c r="N11" s="11">
        <v>2103</v>
      </c>
      <c r="O11" s="4">
        <v>2021</v>
      </c>
      <c r="P11" s="20">
        <v>0</v>
      </c>
      <c r="Q11" s="11">
        <v>2021</v>
      </c>
      <c r="R11" s="4">
        <v>2021</v>
      </c>
      <c r="S11" s="20">
        <v>0</v>
      </c>
      <c r="T11" s="46">
        <v>2021</v>
      </c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188" t="s">
        <v>26</v>
      </c>
      <c r="B12" s="226" t="s">
        <v>65</v>
      </c>
      <c r="C12" s="188" t="s">
        <v>35</v>
      </c>
      <c r="D12" s="194">
        <v>4</v>
      </c>
      <c r="E12" s="194">
        <v>5</v>
      </c>
      <c r="F12" s="12">
        <v>2.6</v>
      </c>
      <c r="G12" s="21">
        <v>0</v>
      </c>
      <c r="H12" s="47">
        <v>2021</v>
      </c>
      <c r="I12" s="16">
        <v>0</v>
      </c>
      <c r="J12" s="26">
        <v>2021</v>
      </c>
      <c r="K12" s="197">
        <v>4.5</v>
      </c>
      <c r="L12" s="3">
        <v>2021</v>
      </c>
      <c r="M12" s="27">
        <v>0.53</v>
      </c>
      <c r="N12" s="19">
        <v>2140</v>
      </c>
      <c r="O12" s="5">
        <v>2021</v>
      </c>
      <c r="P12" s="27">
        <v>0.53</v>
      </c>
      <c r="Q12" s="19">
        <v>2140</v>
      </c>
      <c r="R12" s="5">
        <v>2021</v>
      </c>
      <c r="S12" s="27">
        <v>0.53</v>
      </c>
      <c r="T12" s="19">
        <v>2140</v>
      </c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189"/>
      <c r="B13" s="227"/>
      <c r="C13" s="189"/>
      <c r="D13" s="195"/>
      <c r="E13" s="195"/>
      <c r="F13" s="13">
        <v>4.5</v>
      </c>
      <c r="G13" s="22">
        <v>0</v>
      </c>
      <c r="H13" s="48">
        <v>2021</v>
      </c>
      <c r="I13" s="18">
        <v>0</v>
      </c>
      <c r="J13" s="28">
        <v>2021</v>
      </c>
      <c r="K13" s="198"/>
      <c r="L13" s="3">
        <v>2021</v>
      </c>
      <c r="M13" s="50">
        <v>0.7</v>
      </c>
      <c r="N13" s="19">
        <v>2140</v>
      </c>
      <c r="O13" s="2">
        <v>2021</v>
      </c>
      <c r="P13" s="50">
        <v>0.7</v>
      </c>
      <c r="Q13" s="19">
        <v>2140</v>
      </c>
      <c r="R13" s="2">
        <v>2021</v>
      </c>
      <c r="S13" s="50">
        <v>0.7</v>
      </c>
      <c r="T13" s="19">
        <v>2140</v>
      </c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190"/>
      <c r="B14" s="228"/>
      <c r="C14" s="190"/>
      <c r="D14" s="196"/>
      <c r="E14" s="196"/>
      <c r="F14" s="14">
        <v>8.5</v>
      </c>
      <c r="G14" s="32">
        <v>0</v>
      </c>
      <c r="H14" s="49">
        <v>2021</v>
      </c>
      <c r="I14" s="20">
        <v>0</v>
      </c>
      <c r="J14" s="46">
        <v>2021</v>
      </c>
      <c r="K14" s="199"/>
      <c r="L14" s="3">
        <v>2021</v>
      </c>
      <c r="M14" s="27">
        <v>1.1499999999999999</v>
      </c>
      <c r="N14" s="19">
        <v>2140</v>
      </c>
      <c r="O14" s="4">
        <v>2021</v>
      </c>
      <c r="P14" s="18">
        <v>0.74</v>
      </c>
      <c r="Q14" s="9">
        <v>2103</v>
      </c>
      <c r="R14" s="4">
        <v>2021</v>
      </c>
      <c r="S14" s="18">
        <v>0.74</v>
      </c>
      <c r="T14" s="9">
        <v>2103</v>
      </c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12" t="s">
        <v>33</v>
      </c>
      <c r="B15" s="229" t="s">
        <v>27</v>
      </c>
      <c r="C15" s="212" t="s">
        <v>28</v>
      </c>
      <c r="D15" s="161">
        <v>4.5</v>
      </c>
      <c r="E15" s="161">
        <v>3</v>
      </c>
      <c r="F15" s="12">
        <v>2.6</v>
      </c>
      <c r="G15" s="16">
        <v>0.33</v>
      </c>
      <c r="H15" s="5">
        <v>2089</v>
      </c>
      <c r="I15" s="25">
        <v>0.52</v>
      </c>
      <c r="J15" s="17">
        <v>2138</v>
      </c>
      <c r="K15" s="6" t="s">
        <v>29</v>
      </c>
      <c r="L15" s="5" t="s">
        <v>29</v>
      </c>
      <c r="M15" s="6" t="s">
        <v>29</v>
      </c>
      <c r="N15" s="7" t="s">
        <v>29</v>
      </c>
      <c r="O15" s="12">
        <v>2089</v>
      </c>
      <c r="P15" s="25" t="s">
        <v>63</v>
      </c>
      <c r="Q15" s="7" t="s">
        <v>62</v>
      </c>
      <c r="R15" s="6">
        <v>2138</v>
      </c>
      <c r="S15" s="25" t="s">
        <v>63</v>
      </c>
      <c r="T15" s="7" t="s">
        <v>62</v>
      </c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13"/>
      <c r="B16" s="230"/>
      <c r="C16" s="213"/>
      <c r="D16" s="162"/>
      <c r="E16" s="162"/>
      <c r="F16" s="13">
        <v>4.5</v>
      </c>
      <c r="G16" s="18">
        <v>0.33</v>
      </c>
      <c r="H16" s="3">
        <v>2076</v>
      </c>
      <c r="I16" s="27">
        <v>0.69</v>
      </c>
      <c r="J16" s="19">
        <v>2138</v>
      </c>
      <c r="K16" s="8" t="s">
        <v>29</v>
      </c>
      <c r="L16" s="3" t="s">
        <v>29</v>
      </c>
      <c r="M16" s="8" t="s">
        <v>29</v>
      </c>
      <c r="N16" s="9" t="s">
        <v>29</v>
      </c>
      <c r="O16" s="13">
        <v>2076</v>
      </c>
      <c r="P16" s="27" t="s">
        <v>64</v>
      </c>
      <c r="Q16" s="28" t="s">
        <v>62</v>
      </c>
      <c r="R16" s="8">
        <v>2138</v>
      </c>
      <c r="S16" s="27" t="s">
        <v>64</v>
      </c>
      <c r="T16" s="28" t="s">
        <v>62</v>
      </c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14"/>
      <c r="B17" s="231"/>
      <c r="C17" s="214"/>
      <c r="D17" s="163"/>
      <c r="E17" s="163"/>
      <c r="F17" s="14">
        <v>8.5</v>
      </c>
      <c r="G17" s="20">
        <v>0.33</v>
      </c>
      <c r="H17" s="4">
        <v>2064</v>
      </c>
      <c r="I17" s="30">
        <v>1.1200000000000001</v>
      </c>
      <c r="J17" s="31">
        <v>2138</v>
      </c>
      <c r="K17" s="10" t="s">
        <v>29</v>
      </c>
      <c r="L17" s="4" t="s">
        <v>29</v>
      </c>
      <c r="M17" s="10" t="s">
        <v>29</v>
      </c>
      <c r="N17" s="11" t="s">
        <v>29</v>
      </c>
      <c r="O17" s="14">
        <v>2064</v>
      </c>
      <c r="P17" s="29">
        <v>1.23</v>
      </c>
      <c r="Q17" s="11">
        <v>2149</v>
      </c>
      <c r="R17" s="10">
        <v>2138</v>
      </c>
      <c r="S17" s="29">
        <v>1.23</v>
      </c>
      <c r="T17" s="11">
        <v>2149</v>
      </c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188" t="s">
        <v>36</v>
      </c>
      <c r="B18" s="226" t="s">
        <v>34</v>
      </c>
      <c r="C18" s="188" t="s">
        <v>35</v>
      </c>
      <c r="D18" s="194">
        <v>4.5</v>
      </c>
      <c r="E18" s="194">
        <v>3</v>
      </c>
      <c r="F18" s="12">
        <v>2.6</v>
      </c>
      <c r="G18" s="16">
        <v>0.43</v>
      </c>
      <c r="H18" s="47">
        <v>2113</v>
      </c>
      <c r="I18" s="16">
        <v>0.43</v>
      </c>
      <c r="J18" s="47">
        <v>2113</v>
      </c>
      <c r="K18" s="6" t="s">
        <v>29</v>
      </c>
      <c r="L18" s="5" t="s">
        <v>29</v>
      </c>
      <c r="M18" s="6" t="s">
        <v>29</v>
      </c>
      <c r="N18" s="7" t="s">
        <v>29</v>
      </c>
      <c r="O18" s="12">
        <v>2113</v>
      </c>
      <c r="P18" s="25" t="s">
        <v>63</v>
      </c>
      <c r="Q18" s="7" t="s">
        <v>62</v>
      </c>
      <c r="R18" s="6">
        <v>2113</v>
      </c>
      <c r="S18" s="25" t="s">
        <v>63</v>
      </c>
      <c r="T18" s="7" t="s">
        <v>62</v>
      </c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189"/>
      <c r="B19" s="227"/>
      <c r="C19" s="189"/>
      <c r="D19" s="195"/>
      <c r="E19" s="195"/>
      <c r="F19" s="13">
        <v>4.5</v>
      </c>
      <c r="G19" s="83">
        <v>0.43</v>
      </c>
      <c r="H19" s="48">
        <v>2092</v>
      </c>
      <c r="I19" s="83">
        <v>0.43</v>
      </c>
      <c r="J19" s="48">
        <v>2092</v>
      </c>
      <c r="K19" s="8" t="s">
        <v>29</v>
      </c>
      <c r="L19" s="3" t="s">
        <v>29</v>
      </c>
      <c r="M19" s="8" t="s">
        <v>29</v>
      </c>
      <c r="N19" s="9" t="s">
        <v>29</v>
      </c>
      <c r="O19" s="13">
        <v>2092</v>
      </c>
      <c r="P19" s="27" t="s">
        <v>64</v>
      </c>
      <c r="Q19" s="28" t="s">
        <v>62</v>
      </c>
      <c r="R19" s="63">
        <v>2092</v>
      </c>
      <c r="S19" s="27" t="s">
        <v>64</v>
      </c>
      <c r="T19" s="28" t="s">
        <v>62</v>
      </c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190"/>
      <c r="B20" s="228"/>
      <c r="C20" s="190"/>
      <c r="D20" s="196"/>
      <c r="E20" s="196"/>
      <c r="F20" s="14">
        <v>8.5</v>
      </c>
      <c r="G20" s="20">
        <v>0.43</v>
      </c>
      <c r="H20" s="49">
        <v>2074</v>
      </c>
      <c r="I20" s="30">
        <v>0.55000000000000004</v>
      </c>
      <c r="J20" s="32">
        <v>2086</v>
      </c>
      <c r="K20" s="10" t="s">
        <v>29</v>
      </c>
      <c r="L20" s="4" t="s">
        <v>29</v>
      </c>
      <c r="M20" s="10" t="s">
        <v>29</v>
      </c>
      <c r="N20" s="11" t="s">
        <v>29</v>
      </c>
      <c r="O20" s="14">
        <v>2074</v>
      </c>
      <c r="P20" s="29">
        <v>1.23</v>
      </c>
      <c r="Q20" s="11">
        <v>2149</v>
      </c>
      <c r="R20" s="10">
        <v>2086</v>
      </c>
      <c r="S20" s="29">
        <v>1.23</v>
      </c>
      <c r="T20" s="11">
        <v>2149</v>
      </c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32" t="s">
        <v>38</v>
      </c>
      <c r="B21" s="235" t="s">
        <v>39</v>
      </c>
      <c r="C21" s="232" t="s">
        <v>40</v>
      </c>
      <c r="D21" s="238">
        <v>7.5</v>
      </c>
      <c r="E21" s="238">
        <v>5</v>
      </c>
      <c r="F21" s="12">
        <v>2.6</v>
      </c>
      <c r="G21" s="8"/>
      <c r="H21" s="3"/>
      <c r="I21" s="8"/>
      <c r="J21" s="9"/>
      <c r="K21" s="8"/>
      <c r="L21" s="3"/>
      <c r="M21" s="8"/>
      <c r="N21" s="9"/>
      <c r="O21" s="13"/>
      <c r="P21" s="8"/>
      <c r="Q21" s="9"/>
      <c r="R21" s="8"/>
      <c r="S21" s="8"/>
      <c r="T21" s="9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33"/>
      <c r="B22" s="236"/>
      <c r="C22" s="233"/>
      <c r="D22" s="239"/>
      <c r="E22" s="239"/>
      <c r="F22" s="13">
        <v>4.5</v>
      </c>
      <c r="G22" s="8"/>
      <c r="H22" s="3"/>
      <c r="I22" s="8"/>
      <c r="J22" s="9"/>
      <c r="K22" s="8"/>
      <c r="L22" s="3"/>
      <c r="M22" s="8"/>
      <c r="N22" s="9"/>
      <c r="O22" s="13"/>
      <c r="P22" s="8"/>
      <c r="Q22" s="9"/>
      <c r="R22" s="8"/>
      <c r="S22" s="8"/>
      <c r="T22" s="9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34"/>
      <c r="B23" s="237"/>
      <c r="C23" s="234"/>
      <c r="D23" s="240"/>
      <c r="E23" s="240"/>
      <c r="F23" s="14">
        <v>8.5</v>
      </c>
      <c r="G23" s="10"/>
      <c r="H23" s="3"/>
      <c r="I23" s="10"/>
      <c r="J23" s="9"/>
      <c r="K23" s="8"/>
      <c r="L23" s="3"/>
      <c r="M23" s="8"/>
      <c r="N23" s="9"/>
      <c r="O23" s="13"/>
      <c r="P23" s="8"/>
      <c r="Q23" s="9"/>
      <c r="R23" s="8"/>
      <c r="S23" s="8"/>
      <c r="T23" s="9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12" t="s">
        <v>61</v>
      </c>
      <c r="B24" s="229" t="s">
        <v>37</v>
      </c>
      <c r="C24" s="212" t="s">
        <v>28</v>
      </c>
      <c r="D24" s="161">
        <v>4.2</v>
      </c>
      <c r="E24" s="161">
        <v>4</v>
      </c>
      <c r="F24" s="12">
        <v>2.6</v>
      </c>
      <c r="G24" s="6">
        <v>7.0000000000000007E-2</v>
      </c>
      <c r="H24" s="21">
        <v>2031</v>
      </c>
      <c r="I24" s="6">
        <v>0.08</v>
      </c>
      <c r="J24" s="17">
        <v>2036</v>
      </c>
      <c r="K24" s="6" t="s">
        <v>29</v>
      </c>
      <c r="L24" s="5" t="s">
        <v>29</v>
      </c>
      <c r="M24" s="6" t="s">
        <v>29</v>
      </c>
      <c r="N24" s="7" t="s">
        <v>29</v>
      </c>
      <c r="O24" s="12">
        <v>2031</v>
      </c>
      <c r="P24" s="25" t="s">
        <v>63</v>
      </c>
      <c r="Q24" s="7" t="s">
        <v>62</v>
      </c>
      <c r="R24" s="6">
        <v>2036</v>
      </c>
      <c r="S24" s="25" t="s">
        <v>63</v>
      </c>
      <c r="T24" s="7" t="s">
        <v>62</v>
      </c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13"/>
      <c r="B25" s="230"/>
      <c r="C25" s="213"/>
      <c r="D25" s="162"/>
      <c r="E25" s="162"/>
      <c r="F25" s="13">
        <v>4.5</v>
      </c>
      <c r="G25" s="8">
        <v>7.0000000000000007E-2</v>
      </c>
      <c r="H25" s="22">
        <v>2031</v>
      </c>
      <c r="I25" s="8">
        <v>0.09</v>
      </c>
      <c r="J25" s="19">
        <v>2036</v>
      </c>
      <c r="K25" s="8" t="s">
        <v>29</v>
      </c>
      <c r="L25" s="3" t="s">
        <v>29</v>
      </c>
      <c r="M25" s="8" t="s">
        <v>29</v>
      </c>
      <c r="N25" s="9" t="s">
        <v>29</v>
      </c>
      <c r="O25" s="13">
        <v>2031</v>
      </c>
      <c r="P25" s="27" t="s">
        <v>64</v>
      </c>
      <c r="Q25" s="28" t="s">
        <v>62</v>
      </c>
      <c r="R25" s="8">
        <v>2036</v>
      </c>
      <c r="S25" s="27" t="s">
        <v>64</v>
      </c>
      <c r="T25" s="28" t="s">
        <v>62</v>
      </c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14"/>
      <c r="B26" s="231"/>
      <c r="C26" s="214"/>
      <c r="D26" s="163"/>
      <c r="E26" s="163"/>
      <c r="F26" s="14">
        <v>8.5</v>
      </c>
      <c r="G26" s="10">
        <v>0.08</v>
      </c>
      <c r="H26" s="32">
        <v>2031</v>
      </c>
      <c r="I26" s="15">
        <v>0.1</v>
      </c>
      <c r="J26" s="31">
        <v>2036</v>
      </c>
      <c r="K26" s="10" t="s">
        <v>29</v>
      </c>
      <c r="L26" s="4" t="s">
        <v>29</v>
      </c>
      <c r="M26" s="10" t="s">
        <v>29</v>
      </c>
      <c r="N26" s="11" t="s">
        <v>29</v>
      </c>
      <c r="O26" s="14">
        <v>2031</v>
      </c>
      <c r="P26" s="29">
        <v>0.9</v>
      </c>
      <c r="Q26" s="11">
        <v>2117</v>
      </c>
      <c r="R26" s="10">
        <v>2036</v>
      </c>
      <c r="S26" s="29">
        <v>0.9</v>
      </c>
      <c r="T26" s="11">
        <v>2117</v>
      </c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12" t="s">
        <v>43</v>
      </c>
      <c r="B27" s="229" t="s">
        <v>66</v>
      </c>
      <c r="C27" s="212" t="s">
        <v>28</v>
      </c>
      <c r="D27" s="161">
        <v>4.2</v>
      </c>
      <c r="E27" s="161">
        <v>3</v>
      </c>
      <c r="F27" s="12">
        <v>2.6</v>
      </c>
      <c r="G27" s="6">
        <v>0.16</v>
      </c>
      <c r="H27" s="21">
        <v>2051</v>
      </c>
      <c r="I27" s="25">
        <v>0.52</v>
      </c>
      <c r="J27" s="33">
        <v>2138</v>
      </c>
      <c r="K27" s="197">
        <v>4.5</v>
      </c>
      <c r="L27" s="5">
        <v>2138</v>
      </c>
      <c r="M27" s="25" t="s">
        <v>63</v>
      </c>
      <c r="N27" s="7" t="s">
        <v>62</v>
      </c>
      <c r="O27" s="12">
        <v>2051</v>
      </c>
      <c r="P27" s="25" t="s">
        <v>63</v>
      </c>
      <c r="Q27" s="7" t="s">
        <v>62</v>
      </c>
      <c r="R27" s="6">
        <v>2138</v>
      </c>
      <c r="S27" s="25" t="s">
        <v>63</v>
      </c>
      <c r="T27" s="7" t="s">
        <v>62</v>
      </c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13"/>
      <c r="B28" s="230"/>
      <c r="C28" s="213"/>
      <c r="D28" s="162"/>
      <c r="E28" s="162"/>
      <c r="F28" s="13">
        <v>4.5</v>
      </c>
      <c r="G28" s="8">
        <v>0.18</v>
      </c>
      <c r="H28" s="22">
        <v>2051</v>
      </c>
      <c r="I28" s="8">
        <v>0.69</v>
      </c>
      <c r="J28" s="34">
        <v>2138</v>
      </c>
      <c r="K28" s="198"/>
      <c r="L28" s="3">
        <v>2138</v>
      </c>
      <c r="M28" s="27" t="s">
        <v>64</v>
      </c>
      <c r="N28" s="28" t="s">
        <v>62</v>
      </c>
      <c r="O28" s="13">
        <v>2051</v>
      </c>
      <c r="P28" s="27" t="s">
        <v>64</v>
      </c>
      <c r="Q28" s="28" t="s">
        <v>62</v>
      </c>
      <c r="R28" s="8">
        <v>2138</v>
      </c>
      <c r="S28" s="27" t="s">
        <v>64</v>
      </c>
      <c r="T28" s="28" t="s">
        <v>62</v>
      </c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14"/>
      <c r="B29" s="231"/>
      <c r="C29" s="214"/>
      <c r="D29" s="163"/>
      <c r="E29" s="163"/>
      <c r="F29" s="14">
        <v>8.5</v>
      </c>
      <c r="G29" s="10">
        <v>0.22</v>
      </c>
      <c r="H29" s="32">
        <v>2051</v>
      </c>
      <c r="I29" s="20">
        <v>0.93</v>
      </c>
      <c r="J29" s="11">
        <v>2121</v>
      </c>
      <c r="K29" s="199"/>
      <c r="L29" s="4">
        <v>2121</v>
      </c>
      <c r="M29" s="20">
        <v>1.23</v>
      </c>
      <c r="N29" s="11">
        <v>2149</v>
      </c>
      <c r="O29" s="14">
        <v>2051</v>
      </c>
      <c r="P29" s="20">
        <v>0.94</v>
      </c>
      <c r="Q29" s="11">
        <v>2121</v>
      </c>
      <c r="R29" s="10">
        <v>2121</v>
      </c>
      <c r="S29" s="20">
        <v>0.94</v>
      </c>
      <c r="T29" s="11">
        <v>2121</v>
      </c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12" t="s">
        <v>46</v>
      </c>
      <c r="B30" s="229" t="s">
        <v>47</v>
      </c>
      <c r="C30" s="212" t="s">
        <v>48</v>
      </c>
      <c r="D30" s="161">
        <v>4.2</v>
      </c>
      <c r="E30" s="161">
        <v>3</v>
      </c>
      <c r="F30" s="12">
        <v>2.6</v>
      </c>
      <c r="G30" s="6">
        <v>0.16</v>
      </c>
      <c r="H30" s="21">
        <v>2051</v>
      </c>
      <c r="I30" s="35">
        <v>0.4</v>
      </c>
      <c r="J30" s="17">
        <v>2107</v>
      </c>
      <c r="K30" s="197">
        <v>4.5</v>
      </c>
      <c r="L30" s="5">
        <v>2107</v>
      </c>
      <c r="M30" s="25" t="s">
        <v>63</v>
      </c>
      <c r="N30" s="7" t="s">
        <v>62</v>
      </c>
      <c r="O30" s="12">
        <v>2051</v>
      </c>
      <c r="P30" s="25" t="s">
        <v>63</v>
      </c>
      <c r="Q30" s="7" t="s">
        <v>62</v>
      </c>
      <c r="R30" s="6">
        <v>2107</v>
      </c>
      <c r="S30" s="25" t="s">
        <v>63</v>
      </c>
      <c r="T30" s="7" t="s">
        <v>62</v>
      </c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13"/>
      <c r="B31" s="230"/>
      <c r="C31" s="213"/>
      <c r="D31" s="162"/>
      <c r="E31" s="162"/>
      <c r="F31" s="13">
        <v>4.5</v>
      </c>
      <c r="G31" s="8">
        <v>0.18</v>
      </c>
      <c r="H31" s="22">
        <v>2051</v>
      </c>
      <c r="I31" s="8">
        <v>0.52</v>
      </c>
      <c r="J31" s="19">
        <v>2107</v>
      </c>
      <c r="K31" s="198"/>
      <c r="L31" s="3">
        <v>2107</v>
      </c>
      <c r="M31" s="27" t="s">
        <v>64</v>
      </c>
      <c r="N31" s="28" t="s">
        <v>62</v>
      </c>
      <c r="O31" s="13">
        <v>2051</v>
      </c>
      <c r="P31" s="27" t="s">
        <v>64</v>
      </c>
      <c r="Q31" s="28" t="s">
        <v>62</v>
      </c>
      <c r="R31" s="8">
        <v>2107</v>
      </c>
      <c r="S31" s="27" t="s">
        <v>64</v>
      </c>
      <c r="T31" s="28" t="s">
        <v>62</v>
      </c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14"/>
      <c r="B32" s="231"/>
      <c r="C32" s="214"/>
      <c r="D32" s="163"/>
      <c r="E32" s="163"/>
      <c r="F32" s="14">
        <v>8.5</v>
      </c>
      <c r="G32" s="10">
        <v>0.22</v>
      </c>
      <c r="H32" s="32">
        <v>2051</v>
      </c>
      <c r="I32" s="10">
        <v>0.78</v>
      </c>
      <c r="J32" s="31">
        <v>2107</v>
      </c>
      <c r="K32" s="199"/>
      <c r="L32" s="4">
        <v>2107</v>
      </c>
      <c r="M32" s="20">
        <v>1.23</v>
      </c>
      <c r="N32" s="11">
        <v>2149</v>
      </c>
      <c r="O32" s="14">
        <v>2051</v>
      </c>
      <c r="P32" s="20">
        <v>0.94</v>
      </c>
      <c r="Q32" s="11">
        <v>2121</v>
      </c>
      <c r="R32" s="10">
        <v>2107</v>
      </c>
      <c r="S32" s="20">
        <v>0.94</v>
      </c>
      <c r="T32" s="11">
        <v>2121</v>
      </c>
      <c r="U32" s="2"/>
      <c r="V32" s="2"/>
      <c r="W32" s="2"/>
      <c r="X32" s="2"/>
      <c r="Y32" s="2"/>
      <c r="Z32" s="2"/>
      <c r="AA32" s="2"/>
      <c r="AB32" s="2"/>
    </row>
    <row r="33" spans="1:20" x14ac:dyDescent="0.25">
      <c r="A33" s="188" t="s">
        <v>49</v>
      </c>
      <c r="B33" s="226" t="s">
        <v>50</v>
      </c>
      <c r="C33" s="188" t="s">
        <v>35</v>
      </c>
      <c r="D33" s="194">
        <v>4.2</v>
      </c>
      <c r="E33" s="194">
        <v>3</v>
      </c>
      <c r="F33" s="12">
        <v>2.6</v>
      </c>
      <c r="G33" s="6">
        <v>0.18</v>
      </c>
      <c r="H33" s="22">
        <v>2056</v>
      </c>
      <c r="I33" s="6">
        <v>0.32</v>
      </c>
      <c r="J33" s="19">
        <v>2086</v>
      </c>
      <c r="K33" s="197">
        <v>4.5</v>
      </c>
      <c r="L33" s="5">
        <v>2086</v>
      </c>
      <c r="M33" s="25" t="s">
        <v>63</v>
      </c>
      <c r="N33" s="7" t="s">
        <v>62</v>
      </c>
      <c r="O33" s="13">
        <v>2056</v>
      </c>
      <c r="P33" s="25" t="s">
        <v>63</v>
      </c>
      <c r="Q33" s="7" t="s">
        <v>62</v>
      </c>
      <c r="R33" s="8">
        <v>2086</v>
      </c>
      <c r="S33" s="25" t="s">
        <v>63</v>
      </c>
      <c r="T33" s="7" t="s">
        <v>62</v>
      </c>
    </row>
    <row r="34" spans="1:20" x14ac:dyDescent="0.25">
      <c r="A34" s="189"/>
      <c r="B34" s="227"/>
      <c r="C34" s="189"/>
      <c r="D34" s="195"/>
      <c r="E34" s="195"/>
      <c r="F34" s="13">
        <v>4.5</v>
      </c>
      <c r="G34" s="36">
        <v>0.2</v>
      </c>
      <c r="H34" s="22">
        <v>2056</v>
      </c>
      <c r="I34" s="8">
        <v>0.39</v>
      </c>
      <c r="J34" s="19">
        <v>2086</v>
      </c>
      <c r="K34" s="198"/>
      <c r="L34" s="3">
        <v>2086</v>
      </c>
      <c r="M34" s="27" t="s">
        <v>64</v>
      </c>
      <c r="N34" s="28" t="s">
        <v>62</v>
      </c>
      <c r="O34" s="13">
        <v>2056</v>
      </c>
      <c r="P34" s="27" t="s">
        <v>64</v>
      </c>
      <c r="Q34" s="28" t="s">
        <v>62</v>
      </c>
      <c r="R34" s="8">
        <v>2086</v>
      </c>
      <c r="S34" s="27" t="s">
        <v>64</v>
      </c>
      <c r="T34" s="28" t="s">
        <v>62</v>
      </c>
    </row>
    <row r="35" spans="1:20" x14ac:dyDescent="0.25">
      <c r="A35" s="190"/>
      <c r="B35" s="228"/>
      <c r="C35" s="190"/>
      <c r="D35" s="196"/>
      <c r="E35" s="196"/>
      <c r="F35" s="14">
        <v>8.5</v>
      </c>
      <c r="G35" s="10">
        <v>0.26</v>
      </c>
      <c r="H35" s="22">
        <v>2056</v>
      </c>
      <c r="I35" s="10">
        <v>0.55000000000000004</v>
      </c>
      <c r="J35" s="19">
        <v>2086</v>
      </c>
      <c r="K35" s="199"/>
      <c r="L35" s="4">
        <v>2086</v>
      </c>
      <c r="M35" s="20">
        <v>1.23</v>
      </c>
      <c r="N35" s="11">
        <v>2149</v>
      </c>
      <c r="O35" s="13">
        <v>2056</v>
      </c>
      <c r="P35" s="18">
        <v>0.94</v>
      </c>
      <c r="Q35" s="9">
        <v>2121</v>
      </c>
      <c r="R35" s="8">
        <v>2086</v>
      </c>
      <c r="S35" s="18">
        <v>0.94</v>
      </c>
      <c r="T35" s="9">
        <v>2121</v>
      </c>
    </row>
    <row r="36" spans="1:20" ht="15" customHeight="1" x14ac:dyDescent="0.25">
      <c r="A36" s="224" t="s">
        <v>51</v>
      </c>
      <c r="B36" s="226" t="s">
        <v>52</v>
      </c>
      <c r="C36" s="188" t="s">
        <v>48</v>
      </c>
      <c r="D36" s="194">
        <v>4.2</v>
      </c>
      <c r="E36" s="194">
        <v>4</v>
      </c>
      <c r="F36" s="12">
        <v>2.6</v>
      </c>
      <c r="G36" s="6">
        <v>7.0000000000000007E-2</v>
      </c>
      <c r="H36" s="21">
        <v>2031</v>
      </c>
      <c r="I36" s="6">
        <v>0.08</v>
      </c>
      <c r="J36" s="17">
        <v>2036</v>
      </c>
      <c r="K36" s="197">
        <v>4.5</v>
      </c>
      <c r="L36" s="5">
        <v>2036</v>
      </c>
      <c r="M36" s="6">
        <v>0.54</v>
      </c>
      <c r="N36" s="17">
        <v>2143</v>
      </c>
      <c r="O36" s="12">
        <v>2031</v>
      </c>
      <c r="P36" s="25">
        <v>0.52</v>
      </c>
      <c r="Q36" s="17">
        <v>2138</v>
      </c>
      <c r="R36" s="6">
        <v>2036</v>
      </c>
      <c r="S36" s="25">
        <v>0.54</v>
      </c>
      <c r="T36" s="17">
        <v>2143</v>
      </c>
    </row>
    <row r="37" spans="1:20" x14ac:dyDescent="0.25">
      <c r="A37" s="224"/>
      <c r="B37" s="227"/>
      <c r="C37" s="189"/>
      <c r="D37" s="195"/>
      <c r="E37" s="195"/>
      <c r="F37" s="13">
        <v>4.5</v>
      </c>
      <c r="G37" s="8">
        <v>7.0000000000000007E-2</v>
      </c>
      <c r="H37" s="22">
        <v>2031</v>
      </c>
      <c r="I37" s="8">
        <v>0.09</v>
      </c>
      <c r="J37" s="19">
        <v>2036</v>
      </c>
      <c r="K37" s="198"/>
      <c r="L37" s="3">
        <v>2036</v>
      </c>
      <c r="M37" s="8">
        <v>0.72</v>
      </c>
      <c r="N37" s="19">
        <v>2143</v>
      </c>
      <c r="O37" s="13">
        <v>2031</v>
      </c>
      <c r="P37" s="27">
        <v>0.64</v>
      </c>
      <c r="Q37" s="19">
        <v>2138</v>
      </c>
      <c r="R37" s="8">
        <v>2036</v>
      </c>
      <c r="S37" s="27">
        <v>0.72</v>
      </c>
      <c r="T37" s="19">
        <v>2143</v>
      </c>
    </row>
    <row r="38" spans="1:20" x14ac:dyDescent="0.25">
      <c r="A38" s="224"/>
      <c r="B38" s="228"/>
      <c r="C38" s="190"/>
      <c r="D38" s="196"/>
      <c r="E38" s="196"/>
      <c r="F38" s="14">
        <v>8.5</v>
      </c>
      <c r="G38" s="10">
        <v>0.08</v>
      </c>
      <c r="H38" s="32">
        <v>2031</v>
      </c>
      <c r="I38" s="15">
        <v>0.1</v>
      </c>
      <c r="J38" s="31">
        <v>2036</v>
      </c>
      <c r="K38" s="199"/>
      <c r="L38" s="4">
        <v>2036</v>
      </c>
      <c r="M38" s="10">
        <v>1.17</v>
      </c>
      <c r="N38" s="31">
        <v>2143</v>
      </c>
      <c r="O38" s="14">
        <v>2031</v>
      </c>
      <c r="P38" s="18">
        <v>0.94</v>
      </c>
      <c r="Q38" s="9">
        <v>2121</v>
      </c>
      <c r="R38" s="10">
        <v>2036</v>
      </c>
      <c r="S38" s="29">
        <v>0.9</v>
      </c>
      <c r="T38" s="11">
        <v>2117</v>
      </c>
    </row>
    <row r="39" spans="1:20" x14ac:dyDescent="0.25">
      <c r="A39" s="224" t="s">
        <v>53</v>
      </c>
      <c r="B39" s="226" t="s">
        <v>54</v>
      </c>
      <c r="C39" s="188" t="s">
        <v>22</v>
      </c>
      <c r="D39" s="194">
        <v>4.2</v>
      </c>
      <c r="E39" s="194">
        <v>3</v>
      </c>
      <c r="F39" s="12">
        <v>2.6</v>
      </c>
      <c r="G39" s="6">
        <v>0.17</v>
      </c>
      <c r="H39" s="21">
        <v>2054</v>
      </c>
      <c r="I39" s="6">
        <v>0.53</v>
      </c>
      <c r="J39" s="17">
        <v>2140</v>
      </c>
      <c r="K39" s="197">
        <v>4.5</v>
      </c>
      <c r="L39" s="5">
        <v>2140</v>
      </c>
      <c r="M39" s="25" t="s">
        <v>63</v>
      </c>
      <c r="N39" s="7" t="s">
        <v>62</v>
      </c>
      <c r="O39" s="12">
        <v>2054</v>
      </c>
      <c r="P39" s="25" t="s">
        <v>63</v>
      </c>
      <c r="Q39" s="7" t="s">
        <v>62</v>
      </c>
      <c r="R39" s="6">
        <v>2140</v>
      </c>
      <c r="S39" s="25" t="s">
        <v>63</v>
      </c>
      <c r="T39" s="7" t="s">
        <v>62</v>
      </c>
    </row>
    <row r="40" spans="1:20" x14ac:dyDescent="0.25">
      <c r="A40" s="224"/>
      <c r="B40" s="227"/>
      <c r="C40" s="189"/>
      <c r="D40" s="195"/>
      <c r="E40" s="195"/>
      <c r="F40" s="13">
        <v>4.5</v>
      </c>
      <c r="G40" s="8">
        <v>0.19</v>
      </c>
      <c r="H40" s="22">
        <v>2054</v>
      </c>
      <c r="I40" s="36">
        <v>0.7</v>
      </c>
      <c r="J40" s="19">
        <v>2140</v>
      </c>
      <c r="K40" s="198"/>
      <c r="L40" s="3">
        <v>2140</v>
      </c>
      <c r="M40" s="27" t="s">
        <v>64</v>
      </c>
      <c r="N40" s="28" t="s">
        <v>62</v>
      </c>
      <c r="O40" s="13">
        <v>2054</v>
      </c>
      <c r="P40" s="27" t="s">
        <v>64</v>
      </c>
      <c r="Q40" s="28" t="s">
        <v>62</v>
      </c>
      <c r="R40" s="8">
        <v>2140</v>
      </c>
      <c r="S40" s="27" t="s">
        <v>64</v>
      </c>
      <c r="T40" s="28" t="s">
        <v>62</v>
      </c>
    </row>
    <row r="41" spans="1:20" x14ac:dyDescent="0.25">
      <c r="A41" s="224"/>
      <c r="B41" s="228"/>
      <c r="C41" s="190"/>
      <c r="D41" s="196"/>
      <c r="E41" s="196"/>
      <c r="F41" s="14">
        <v>8.5</v>
      </c>
      <c r="G41" s="10">
        <v>0.24</v>
      </c>
      <c r="H41" s="32">
        <v>2054</v>
      </c>
      <c r="I41" s="20">
        <v>0.94</v>
      </c>
      <c r="J41" s="11">
        <v>2121</v>
      </c>
      <c r="K41" s="199"/>
      <c r="L41" s="4">
        <v>2121</v>
      </c>
      <c r="M41" s="20">
        <v>1.23</v>
      </c>
      <c r="N41" s="11">
        <v>2149</v>
      </c>
      <c r="O41" s="14">
        <v>2054</v>
      </c>
      <c r="P41" s="20">
        <v>0.94</v>
      </c>
      <c r="Q41" s="11">
        <v>2121</v>
      </c>
      <c r="R41" s="10">
        <v>2121</v>
      </c>
      <c r="S41" s="20">
        <v>0.94</v>
      </c>
      <c r="T41" s="11">
        <v>2121</v>
      </c>
    </row>
    <row r="42" spans="1:20" x14ac:dyDescent="0.25">
      <c r="A42" s="224" t="s">
        <v>55</v>
      </c>
      <c r="B42" s="226" t="s">
        <v>56</v>
      </c>
      <c r="C42" s="188" t="s">
        <v>22</v>
      </c>
      <c r="D42" s="194">
        <v>5.2</v>
      </c>
      <c r="E42" s="194">
        <v>3</v>
      </c>
      <c r="F42" s="12">
        <v>2.6</v>
      </c>
      <c r="G42" s="25" t="s">
        <v>63</v>
      </c>
      <c r="H42" s="7" t="s">
        <v>62</v>
      </c>
      <c r="I42" s="25" t="s">
        <v>63</v>
      </c>
      <c r="J42" s="7" t="s">
        <v>62</v>
      </c>
      <c r="K42" s="6" t="s">
        <v>29</v>
      </c>
      <c r="L42" s="5" t="s">
        <v>29</v>
      </c>
      <c r="M42" s="6" t="s">
        <v>29</v>
      </c>
      <c r="N42" s="5" t="s">
        <v>29</v>
      </c>
      <c r="O42" s="12" t="s">
        <v>57</v>
      </c>
      <c r="P42" s="25" t="s">
        <v>63</v>
      </c>
      <c r="Q42" s="7" t="s">
        <v>62</v>
      </c>
      <c r="R42" s="6" t="s">
        <v>57</v>
      </c>
      <c r="S42" s="25" t="s">
        <v>63</v>
      </c>
      <c r="T42" s="7" t="s">
        <v>62</v>
      </c>
    </row>
    <row r="43" spans="1:20" x14ac:dyDescent="0.25">
      <c r="A43" s="224"/>
      <c r="B43" s="227"/>
      <c r="C43" s="189"/>
      <c r="D43" s="195"/>
      <c r="E43" s="195"/>
      <c r="F43" s="13">
        <v>4.5</v>
      </c>
      <c r="G43" s="27" t="s">
        <v>64</v>
      </c>
      <c r="H43" s="28" t="s">
        <v>62</v>
      </c>
      <c r="I43" s="27" t="s">
        <v>64</v>
      </c>
      <c r="J43" s="28" t="s">
        <v>62</v>
      </c>
      <c r="K43" s="8" t="s">
        <v>29</v>
      </c>
      <c r="L43" s="3" t="s">
        <v>29</v>
      </c>
      <c r="M43" s="8" t="s">
        <v>29</v>
      </c>
      <c r="N43" s="3" t="s">
        <v>29</v>
      </c>
      <c r="O43" s="13" t="s">
        <v>57</v>
      </c>
      <c r="P43" s="27" t="s">
        <v>64</v>
      </c>
      <c r="Q43" s="28" t="s">
        <v>62</v>
      </c>
      <c r="R43" s="8" t="s">
        <v>57</v>
      </c>
      <c r="S43" s="27" t="s">
        <v>64</v>
      </c>
      <c r="T43" s="28" t="s">
        <v>62</v>
      </c>
    </row>
    <row r="44" spans="1:20" x14ac:dyDescent="0.25">
      <c r="A44" s="224"/>
      <c r="B44" s="228"/>
      <c r="C44" s="190"/>
      <c r="D44" s="196"/>
      <c r="E44" s="196"/>
      <c r="F44" s="14">
        <v>8.5</v>
      </c>
      <c r="G44" s="20">
        <v>1.03</v>
      </c>
      <c r="H44" s="4">
        <v>2130</v>
      </c>
      <c r="I44" s="20">
        <v>1.1399999999999999</v>
      </c>
      <c r="J44" s="46">
        <v>2140</v>
      </c>
      <c r="K44" s="10" t="s">
        <v>29</v>
      </c>
      <c r="L44" s="4" t="s">
        <v>29</v>
      </c>
      <c r="M44" s="10" t="s">
        <v>29</v>
      </c>
      <c r="N44" s="4" t="s">
        <v>29</v>
      </c>
      <c r="O44" s="14">
        <v>2130</v>
      </c>
      <c r="P44" s="10" t="s">
        <v>67</v>
      </c>
      <c r="Q44" s="11" t="s">
        <v>62</v>
      </c>
      <c r="R44" s="10">
        <v>2140</v>
      </c>
      <c r="S44" s="10" t="s">
        <v>67</v>
      </c>
      <c r="T44" s="11" t="s">
        <v>62</v>
      </c>
    </row>
  </sheetData>
  <mergeCells count="86">
    <mergeCell ref="E3:E5"/>
    <mergeCell ref="F3:F5"/>
    <mergeCell ref="G3:T3"/>
    <mergeCell ref="G4:H4"/>
    <mergeCell ref="I4:J4"/>
    <mergeCell ref="K4:N4"/>
    <mergeCell ref="O4:Q4"/>
    <mergeCell ref="R4:T4"/>
    <mergeCell ref="E9:E11"/>
    <mergeCell ref="A6:A8"/>
    <mergeCell ref="B6:B8"/>
    <mergeCell ref="C6:C8"/>
    <mergeCell ref="D6:D8"/>
    <mergeCell ref="E6:E8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A24:A26"/>
    <mergeCell ref="B24:B26"/>
    <mergeCell ref="C24:C26"/>
    <mergeCell ref="D24:D26"/>
    <mergeCell ref="E24:E26"/>
    <mergeCell ref="A21:A23"/>
    <mergeCell ref="B21:B23"/>
    <mergeCell ref="C21:C23"/>
    <mergeCell ref="D21:D23"/>
    <mergeCell ref="E21:E23"/>
    <mergeCell ref="A27:A29"/>
    <mergeCell ref="B27:B29"/>
    <mergeCell ref="C27:C29"/>
    <mergeCell ref="D27:D29"/>
    <mergeCell ref="E27:E29"/>
    <mergeCell ref="A30:A32"/>
    <mergeCell ref="B30:B32"/>
    <mergeCell ref="C30:C32"/>
    <mergeCell ref="D30:D32"/>
    <mergeCell ref="E30:E32"/>
    <mergeCell ref="C36:C38"/>
    <mergeCell ref="D36:D38"/>
    <mergeCell ref="E36:E38"/>
    <mergeCell ref="A33:A35"/>
    <mergeCell ref="B33:B35"/>
    <mergeCell ref="C33:C35"/>
    <mergeCell ref="D33:D35"/>
    <mergeCell ref="E33:E35"/>
    <mergeCell ref="E12:E14"/>
    <mergeCell ref="K6:K8"/>
    <mergeCell ref="K9:K11"/>
    <mergeCell ref="K12:K14"/>
    <mergeCell ref="A42:A44"/>
    <mergeCell ref="B42:B44"/>
    <mergeCell ref="C42:C44"/>
    <mergeCell ref="D42:D44"/>
    <mergeCell ref="E42:E44"/>
    <mergeCell ref="A39:A41"/>
    <mergeCell ref="B39:B41"/>
    <mergeCell ref="C39:C41"/>
    <mergeCell ref="D39:D41"/>
    <mergeCell ref="E39:E41"/>
    <mergeCell ref="A36:A38"/>
    <mergeCell ref="B36:B38"/>
    <mergeCell ref="A1:B1"/>
    <mergeCell ref="A12:A14"/>
    <mergeCell ref="B12:B14"/>
    <mergeCell ref="C12:C14"/>
    <mergeCell ref="D12:D14"/>
    <mergeCell ref="A9:A11"/>
    <mergeCell ref="B9:B11"/>
    <mergeCell ref="C9:C11"/>
    <mergeCell ref="D9:D11"/>
    <mergeCell ref="A3:A5"/>
    <mergeCell ref="B3:B5"/>
    <mergeCell ref="C3:C5"/>
    <mergeCell ref="D3:D5"/>
    <mergeCell ref="K27:K29"/>
    <mergeCell ref="K30:K32"/>
    <mergeCell ref="K33:K35"/>
    <mergeCell ref="K36:K38"/>
    <mergeCell ref="K39:K41"/>
  </mergeCells>
  <pageMargins left="0.7" right="0.7" top="0.75" bottom="0.75" header="0.3" footer="0.3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="80" zoomScaleNormal="80" workbookViewId="0">
      <pane xSplit="1" topLeftCell="B1" activePane="topRight" state="frozen"/>
      <selection pane="topRight" activeCell="E45" sqref="E45"/>
    </sheetView>
  </sheetViews>
  <sheetFormatPr defaultRowHeight="15" x14ac:dyDescent="0.25"/>
  <cols>
    <col min="1" max="1" width="11.28515625" customWidth="1"/>
    <col min="2" max="2" width="25.85546875" customWidth="1"/>
    <col min="3" max="3" width="20.5703125" customWidth="1"/>
    <col min="4" max="4" width="17.28515625" customWidth="1"/>
    <col min="5" max="6" width="12.7109375" customWidth="1"/>
    <col min="8" max="8" width="17" bestFit="1" customWidth="1"/>
    <col min="9" max="9" width="17.42578125" customWidth="1"/>
    <col min="10" max="10" width="17" bestFit="1" customWidth="1"/>
    <col min="11" max="11" width="16" customWidth="1"/>
    <col min="12" max="12" width="10.5703125" bestFit="1" customWidth="1"/>
    <col min="13" max="13" width="14.5703125" customWidth="1"/>
    <col min="14" max="14" width="17" bestFit="1" customWidth="1"/>
    <col min="15" max="15" width="15.85546875" bestFit="1" customWidth="1"/>
    <col min="16" max="16" width="11.7109375" bestFit="1" customWidth="1"/>
    <col min="17" max="17" width="17" bestFit="1" customWidth="1"/>
    <col min="18" max="18" width="15.85546875" bestFit="1" customWidth="1"/>
    <col min="19" max="19" width="11.7109375" bestFit="1" customWidth="1"/>
    <col min="20" max="20" width="17" bestFit="1" customWidth="1"/>
    <col min="21" max="21" width="12.7109375" customWidth="1"/>
  </cols>
  <sheetData>
    <row r="1" spans="1:29" x14ac:dyDescent="0.25">
      <c r="A1" s="1" t="s">
        <v>0</v>
      </c>
    </row>
    <row r="3" spans="1:29" ht="15" customHeight="1" x14ac:dyDescent="0.25">
      <c r="A3" s="160" t="s">
        <v>1</v>
      </c>
      <c r="B3" s="159" t="s">
        <v>2</v>
      </c>
      <c r="C3" s="159" t="s">
        <v>3</v>
      </c>
      <c r="D3" s="249" t="s">
        <v>4</v>
      </c>
      <c r="E3" s="160" t="s">
        <v>5</v>
      </c>
      <c r="F3" s="160" t="s">
        <v>6</v>
      </c>
      <c r="G3" s="159" t="s">
        <v>7</v>
      </c>
      <c r="H3" s="156" t="s">
        <v>8</v>
      </c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8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160"/>
      <c r="B4" s="159"/>
      <c r="C4" s="159"/>
      <c r="D4" s="250"/>
      <c r="E4" s="160"/>
      <c r="F4" s="160"/>
      <c r="G4" s="159"/>
      <c r="H4" s="156" t="s">
        <v>9</v>
      </c>
      <c r="I4" s="158"/>
      <c r="J4" s="156" t="s">
        <v>10</v>
      </c>
      <c r="K4" s="158"/>
      <c r="L4" s="159" t="s">
        <v>11</v>
      </c>
      <c r="M4" s="159"/>
      <c r="N4" s="159"/>
      <c r="O4" s="159"/>
      <c r="P4" s="159" t="s">
        <v>12</v>
      </c>
      <c r="Q4" s="159"/>
      <c r="R4" s="159"/>
      <c r="S4" s="159" t="s">
        <v>13</v>
      </c>
      <c r="T4" s="159"/>
      <c r="U4" s="159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160"/>
      <c r="B5" s="159"/>
      <c r="C5" s="159"/>
      <c r="D5" s="251"/>
      <c r="E5" s="160"/>
      <c r="F5" s="160"/>
      <c r="G5" s="159"/>
      <c r="H5" s="38" t="s">
        <v>14</v>
      </c>
      <c r="I5" s="38" t="s">
        <v>15</v>
      </c>
      <c r="J5" s="38" t="s">
        <v>14</v>
      </c>
      <c r="K5" s="37" t="s">
        <v>15</v>
      </c>
      <c r="L5" s="38" t="s">
        <v>16</v>
      </c>
      <c r="M5" s="39" t="s">
        <v>17</v>
      </c>
      <c r="N5" s="38" t="s">
        <v>14</v>
      </c>
      <c r="O5" s="40" t="s">
        <v>15</v>
      </c>
      <c r="P5" s="37" t="s">
        <v>18</v>
      </c>
      <c r="Q5" s="38" t="s">
        <v>14</v>
      </c>
      <c r="R5" s="40" t="s">
        <v>15</v>
      </c>
      <c r="S5" s="38" t="s">
        <v>18</v>
      </c>
      <c r="T5" s="38" t="s">
        <v>14</v>
      </c>
      <c r="U5" s="40" t="s">
        <v>19</v>
      </c>
      <c r="V5" s="2"/>
      <c r="W5" s="2"/>
      <c r="X5" s="2"/>
      <c r="Y5" s="2"/>
      <c r="Z5" s="2"/>
      <c r="AA5" s="2"/>
      <c r="AB5" s="2"/>
      <c r="AC5" s="2"/>
    </row>
    <row r="6" spans="1:29" x14ac:dyDescent="0.25">
      <c r="A6" s="225" t="s">
        <v>20</v>
      </c>
      <c r="B6" s="241" t="s">
        <v>21</v>
      </c>
      <c r="C6" s="161" t="s">
        <v>22</v>
      </c>
      <c r="D6" s="212" t="s">
        <v>23</v>
      </c>
      <c r="E6" s="161">
        <v>3.55</v>
      </c>
      <c r="F6" s="161">
        <v>3</v>
      </c>
      <c r="G6" s="12">
        <v>2.6</v>
      </c>
      <c r="H6" s="23">
        <v>0.18</v>
      </c>
      <c r="I6" s="21">
        <v>2055</v>
      </c>
      <c r="J6" s="16">
        <v>0.28000000000000003</v>
      </c>
      <c r="K6" s="7">
        <v>2078</v>
      </c>
      <c r="L6" s="6">
        <v>4</v>
      </c>
      <c r="M6" s="7">
        <v>2078</v>
      </c>
      <c r="N6" s="16" t="s">
        <v>63</v>
      </c>
      <c r="O6" s="7" t="s">
        <v>62</v>
      </c>
      <c r="P6" s="12">
        <v>2055</v>
      </c>
      <c r="Q6" s="16">
        <v>0.24</v>
      </c>
      <c r="R6" s="7">
        <v>2069</v>
      </c>
      <c r="S6" s="6">
        <v>2069</v>
      </c>
      <c r="T6" s="16">
        <v>0.24</v>
      </c>
      <c r="U6" s="7">
        <v>2069</v>
      </c>
      <c r="V6" s="2"/>
      <c r="W6" s="2"/>
      <c r="X6" s="2"/>
      <c r="Y6" s="2"/>
      <c r="Z6" s="2"/>
      <c r="AA6" s="2"/>
      <c r="AB6" s="2"/>
      <c r="AC6" s="2"/>
    </row>
    <row r="7" spans="1:29" x14ac:dyDescent="0.25">
      <c r="A7" s="225"/>
      <c r="B7" s="242"/>
      <c r="C7" s="162"/>
      <c r="D7" s="213"/>
      <c r="E7" s="162"/>
      <c r="F7" s="162"/>
      <c r="G7" s="13">
        <v>4.5</v>
      </c>
      <c r="H7" s="24">
        <v>0.2</v>
      </c>
      <c r="I7" s="22">
        <v>2055</v>
      </c>
      <c r="J7" s="18">
        <v>0.28999999999999998</v>
      </c>
      <c r="K7" s="9">
        <v>2069</v>
      </c>
      <c r="L7" s="8">
        <v>4</v>
      </c>
      <c r="M7" s="9">
        <v>2069</v>
      </c>
      <c r="N7" s="18">
        <v>0.69</v>
      </c>
      <c r="O7" s="9">
        <v>2138</v>
      </c>
      <c r="P7" s="13">
        <v>2055</v>
      </c>
      <c r="Q7" s="18">
        <v>0.24</v>
      </c>
      <c r="R7" s="9">
        <v>2062</v>
      </c>
      <c r="S7" s="8">
        <v>2062</v>
      </c>
      <c r="T7" s="18">
        <v>0.24</v>
      </c>
      <c r="U7" s="9">
        <v>2062</v>
      </c>
      <c r="V7" s="2"/>
      <c r="W7" s="2"/>
      <c r="X7" s="2"/>
      <c r="Y7" s="2"/>
      <c r="Z7" s="2"/>
      <c r="AA7" s="2"/>
      <c r="AB7" s="2"/>
      <c r="AC7" s="2"/>
    </row>
    <row r="8" spans="1:29" x14ac:dyDescent="0.25">
      <c r="A8" s="225"/>
      <c r="B8" s="243"/>
      <c r="C8" s="163"/>
      <c r="D8" s="214"/>
      <c r="E8" s="163"/>
      <c r="F8" s="163"/>
      <c r="G8" s="14">
        <v>8.5</v>
      </c>
      <c r="H8" s="30">
        <v>0.25</v>
      </c>
      <c r="I8" s="32">
        <v>2055</v>
      </c>
      <c r="J8" s="20">
        <v>0.28000000000000003</v>
      </c>
      <c r="K8" s="11">
        <v>2059</v>
      </c>
      <c r="L8" s="10">
        <v>4</v>
      </c>
      <c r="M8" s="11">
        <v>2059</v>
      </c>
      <c r="N8" s="20">
        <v>0.69</v>
      </c>
      <c r="O8" s="11">
        <v>2099</v>
      </c>
      <c r="P8" s="14">
        <v>2054</v>
      </c>
      <c r="Q8" s="20">
        <v>0.24</v>
      </c>
      <c r="R8" s="11">
        <v>2054</v>
      </c>
      <c r="S8" s="10">
        <v>2054</v>
      </c>
      <c r="T8" s="20">
        <v>0.24</v>
      </c>
      <c r="U8" s="11">
        <v>2054</v>
      </c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25" t="s">
        <v>24</v>
      </c>
      <c r="B9" s="241" t="s">
        <v>25</v>
      </c>
      <c r="C9" s="161" t="s">
        <v>22</v>
      </c>
      <c r="D9" s="212" t="s">
        <v>23</v>
      </c>
      <c r="E9" s="161">
        <v>3.09</v>
      </c>
      <c r="F9" s="161">
        <v>3</v>
      </c>
      <c r="G9" s="12">
        <v>2.6</v>
      </c>
      <c r="H9" s="5">
        <v>0</v>
      </c>
      <c r="I9" s="21">
        <v>2021</v>
      </c>
      <c r="J9" s="6">
        <v>0</v>
      </c>
      <c r="K9" s="17">
        <v>2021</v>
      </c>
      <c r="L9" s="6">
        <v>4</v>
      </c>
      <c r="M9" s="5">
        <v>2021</v>
      </c>
      <c r="N9" s="25">
        <v>0.59</v>
      </c>
      <c r="O9" s="17">
        <v>2159</v>
      </c>
      <c r="P9" s="5">
        <v>2021</v>
      </c>
      <c r="Q9" s="6">
        <v>0</v>
      </c>
      <c r="R9" s="7">
        <v>2021</v>
      </c>
      <c r="S9" s="5">
        <v>2021</v>
      </c>
      <c r="T9" s="6">
        <v>0</v>
      </c>
      <c r="U9" s="17">
        <v>2021</v>
      </c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225"/>
      <c r="B10" s="242"/>
      <c r="C10" s="162"/>
      <c r="D10" s="213"/>
      <c r="E10" s="162"/>
      <c r="F10" s="162"/>
      <c r="G10" s="13">
        <v>4.5</v>
      </c>
      <c r="H10" s="3">
        <v>0</v>
      </c>
      <c r="I10" s="22">
        <v>2021</v>
      </c>
      <c r="J10" s="8">
        <v>0</v>
      </c>
      <c r="K10" s="19">
        <v>2021</v>
      </c>
      <c r="L10" s="8">
        <v>4</v>
      </c>
      <c r="M10" s="3">
        <v>2021</v>
      </c>
      <c r="N10" s="18">
        <v>0.69</v>
      </c>
      <c r="O10" s="9">
        <v>2138</v>
      </c>
      <c r="P10" s="2">
        <v>2021</v>
      </c>
      <c r="Q10" s="8">
        <v>0</v>
      </c>
      <c r="R10" s="9">
        <v>2021</v>
      </c>
      <c r="S10" s="3">
        <v>2021</v>
      </c>
      <c r="T10" s="8">
        <v>0</v>
      </c>
      <c r="U10" s="19">
        <v>2021</v>
      </c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225"/>
      <c r="B11" s="243"/>
      <c r="C11" s="163"/>
      <c r="D11" s="214"/>
      <c r="E11" s="163"/>
      <c r="F11" s="163"/>
      <c r="G11" s="14">
        <v>8.5</v>
      </c>
      <c r="H11" s="4">
        <v>0</v>
      </c>
      <c r="I11" s="32">
        <v>2021</v>
      </c>
      <c r="J11" s="10">
        <v>0</v>
      </c>
      <c r="K11" s="31">
        <v>2021</v>
      </c>
      <c r="L11" s="10">
        <v>4</v>
      </c>
      <c r="M11" s="4">
        <v>2021</v>
      </c>
      <c r="N11" s="20">
        <v>0.69</v>
      </c>
      <c r="O11" s="11">
        <v>2081</v>
      </c>
      <c r="P11" s="4">
        <v>2021</v>
      </c>
      <c r="Q11" s="10">
        <v>0</v>
      </c>
      <c r="R11" s="11">
        <v>2021</v>
      </c>
      <c r="S11" s="4">
        <v>2021</v>
      </c>
      <c r="T11" s="10">
        <v>0</v>
      </c>
      <c r="U11" s="31">
        <v>2021</v>
      </c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254" t="s">
        <v>26</v>
      </c>
      <c r="B12" s="229" t="s">
        <v>27</v>
      </c>
      <c r="C12" s="212" t="s">
        <v>28</v>
      </c>
      <c r="D12" s="212" t="s">
        <v>23</v>
      </c>
      <c r="E12" s="161">
        <v>4.5</v>
      </c>
      <c r="F12" s="161">
        <v>3</v>
      </c>
      <c r="G12" s="12">
        <v>2.6</v>
      </c>
      <c r="H12" s="16">
        <v>0.28999999999999998</v>
      </c>
      <c r="I12" s="5">
        <v>2079</v>
      </c>
      <c r="J12" s="25">
        <v>0.52</v>
      </c>
      <c r="K12" s="17">
        <v>2138</v>
      </c>
      <c r="L12" s="6" t="s">
        <v>29</v>
      </c>
      <c r="M12" s="5" t="s">
        <v>29</v>
      </c>
      <c r="N12" s="6" t="s">
        <v>29</v>
      </c>
      <c r="O12" s="7" t="s">
        <v>29</v>
      </c>
      <c r="P12" s="12">
        <v>2058</v>
      </c>
      <c r="Q12" s="6"/>
      <c r="R12" s="7"/>
      <c r="S12" s="6">
        <v>2138</v>
      </c>
      <c r="T12" s="25" t="s">
        <v>30</v>
      </c>
      <c r="U12" s="26" t="s">
        <v>31</v>
      </c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254"/>
      <c r="B13" s="230"/>
      <c r="C13" s="213"/>
      <c r="D13" s="213"/>
      <c r="E13" s="162"/>
      <c r="F13" s="162"/>
      <c r="G13" s="13">
        <v>4.5</v>
      </c>
      <c r="H13" s="18">
        <v>0.28999999999999998</v>
      </c>
      <c r="I13" s="3">
        <v>2069</v>
      </c>
      <c r="J13" s="27">
        <v>0.69</v>
      </c>
      <c r="K13" s="19">
        <v>2138</v>
      </c>
      <c r="L13" s="8" t="s">
        <v>29</v>
      </c>
      <c r="M13" s="3" t="s">
        <v>29</v>
      </c>
      <c r="N13" s="8" t="s">
        <v>29</v>
      </c>
      <c r="O13" s="9" t="s">
        <v>29</v>
      </c>
      <c r="P13" s="13">
        <v>2053</v>
      </c>
      <c r="Q13" s="8"/>
      <c r="R13" s="9"/>
      <c r="S13" s="8">
        <v>2138</v>
      </c>
      <c r="T13" s="27" t="s">
        <v>32</v>
      </c>
      <c r="U13" s="28" t="s">
        <v>31</v>
      </c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254"/>
      <c r="B14" s="231"/>
      <c r="C14" s="214"/>
      <c r="D14" s="214"/>
      <c r="E14" s="163"/>
      <c r="F14" s="163"/>
      <c r="G14" s="14">
        <v>8.5</v>
      </c>
      <c r="H14" s="20">
        <v>0.28999999999999998</v>
      </c>
      <c r="I14" s="4">
        <v>2060</v>
      </c>
      <c r="J14" s="30">
        <v>1.1200000000000001</v>
      </c>
      <c r="K14" s="31">
        <v>2138</v>
      </c>
      <c r="L14" s="10" t="s">
        <v>29</v>
      </c>
      <c r="M14" s="4" t="s">
        <v>29</v>
      </c>
      <c r="N14" s="10" t="s">
        <v>29</v>
      </c>
      <c r="O14" s="11" t="s">
        <v>29</v>
      </c>
      <c r="P14" s="14">
        <v>2051</v>
      </c>
      <c r="Q14" s="10"/>
      <c r="R14" s="11"/>
      <c r="S14" s="10">
        <v>2138</v>
      </c>
      <c r="T14" s="29">
        <v>1.2</v>
      </c>
      <c r="U14" s="11">
        <v>2145</v>
      </c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253" t="s">
        <v>33</v>
      </c>
      <c r="B15" s="235" t="s">
        <v>34</v>
      </c>
      <c r="C15" s="232" t="s">
        <v>35</v>
      </c>
      <c r="D15" s="232" t="s">
        <v>23</v>
      </c>
      <c r="E15" s="238">
        <v>4</v>
      </c>
      <c r="F15" s="238">
        <v>3</v>
      </c>
      <c r="G15" s="12">
        <v>2.6</v>
      </c>
      <c r="H15" s="6"/>
      <c r="I15" s="3"/>
      <c r="J15" s="6"/>
      <c r="K15" s="9"/>
      <c r="L15" s="8"/>
      <c r="M15" s="3"/>
      <c r="N15" s="8"/>
      <c r="O15" s="9"/>
      <c r="P15" s="13"/>
      <c r="Q15" s="8"/>
      <c r="R15" s="9"/>
      <c r="S15" s="8"/>
      <c r="T15" s="8"/>
      <c r="U15" s="9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253"/>
      <c r="B16" s="236"/>
      <c r="C16" s="233"/>
      <c r="D16" s="233"/>
      <c r="E16" s="239"/>
      <c r="F16" s="239"/>
      <c r="G16" s="13">
        <v>4.5</v>
      </c>
      <c r="H16" s="8"/>
      <c r="I16" s="3"/>
      <c r="J16" s="8"/>
      <c r="K16" s="9"/>
      <c r="L16" s="8"/>
      <c r="M16" s="3"/>
      <c r="N16" s="8"/>
      <c r="O16" s="9"/>
      <c r="P16" s="13"/>
      <c r="Q16" s="8"/>
      <c r="R16" s="9"/>
      <c r="S16" s="8"/>
      <c r="T16" s="8"/>
      <c r="U16" s="9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253"/>
      <c r="B17" s="237"/>
      <c r="C17" s="234"/>
      <c r="D17" s="234"/>
      <c r="E17" s="240"/>
      <c r="F17" s="240"/>
      <c r="G17" s="14">
        <v>8.5</v>
      </c>
      <c r="H17" s="10"/>
      <c r="I17" s="3"/>
      <c r="J17" s="10"/>
      <c r="K17" s="9"/>
      <c r="L17" s="8"/>
      <c r="M17" s="3"/>
      <c r="N17" s="8"/>
      <c r="O17" s="9"/>
      <c r="P17" s="13"/>
      <c r="Q17" s="8"/>
      <c r="R17" s="9"/>
      <c r="S17" s="8"/>
      <c r="T17" s="8"/>
      <c r="U17" s="9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54" t="s">
        <v>36</v>
      </c>
      <c r="B18" s="229" t="s">
        <v>37</v>
      </c>
      <c r="C18" s="212" t="s">
        <v>28</v>
      </c>
      <c r="D18" s="212" t="s">
        <v>23</v>
      </c>
      <c r="E18" s="161">
        <v>4.2</v>
      </c>
      <c r="F18" s="161">
        <v>4</v>
      </c>
      <c r="G18" s="12">
        <v>2.6</v>
      </c>
      <c r="H18" s="6">
        <v>7.0000000000000007E-2</v>
      </c>
      <c r="I18" s="21">
        <v>2031</v>
      </c>
      <c r="J18" s="6">
        <v>0.08</v>
      </c>
      <c r="K18" s="17">
        <v>2036</v>
      </c>
      <c r="L18" s="6" t="s">
        <v>29</v>
      </c>
      <c r="M18" s="5" t="s">
        <v>29</v>
      </c>
      <c r="N18" s="6" t="s">
        <v>29</v>
      </c>
      <c r="O18" s="7" t="s">
        <v>29</v>
      </c>
      <c r="P18" s="12">
        <v>2031</v>
      </c>
      <c r="Q18" s="6"/>
      <c r="R18" s="7"/>
      <c r="S18" s="6">
        <v>2036</v>
      </c>
      <c r="T18" s="6">
        <v>0.64</v>
      </c>
      <c r="U18" s="17">
        <v>2172</v>
      </c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54"/>
      <c r="B19" s="230"/>
      <c r="C19" s="213"/>
      <c r="D19" s="213"/>
      <c r="E19" s="162"/>
      <c r="F19" s="162"/>
      <c r="G19" s="13">
        <v>4.5</v>
      </c>
      <c r="H19" s="8">
        <v>7.0000000000000007E-2</v>
      </c>
      <c r="I19" s="22">
        <v>2031</v>
      </c>
      <c r="J19" s="8">
        <v>0.09</v>
      </c>
      <c r="K19" s="19">
        <v>2036</v>
      </c>
      <c r="L19" s="8" t="s">
        <v>29</v>
      </c>
      <c r="M19" s="3" t="s">
        <v>29</v>
      </c>
      <c r="N19" s="8" t="s">
        <v>29</v>
      </c>
      <c r="O19" s="9" t="s">
        <v>29</v>
      </c>
      <c r="P19" s="13">
        <v>2031</v>
      </c>
      <c r="Q19" s="8"/>
      <c r="R19" s="9"/>
      <c r="S19" s="8">
        <v>2036</v>
      </c>
      <c r="T19" s="8">
        <v>0.87</v>
      </c>
      <c r="U19" s="19">
        <v>2172</v>
      </c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54"/>
      <c r="B20" s="231"/>
      <c r="C20" s="214"/>
      <c r="D20" s="214"/>
      <c r="E20" s="163"/>
      <c r="F20" s="163"/>
      <c r="G20" s="14">
        <v>8.5</v>
      </c>
      <c r="H20" s="10">
        <v>0.08</v>
      </c>
      <c r="I20" s="32">
        <v>2031</v>
      </c>
      <c r="J20" s="15">
        <v>0.1</v>
      </c>
      <c r="K20" s="31">
        <v>2036</v>
      </c>
      <c r="L20" s="10" t="s">
        <v>29</v>
      </c>
      <c r="M20" s="4" t="s">
        <v>29</v>
      </c>
      <c r="N20" s="10" t="s">
        <v>29</v>
      </c>
      <c r="O20" s="11" t="s">
        <v>29</v>
      </c>
      <c r="P20" s="14">
        <v>2031</v>
      </c>
      <c r="Q20" s="10"/>
      <c r="R20" s="11"/>
      <c r="S20" s="10">
        <v>2036</v>
      </c>
      <c r="T20" s="29">
        <v>0.9</v>
      </c>
      <c r="U20" s="11">
        <v>2117</v>
      </c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253" t="s">
        <v>38</v>
      </c>
      <c r="B21" s="235" t="s">
        <v>39</v>
      </c>
      <c r="C21" s="232" t="s">
        <v>40</v>
      </c>
      <c r="D21" s="232" t="s">
        <v>23</v>
      </c>
      <c r="E21" s="238">
        <v>7.5</v>
      </c>
      <c r="F21" s="238">
        <v>5</v>
      </c>
      <c r="G21" s="12">
        <v>2.6</v>
      </c>
      <c r="H21" s="8"/>
      <c r="I21" s="5"/>
      <c r="J21" s="8"/>
      <c r="K21" s="9"/>
      <c r="L21" s="8"/>
      <c r="M21" s="3"/>
      <c r="N21" s="8"/>
      <c r="O21" s="9"/>
      <c r="P21" s="13"/>
      <c r="Q21" s="8"/>
      <c r="R21" s="9"/>
      <c r="S21" s="8"/>
      <c r="T21" s="8"/>
      <c r="U21" s="9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253"/>
      <c r="B22" s="236"/>
      <c r="C22" s="233"/>
      <c r="D22" s="233"/>
      <c r="E22" s="239"/>
      <c r="F22" s="239"/>
      <c r="G22" s="13">
        <v>4.5</v>
      </c>
      <c r="H22" s="8"/>
      <c r="I22" s="3"/>
      <c r="J22" s="8"/>
      <c r="K22" s="9"/>
      <c r="L22" s="8"/>
      <c r="M22" s="3"/>
      <c r="N22" s="8"/>
      <c r="O22" s="9"/>
      <c r="P22" s="13"/>
      <c r="Q22" s="8"/>
      <c r="R22" s="9"/>
      <c r="S22" s="8"/>
      <c r="T22" s="8"/>
      <c r="U22" s="9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53"/>
      <c r="B23" s="237"/>
      <c r="C23" s="234"/>
      <c r="D23" s="234"/>
      <c r="E23" s="240"/>
      <c r="F23" s="240"/>
      <c r="G23" s="14">
        <v>8.5</v>
      </c>
      <c r="H23" s="10"/>
      <c r="I23" s="3"/>
      <c r="J23" s="10"/>
      <c r="K23" s="9"/>
      <c r="L23" s="8"/>
      <c r="M23" s="3"/>
      <c r="N23" s="8"/>
      <c r="O23" s="9"/>
      <c r="P23" s="13"/>
      <c r="Q23" s="8"/>
      <c r="R23" s="9"/>
      <c r="S23" s="8"/>
      <c r="T23" s="8"/>
      <c r="U23" s="9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254" t="s">
        <v>61</v>
      </c>
      <c r="B24" s="229" t="s">
        <v>41</v>
      </c>
      <c r="C24" s="212" t="s">
        <v>28</v>
      </c>
      <c r="D24" s="212" t="s">
        <v>42</v>
      </c>
      <c r="E24" s="161">
        <v>4.2</v>
      </c>
      <c r="F24" s="161">
        <v>3</v>
      </c>
      <c r="G24" s="12">
        <v>2.6</v>
      </c>
      <c r="H24" s="6">
        <v>0.16</v>
      </c>
      <c r="I24" s="21">
        <v>2051</v>
      </c>
      <c r="J24" s="25">
        <v>0.52</v>
      </c>
      <c r="K24" s="33">
        <v>2138</v>
      </c>
      <c r="L24" s="6">
        <v>4.5</v>
      </c>
      <c r="M24" s="5">
        <v>2138</v>
      </c>
      <c r="N24" s="6" t="s">
        <v>30</v>
      </c>
      <c r="O24" s="7" t="s">
        <v>31</v>
      </c>
      <c r="P24" s="12">
        <v>2051</v>
      </c>
      <c r="Q24" s="6">
        <v>0.69</v>
      </c>
      <c r="R24" s="17">
        <v>2187</v>
      </c>
      <c r="S24" s="6">
        <v>2138</v>
      </c>
      <c r="T24" s="6" t="s">
        <v>30</v>
      </c>
      <c r="U24" s="7" t="s">
        <v>31</v>
      </c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254"/>
      <c r="B25" s="230"/>
      <c r="C25" s="213"/>
      <c r="D25" s="213"/>
      <c r="E25" s="162"/>
      <c r="F25" s="162"/>
      <c r="G25" s="13">
        <v>4.5</v>
      </c>
      <c r="H25" s="8">
        <v>0.18</v>
      </c>
      <c r="I25" s="22">
        <v>2051</v>
      </c>
      <c r="J25" s="8">
        <v>0.69</v>
      </c>
      <c r="K25" s="34">
        <v>2138</v>
      </c>
      <c r="L25" s="8">
        <v>4.5</v>
      </c>
      <c r="M25" s="3">
        <v>2138</v>
      </c>
      <c r="N25" s="8" t="s">
        <v>32</v>
      </c>
      <c r="O25" s="9" t="s">
        <v>31</v>
      </c>
      <c r="P25" s="13">
        <v>2051</v>
      </c>
      <c r="Q25" s="18">
        <v>0.94</v>
      </c>
      <c r="R25" s="9">
        <v>2186</v>
      </c>
      <c r="S25" s="8">
        <v>2138</v>
      </c>
      <c r="T25" s="18">
        <v>0.94</v>
      </c>
      <c r="U25" s="9">
        <v>2186</v>
      </c>
      <c r="V25" s="2"/>
      <c r="W25" s="2"/>
      <c r="X25" s="2"/>
      <c r="Y25" s="2"/>
      <c r="Z25" s="2"/>
      <c r="AA25" s="2"/>
      <c r="AB25" s="2"/>
      <c r="AC25" s="2"/>
    </row>
    <row r="26" spans="1:29" ht="29.25" customHeight="1" x14ac:dyDescent="0.25">
      <c r="A26" s="254"/>
      <c r="B26" s="231"/>
      <c r="C26" s="214"/>
      <c r="D26" s="214"/>
      <c r="E26" s="163"/>
      <c r="F26" s="163"/>
      <c r="G26" s="14">
        <v>8.5</v>
      </c>
      <c r="H26" s="10">
        <v>0.22</v>
      </c>
      <c r="I26" s="32">
        <v>2051</v>
      </c>
      <c r="J26" s="20">
        <v>0.93</v>
      </c>
      <c r="K26" s="11">
        <v>2121</v>
      </c>
      <c r="L26" s="10">
        <v>4.5</v>
      </c>
      <c r="M26" s="4">
        <v>2121</v>
      </c>
      <c r="N26" s="20">
        <v>1.23</v>
      </c>
      <c r="O26" s="11">
        <v>2149</v>
      </c>
      <c r="P26" s="14">
        <v>2051</v>
      </c>
      <c r="Q26" s="20">
        <v>0.94</v>
      </c>
      <c r="R26" s="11">
        <v>2121</v>
      </c>
      <c r="S26" s="10">
        <v>2121</v>
      </c>
      <c r="T26" s="20">
        <v>0.94</v>
      </c>
      <c r="U26" s="11">
        <v>2121</v>
      </c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53" t="s">
        <v>43</v>
      </c>
      <c r="B27" s="235" t="s">
        <v>44</v>
      </c>
      <c r="C27" s="232" t="s">
        <v>45</v>
      </c>
      <c r="D27" s="232" t="s">
        <v>42</v>
      </c>
      <c r="E27" s="238">
        <v>4.2</v>
      </c>
      <c r="F27" s="238">
        <v>3</v>
      </c>
      <c r="G27" s="12">
        <v>2.6</v>
      </c>
      <c r="H27" s="6"/>
      <c r="I27" s="3"/>
      <c r="J27" s="6"/>
      <c r="K27" s="9"/>
      <c r="L27" s="8"/>
      <c r="M27" s="3"/>
      <c r="N27" s="8"/>
      <c r="O27" s="9"/>
      <c r="P27" s="13"/>
      <c r="Q27" s="8"/>
      <c r="R27" s="9"/>
      <c r="S27" s="8"/>
      <c r="T27" s="8"/>
      <c r="U27" s="9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53"/>
      <c r="B28" s="236"/>
      <c r="C28" s="233"/>
      <c r="D28" s="233"/>
      <c r="E28" s="239"/>
      <c r="F28" s="239"/>
      <c r="G28" s="13">
        <v>4.5</v>
      </c>
      <c r="H28" s="8"/>
      <c r="I28" s="3"/>
      <c r="J28" s="8"/>
      <c r="K28" s="9"/>
      <c r="L28" s="8"/>
      <c r="M28" s="3"/>
      <c r="N28" s="8"/>
      <c r="O28" s="9"/>
      <c r="P28" s="13"/>
      <c r="Q28" s="8"/>
      <c r="R28" s="9"/>
      <c r="S28" s="8"/>
      <c r="T28" s="8"/>
      <c r="U28" s="9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253"/>
      <c r="B29" s="237"/>
      <c r="C29" s="234"/>
      <c r="D29" s="234"/>
      <c r="E29" s="240"/>
      <c r="F29" s="240"/>
      <c r="G29" s="14">
        <v>8.5</v>
      </c>
      <c r="H29" s="10"/>
      <c r="I29" s="3"/>
      <c r="J29" s="10"/>
      <c r="K29" s="9"/>
      <c r="L29" s="8"/>
      <c r="M29" s="3"/>
      <c r="N29" s="8"/>
      <c r="O29" s="9"/>
      <c r="P29" s="13"/>
      <c r="Q29" s="8"/>
      <c r="R29" s="9"/>
      <c r="S29" s="8"/>
      <c r="T29" s="8"/>
      <c r="U29" s="9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54" t="s">
        <v>46</v>
      </c>
      <c r="B30" s="229" t="s">
        <v>47</v>
      </c>
      <c r="C30" s="212" t="s">
        <v>48</v>
      </c>
      <c r="D30" s="212" t="s">
        <v>42</v>
      </c>
      <c r="E30" s="161">
        <v>4.2</v>
      </c>
      <c r="F30" s="161">
        <v>3</v>
      </c>
      <c r="G30" s="12">
        <v>2.6</v>
      </c>
      <c r="H30" s="6">
        <v>0.16</v>
      </c>
      <c r="I30" s="21">
        <v>2051</v>
      </c>
      <c r="J30" s="35">
        <v>0.4</v>
      </c>
      <c r="K30" s="17">
        <v>2107</v>
      </c>
      <c r="L30" s="6" t="s">
        <v>29</v>
      </c>
      <c r="M30" s="5" t="s">
        <v>29</v>
      </c>
      <c r="N30" s="6"/>
      <c r="O30" s="7" t="s">
        <v>29</v>
      </c>
      <c r="P30" s="12">
        <v>2051</v>
      </c>
      <c r="Q30" s="6"/>
      <c r="R30" s="7"/>
      <c r="S30" s="6">
        <v>2107</v>
      </c>
      <c r="T30" s="6" t="s">
        <v>30</v>
      </c>
      <c r="U30" s="7" t="s">
        <v>31</v>
      </c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54"/>
      <c r="B31" s="230"/>
      <c r="C31" s="213"/>
      <c r="D31" s="213"/>
      <c r="E31" s="162"/>
      <c r="F31" s="162"/>
      <c r="G31" s="13">
        <v>4.5</v>
      </c>
      <c r="H31" s="8">
        <v>0.18</v>
      </c>
      <c r="I31" s="22">
        <v>2051</v>
      </c>
      <c r="J31" s="8">
        <v>0.52</v>
      </c>
      <c r="K31" s="19">
        <v>2107</v>
      </c>
      <c r="L31" s="8" t="s">
        <v>29</v>
      </c>
      <c r="M31" s="3" t="s">
        <v>29</v>
      </c>
      <c r="N31" s="8"/>
      <c r="O31" s="9" t="s">
        <v>29</v>
      </c>
      <c r="P31" s="13">
        <v>2051</v>
      </c>
      <c r="Q31" s="8"/>
      <c r="R31" s="9"/>
      <c r="S31" s="8">
        <v>2107</v>
      </c>
      <c r="T31" s="18">
        <v>0.89</v>
      </c>
      <c r="U31" s="9">
        <v>2178</v>
      </c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54"/>
      <c r="B32" s="231"/>
      <c r="C32" s="214"/>
      <c r="D32" s="214"/>
      <c r="E32" s="163"/>
      <c r="F32" s="163"/>
      <c r="G32" s="14">
        <v>8.5</v>
      </c>
      <c r="H32" s="10">
        <v>0.22</v>
      </c>
      <c r="I32" s="32">
        <v>2051</v>
      </c>
      <c r="J32" s="10">
        <v>0.78</v>
      </c>
      <c r="K32" s="31">
        <v>2107</v>
      </c>
      <c r="L32" s="10" t="s">
        <v>29</v>
      </c>
      <c r="M32" s="4" t="s">
        <v>29</v>
      </c>
      <c r="N32" s="10"/>
      <c r="O32" s="11" t="s">
        <v>29</v>
      </c>
      <c r="P32" s="14">
        <v>2051</v>
      </c>
      <c r="Q32" s="10"/>
      <c r="R32" s="11"/>
      <c r="S32" s="10">
        <v>2107</v>
      </c>
      <c r="T32" s="20">
        <v>0.89</v>
      </c>
      <c r="U32" s="11">
        <v>2117</v>
      </c>
      <c r="V32" s="2"/>
      <c r="W32" s="2"/>
      <c r="X32" s="2"/>
      <c r="Y32" s="2"/>
      <c r="Z32" s="2"/>
      <c r="AA32" s="2"/>
      <c r="AB32" s="2"/>
      <c r="AC32" s="2"/>
    </row>
    <row r="33" spans="1:21" x14ac:dyDescent="0.25">
      <c r="A33" s="253" t="s">
        <v>49</v>
      </c>
      <c r="B33" s="235" t="s">
        <v>50</v>
      </c>
      <c r="C33" s="232" t="s">
        <v>35</v>
      </c>
      <c r="D33" s="232" t="s">
        <v>42</v>
      </c>
      <c r="E33" s="238">
        <v>4.2</v>
      </c>
      <c r="F33" s="238">
        <v>3</v>
      </c>
      <c r="G33" s="12">
        <v>2.6</v>
      </c>
      <c r="H33" s="6" t="s">
        <v>30</v>
      </c>
      <c r="I33" s="21" t="s">
        <v>31</v>
      </c>
      <c r="J33" s="6" t="s">
        <v>30</v>
      </c>
      <c r="K33" s="21" t="s">
        <v>31</v>
      </c>
      <c r="L33" s="6"/>
      <c r="M33" s="5"/>
      <c r="N33" s="6"/>
      <c r="O33" s="7"/>
      <c r="P33" s="12"/>
      <c r="Q33" s="6"/>
      <c r="R33" s="7"/>
      <c r="S33" s="6"/>
      <c r="T33" s="6"/>
      <c r="U33" s="7"/>
    </row>
    <row r="34" spans="1:21" x14ac:dyDescent="0.25">
      <c r="A34" s="253"/>
      <c r="B34" s="236"/>
      <c r="C34" s="233"/>
      <c r="D34" s="233"/>
      <c r="E34" s="239"/>
      <c r="F34" s="239"/>
      <c r="G34" s="13">
        <v>4.5</v>
      </c>
      <c r="H34" s="18">
        <v>0.93</v>
      </c>
      <c r="I34" s="3">
        <v>2186</v>
      </c>
      <c r="J34" s="18">
        <v>0.93</v>
      </c>
      <c r="K34" s="3">
        <v>2186</v>
      </c>
      <c r="L34" s="8"/>
      <c r="M34" s="3"/>
      <c r="N34" s="8"/>
      <c r="O34" s="9"/>
      <c r="P34" s="13"/>
      <c r="Q34" s="8"/>
      <c r="R34" s="9"/>
      <c r="S34" s="8"/>
      <c r="T34" s="8"/>
      <c r="U34" s="9"/>
    </row>
    <row r="35" spans="1:21" x14ac:dyDescent="0.25">
      <c r="A35" s="253"/>
      <c r="B35" s="237"/>
      <c r="C35" s="234"/>
      <c r="D35" s="234"/>
      <c r="E35" s="240"/>
      <c r="F35" s="240"/>
      <c r="G35" s="14">
        <v>8.5</v>
      </c>
      <c r="H35" s="20">
        <v>0.94</v>
      </c>
      <c r="I35" s="4">
        <v>2121</v>
      </c>
      <c r="J35" s="20">
        <v>0.94</v>
      </c>
      <c r="K35" s="4">
        <v>2121</v>
      </c>
      <c r="L35" s="10"/>
      <c r="M35" s="4"/>
      <c r="N35" s="10"/>
      <c r="O35" s="11"/>
      <c r="P35" s="14"/>
      <c r="Q35" s="10"/>
      <c r="R35" s="11"/>
      <c r="S35" s="10"/>
      <c r="T35" s="10"/>
      <c r="U35" s="11"/>
    </row>
    <row r="36" spans="1:21" ht="15" customHeight="1" x14ac:dyDescent="0.25">
      <c r="A36" s="224" t="s">
        <v>51</v>
      </c>
      <c r="B36" s="226" t="s">
        <v>52</v>
      </c>
      <c r="C36" s="188" t="s">
        <v>48</v>
      </c>
      <c r="D36" s="188" t="s">
        <v>42</v>
      </c>
      <c r="E36" s="194">
        <v>4.2</v>
      </c>
      <c r="F36" s="194">
        <v>4</v>
      </c>
      <c r="G36" s="12">
        <v>2.6</v>
      </c>
      <c r="H36" s="6">
        <v>7.0000000000000007E-2</v>
      </c>
      <c r="I36" s="21">
        <v>2032</v>
      </c>
      <c r="J36" s="6">
        <v>0.09</v>
      </c>
      <c r="K36" s="17">
        <v>2037</v>
      </c>
      <c r="L36" s="6">
        <v>4.5</v>
      </c>
      <c r="M36" s="5">
        <v>2037</v>
      </c>
      <c r="N36" s="6">
        <v>0.54</v>
      </c>
      <c r="O36" s="17">
        <v>2144</v>
      </c>
      <c r="P36" s="12"/>
      <c r="Q36" s="6"/>
      <c r="R36" s="7"/>
      <c r="S36" s="6">
        <v>2037</v>
      </c>
      <c r="T36" s="6">
        <v>0.54</v>
      </c>
      <c r="U36" s="17">
        <v>2144</v>
      </c>
    </row>
    <row r="37" spans="1:21" x14ac:dyDescent="0.25">
      <c r="A37" s="224"/>
      <c r="B37" s="227"/>
      <c r="C37" s="189"/>
      <c r="D37" s="189"/>
      <c r="E37" s="195"/>
      <c r="F37" s="195"/>
      <c r="G37" s="13">
        <v>4.5</v>
      </c>
      <c r="H37" s="8">
        <v>7.0000000000000007E-2</v>
      </c>
      <c r="I37" s="22">
        <v>2032</v>
      </c>
      <c r="J37" s="8">
        <v>0.1</v>
      </c>
      <c r="K37" s="19">
        <v>2037</v>
      </c>
      <c r="L37" s="8">
        <v>4.5</v>
      </c>
      <c r="M37" s="3">
        <v>2037</v>
      </c>
      <c r="N37" s="8">
        <v>0.72</v>
      </c>
      <c r="O37" s="19">
        <v>2144</v>
      </c>
      <c r="P37" s="13"/>
      <c r="Q37" s="8"/>
      <c r="R37" s="9"/>
      <c r="S37" s="8">
        <v>2037</v>
      </c>
      <c r="T37" s="8">
        <v>0.72</v>
      </c>
      <c r="U37" s="19">
        <v>2144</v>
      </c>
    </row>
    <row r="38" spans="1:21" x14ac:dyDescent="0.25">
      <c r="A38" s="224"/>
      <c r="B38" s="228"/>
      <c r="C38" s="190"/>
      <c r="D38" s="190"/>
      <c r="E38" s="196"/>
      <c r="F38" s="196"/>
      <c r="G38" s="14">
        <v>8.5</v>
      </c>
      <c r="H38" s="10">
        <v>0.08</v>
      </c>
      <c r="I38" s="32">
        <v>2032</v>
      </c>
      <c r="J38" s="10">
        <v>0.11</v>
      </c>
      <c r="K38" s="31">
        <v>2037</v>
      </c>
      <c r="L38" s="10">
        <v>4.5</v>
      </c>
      <c r="M38" s="4">
        <v>2037</v>
      </c>
      <c r="N38" s="10">
        <v>1.19</v>
      </c>
      <c r="O38" s="31">
        <v>2144</v>
      </c>
      <c r="P38" s="14"/>
      <c r="Q38" s="10"/>
      <c r="R38" s="11"/>
      <c r="S38" s="10">
        <v>2037</v>
      </c>
      <c r="T38" s="20">
        <v>0.89</v>
      </c>
      <c r="U38" s="11">
        <v>2117</v>
      </c>
    </row>
    <row r="39" spans="1:21" x14ac:dyDescent="0.25">
      <c r="A39" s="224" t="s">
        <v>53</v>
      </c>
      <c r="B39" s="226" t="s">
        <v>54</v>
      </c>
      <c r="C39" s="188" t="s">
        <v>22</v>
      </c>
      <c r="D39" s="188" t="s">
        <v>42</v>
      </c>
      <c r="E39" s="194">
        <v>4.2</v>
      </c>
      <c r="F39" s="194">
        <v>3</v>
      </c>
      <c r="G39" s="12">
        <v>2.6</v>
      </c>
      <c r="H39" s="6">
        <v>0.17</v>
      </c>
      <c r="I39" s="21">
        <v>2054</v>
      </c>
      <c r="J39" s="6">
        <v>0.53</v>
      </c>
      <c r="K39" s="17">
        <v>2140</v>
      </c>
      <c r="L39" s="6" t="s">
        <v>29</v>
      </c>
      <c r="M39" s="5" t="s">
        <v>29</v>
      </c>
      <c r="N39" s="6" t="s">
        <v>29</v>
      </c>
      <c r="O39" s="5" t="s">
        <v>29</v>
      </c>
      <c r="P39" s="12">
        <v>2054</v>
      </c>
      <c r="Q39" s="6">
        <v>0.71</v>
      </c>
      <c r="R39" s="17">
        <v>2192</v>
      </c>
      <c r="S39" s="6">
        <v>2140</v>
      </c>
      <c r="T39" s="6" t="s">
        <v>30</v>
      </c>
      <c r="U39" s="7" t="s">
        <v>31</v>
      </c>
    </row>
    <row r="40" spans="1:21" x14ac:dyDescent="0.25">
      <c r="A40" s="224"/>
      <c r="B40" s="227"/>
      <c r="C40" s="189"/>
      <c r="D40" s="189"/>
      <c r="E40" s="195"/>
      <c r="F40" s="195"/>
      <c r="G40" s="13">
        <v>4.5</v>
      </c>
      <c r="H40" s="8">
        <v>0.19</v>
      </c>
      <c r="I40" s="22">
        <v>2054</v>
      </c>
      <c r="J40" s="36">
        <v>0.7</v>
      </c>
      <c r="K40" s="19">
        <v>2140</v>
      </c>
      <c r="L40" s="8" t="s">
        <v>29</v>
      </c>
      <c r="M40" s="3" t="s">
        <v>29</v>
      </c>
      <c r="N40" s="8" t="s">
        <v>29</v>
      </c>
      <c r="O40" s="3" t="s">
        <v>29</v>
      </c>
      <c r="P40" s="13">
        <v>2054</v>
      </c>
      <c r="Q40" s="18">
        <v>0.94</v>
      </c>
      <c r="R40" s="9">
        <v>2186</v>
      </c>
      <c r="S40" s="8">
        <v>2140</v>
      </c>
      <c r="T40" s="18">
        <v>0.94</v>
      </c>
      <c r="U40" s="9">
        <v>2186</v>
      </c>
    </row>
    <row r="41" spans="1:21" x14ac:dyDescent="0.25">
      <c r="A41" s="224"/>
      <c r="B41" s="228"/>
      <c r="C41" s="190"/>
      <c r="D41" s="190"/>
      <c r="E41" s="196"/>
      <c r="F41" s="196"/>
      <c r="G41" s="14">
        <v>8.5</v>
      </c>
      <c r="H41" s="10">
        <v>0.24</v>
      </c>
      <c r="I41" s="32">
        <v>2054</v>
      </c>
      <c r="J41" s="20">
        <v>0.94</v>
      </c>
      <c r="K41" s="11">
        <v>2121</v>
      </c>
      <c r="L41" s="10" t="s">
        <v>29</v>
      </c>
      <c r="M41" s="4" t="s">
        <v>29</v>
      </c>
      <c r="N41" s="10" t="s">
        <v>29</v>
      </c>
      <c r="O41" s="4" t="s">
        <v>29</v>
      </c>
      <c r="P41" s="14">
        <v>2054</v>
      </c>
      <c r="Q41" s="20">
        <v>0.94</v>
      </c>
      <c r="R41" s="11">
        <v>2121</v>
      </c>
      <c r="S41" s="10">
        <v>2121</v>
      </c>
      <c r="T41" s="20">
        <v>0.94</v>
      </c>
      <c r="U41" s="11">
        <v>2121</v>
      </c>
    </row>
    <row r="42" spans="1:21" x14ac:dyDescent="0.25">
      <c r="A42" s="224" t="s">
        <v>55</v>
      </c>
      <c r="B42" s="226" t="s">
        <v>56</v>
      </c>
      <c r="C42" s="188" t="s">
        <v>22</v>
      </c>
      <c r="D42" s="188" t="s">
        <v>42</v>
      </c>
      <c r="E42" s="194">
        <v>5.2</v>
      </c>
      <c r="F42" s="194">
        <v>3</v>
      </c>
      <c r="G42" s="12">
        <v>2.6</v>
      </c>
      <c r="H42" s="6" t="s">
        <v>30</v>
      </c>
      <c r="I42" s="5" t="s">
        <v>31</v>
      </c>
      <c r="J42" s="6" t="s">
        <v>30</v>
      </c>
      <c r="K42" s="7" t="s">
        <v>31</v>
      </c>
      <c r="L42" s="6" t="s">
        <v>29</v>
      </c>
      <c r="M42" s="5" t="s">
        <v>29</v>
      </c>
      <c r="N42" s="6" t="s">
        <v>29</v>
      </c>
      <c r="O42" s="5" t="s">
        <v>29</v>
      </c>
      <c r="P42" s="12" t="s">
        <v>57</v>
      </c>
      <c r="Q42" s="6" t="s">
        <v>30</v>
      </c>
      <c r="R42" s="7" t="s">
        <v>31</v>
      </c>
      <c r="S42" s="6" t="s">
        <v>57</v>
      </c>
      <c r="T42" s="6" t="s">
        <v>30</v>
      </c>
      <c r="U42" s="7" t="s">
        <v>31</v>
      </c>
    </row>
    <row r="43" spans="1:21" x14ac:dyDescent="0.25">
      <c r="A43" s="224"/>
      <c r="B43" s="227"/>
      <c r="C43" s="189"/>
      <c r="D43" s="189"/>
      <c r="E43" s="195"/>
      <c r="F43" s="195"/>
      <c r="G43" s="13">
        <v>4.5</v>
      </c>
      <c r="H43" s="8" t="s">
        <v>32</v>
      </c>
      <c r="I43" s="3" t="s">
        <v>31</v>
      </c>
      <c r="J43" s="8" t="s">
        <v>32</v>
      </c>
      <c r="K43" s="9" t="s">
        <v>31</v>
      </c>
      <c r="L43" s="8" t="s">
        <v>29</v>
      </c>
      <c r="M43" s="3" t="s">
        <v>29</v>
      </c>
      <c r="N43" s="8" t="s">
        <v>29</v>
      </c>
      <c r="O43" s="3" t="s">
        <v>29</v>
      </c>
      <c r="P43" s="13" t="s">
        <v>57</v>
      </c>
      <c r="Q43" s="8" t="s">
        <v>32</v>
      </c>
      <c r="R43" s="9" t="s">
        <v>31</v>
      </c>
      <c r="S43" s="8" t="s">
        <v>57</v>
      </c>
      <c r="T43" s="8" t="s">
        <v>32</v>
      </c>
      <c r="U43" s="9" t="s">
        <v>31</v>
      </c>
    </row>
    <row r="44" spans="1:21" x14ac:dyDescent="0.25">
      <c r="A44" s="224"/>
      <c r="B44" s="228"/>
      <c r="C44" s="190"/>
      <c r="D44" s="190"/>
      <c r="E44" s="196"/>
      <c r="F44" s="196"/>
      <c r="G44" s="14">
        <v>8.5</v>
      </c>
      <c r="H44" s="20">
        <v>1.03</v>
      </c>
      <c r="I44" s="4">
        <v>2130</v>
      </c>
      <c r="J44" s="20">
        <v>1.1399999999999999</v>
      </c>
      <c r="K44" s="11">
        <v>2140</v>
      </c>
      <c r="L44" s="10" t="s">
        <v>29</v>
      </c>
      <c r="M44" s="4" t="s">
        <v>29</v>
      </c>
      <c r="N44" s="10" t="s">
        <v>29</v>
      </c>
      <c r="O44" s="4" t="s">
        <v>29</v>
      </c>
      <c r="P44" s="14">
        <v>2130</v>
      </c>
      <c r="Q44" s="10" t="s">
        <v>58</v>
      </c>
      <c r="R44" s="11" t="s">
        <v>31</v>
      </c>
      <c r="S44" s="10">
        <v>2140</v>
      </c>
      <c r="T44" s="10" t="s">
        <v>58</v>
      </c>
      <c r="U44" s="11" t="s">
        <v>31</v>
      </c>
    </row>
  </sheetData>
  <mergeCells count="91">
    <mergeCell ref="L4:O4"/>
    <mergeCell ref="P4:R4"/>
    <mergeCell ref="S4:U4"/>
    <mergeCell ref="B3:B5"/>
    <mergeCell ref="C3:C5"/>
    <mergeCell ref="E3:E5"/>
    <mergeCell ref="F3:F5"/>
    <mergeCell ref="G3:G5"/>
    <mergeCell ref="D3:D5"/>
    <mergeCell ref="H3:U3"/>
    <mergeCell ref="H4:I4"/>
    <mergeCell ref="J4:K4"/>
    <mergeCell ref="B24:B26"/>
    <mergeCell ref="C24:C26"/>
    <mergeCell ref="E24:E26"/>
    <mergeCell ref="F24:F26"/>
    <mergeCell ref="B6:B8"/>
    <mergeCell ref="C6:C8"/>
    <mergeCell ref="E6:E8"/>
    <mergeCell ref="F6:F8"/>
    <mergeCell ref="B9:B11"/>
    <mergeCell ref="C9:C11"/>
    <mergeCell ref="E9:E11"/>
    <mergeCell ref="F9:F11"/>
    <mergeCell ref="D6:D8"/>
    <mergeCell ref="B12:B14"/>
    <mergeCell ref="C12:C14"/>
    <mergeCell ref="E12:E14"/>
    <mergeCell ref="F12:F14"/>
    <mergeCell ref="B18:B20"/>
    <mergeCell ref="C18:C20"/>
    <mergeCell ref="E18:E20"/>
    <mergeCell ref="F18:F20"/>
    <mergeCell ref="B15:B17"/>
    <mergeCell ref="C15:C17"/>
    <mergeCell ref="E15:E17"/>
    <mergeCell ref="F15:F17"/>
    <mergeCell ref="D24:D26"/>
    <mergeCell ref="D9:D11"/>
    <mergeCell ref="D12:D14"/>
    <mergeCell ref="D18:D20"/>
    <mergeCell ref="D30:D32"/>
    <mergeCell ref="D15:D17"/>
    <mergeCell ref="A24:A26"/>
    <mergeCell ref="A30:A32"/>
    <mergeCell ref="A3:A5"/>
    <mergeCell ref="A6:A8"/>
    <mergeCell ref="A9:A11"/>
    <mergeCell ref="A12:A14"/>
    <mergeCell ref="A18:A20"/>
    <mergeCell ref="A15:A17"/>
    <mergeCell ref="A21:A23"/>
    <mergeCell ref="F33:F35"/>
    <mergeCell ref="A27:A29"/>
    <mergeCell ref="B27:B29"/>
    <mergeCell ref="C27:C29"/>
    <mergeCell ref="D27:D29"/>
    <mergeCell ref="E27:E29"/>
    <mergeCell ref="F27:F29"/>
    <mergeCell ref="A33:A35"/>
    <mergeCell ref="B33:B35"/>
    <mergeCell ref="C33:C35"/>
    <mergeCell ref="D33:D35"/>
    <mergeCell ref="E33:E35"/>
    <mergeCell ref="B30:B32"/>
    <mergeCell ref="C30:C32"/>
    <mergeCell ref="E30:E32"/>
    <mergeCell ref="F30:F32"/>
    <mergeCell ref="B21:B23"/>
    <mergeCell ref="C21:C23"/>
    <mergeCell ref="D21:D23"/>
    <mergeCell ref="E21:E23"/>
    <mergeCell ref="F21:F23"/>
    <mergeCell ref="F36:F38"/>
    <mergeCell ref="A39:A41"/>
    <mergeCell ref="B39:B41"/>
    <mergeCell ref="C39:C41"/>
    <mergeCell ref="D39:D41"/>
    <mergeCell ref="E39:E41"/>
    <mergeCell ref="F39:F41"/>
    <mergeCell ref="A36:A38"/>
    <mergeCell ref="B36:B38"/>
    <mergeCell ref="C36:C38"/>
    <mergeCell ref="D36:D38"/>
    <mergeCell ref="E36:E38"/>
    <mergeCell ref="F42:F44"/>
    <mergeCell ref="A42:A44"/>
    <mergeCell ref="B42:B44"/>
    <mergeCell ref="C42:C44"/>
    <mergeCell ref="D42:D44"/>
    <mergeCell ref="E42:E44"/>
  </mergeCells>
  <pageMargins left="0.7" right="0.7" top="0.75" bottom="0.75" header="0.3" footer="0.3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E31" sqref="E31"/>
    </sheetView>
  </sheetViews>
  <sheetFormatPr defaultRowHeight="15" x14ac:dyDescent="0.25"/>
  <cols>
    <col min="1" max="1" width="25.85546875" customWidth="1"/>
    <col min="2" max="2" width="20.5703125" customWidth="1"/>
    <col min="3" max="4" width="12.7109375" customWidth="1"/>
    <col min="6" max="6" width="17.42578125" customWidth="1"/>
    <col min="7" max="7" width="16" customWidth="1"/>
    <col min="8" max="8" width="10.5703125" bestFit="1" customWidth="1"/>
    <col min="9" max="9" width="14.5703125" customWidth="1"/>
    <col min="10" max="10" width="13.28515625" customWidth="1"/>
    <col min="11" max="11" width="14.7109375" bestFit="1" customWidth="1"/>
    <col min="12" max="12" width="12.7109375" customWidth="1"/>
    <col min="13" max="13" width="14.7109375" bestFit="1" customWidth="1"/>
    <col min="14" max="14" width="12.7109375" customWidth="1"/>
  </cols>
  <sheetData>
    <row r="1" spans="1:22" x14ac:dyDescent="0.25">
      <c r="A1" s="1" t="s">
        <v>0</v>
      </c>
    </row>
    <row r="3" spans="1:22" ht="15" customHeight="1" x14ac:dyDescent="0.25">
      <c r="A3" s="159" t="s">
        <v>2</v>
      </c>
      <c r="B3" s="159" t="s">
        <v>3</v>
      </c>
      <c r="C3" s="160" t="s">
        <v>5</v>
      </c>
      <c r="D3" s="160" t="s">
        <v>6</v>
      </c>
      <c r="E3" s="159" t="s">
        <v>7</v>
      </c>
      <c r="F3" s="156" t="s">
        <v>8</v>
      </c>
      <c r="G3" s="157"/>
      <c r="H3" s="157"/>
      <c r="I3" s="157"/>
      <c r="J3" s="157"/>
      <c r="K3" s="157"/>
      <c r="L3" s="157"/>
      <c r="M3" s="157"/>
      <c r="N3" s="158"/>
      <c r="O3" s="2"/>
      <c r="P3" s="2"/>
      <c r="Q3" s="2"/>
      <c r="R3" s="2"/>
      <c r="S3" s="2"/>
      <c r="T3" s="2"/>
      <c r="U3" s="2"/>
      <c r="V3" s="2"/>
    </row>
    <row r="4" spans="1:22" x14ac:dyDescent="0.25">
      <c r="A4" s="159"/>
      <c r="B4" s="159"/>
      <c r="C4" s="160"/>
      <c r="D4" s="160"/>
      <c r="E4" s="159"/>
      <c r="F4" s="37" t="s">
        <v>9</v>
      </c>
      <c r="G4" s="37" t="s">
        <v>10</v>
      </c>
      <c r="H4" s="159" t="s">
        <v>11</v>
      </c>
      <c r="I4" s="159"/>
      <c r="J4" s="159"/>
      <c r="K4" s="159" t="s">
        <v>12</v>
      </c>
      <c r="L4" s="159"/>
      <c r="M4" s="159" t="s">
        <v>13</v>
      </c>
      <c r="N4" s="159"/>
      <c r="O4" s="2"/>
      <c r="P4" s="2"/>
      <c r="Q4" s="2"/>
      <c r="R4" s="2"/>
      <c r="S4" s="2"/>
      <c r="T4" s="2"/>
      <c r="U4" s="2"/>
      <c r="V4" s="2"/>
    </row>
    <row r="5" spans="1:22" x14ac:dyDescent="0.25">
      <c r="A5" s="159"/>
      <c r="B5" s="159"/>
      <c r="C5" s="160"/>
      <c r="D5" s="160"/>
      <c r="E5" s="159"/>
      <c r="F5" s="38" t="s">
        <v>19</v>
      </c>
      <c r="G5" s="37" t="s">
        <v>19</v>
      </c>
      <c r="H5" s="38" t="s">
        <v>16</v>
      </c>
      <c r="I5" s="39" t="s">
        <v>17</v>
      </c>
      <c r="J5" s="40" t="s">
        <v>19</v>
      </c>
      <c r="K5" s="38" t="s">
        <v>18</v>
      </c>
      <c r="L5" s="40" t="s">
        <v>19</v>
      </c>
      <c r="M5" s="38" t="s">
        <v>18</v>
      </c>
      <c r="N5" s="40" t="s">
        <v>19</v>
      </c>
      <c r="O5" s="2"/>
      <c r="P5" s="2"/>
      <c r="Q5" s="2"/>
      <c r="R5" s="2"/>
      <c r="S5" s="2"/>
      <c r="T5" s="2"/>
      <c r="U5" s="2"/>
      <c r="V5" s="2"/>
    </row>
    <row r="6" spans="1:22" x14ac:dyDescent="0.25">
      <c r="A6" s="258" t="s">
        <v>21</v>
      </c>
      <c r="B6" s="161" t="s">
        <v>22</v>
      </c>
      <c r="C6" s="161">
        <v>3.55</v>
      </c>
      <c r="D6" s="161">
        <v>3</v>
      </c>
      <c r="E6" s="12">
        <v>2.6</v>
      </c>
      <c r="F6" s="12">
        <v>2055</v>
      </c>
      <c r="G6" s="7">
        <v>2069</v>
      </c>
      <c r="H6" s="6">
        <v>4</v>
      </c>
      <c r="I6" s="5">
        <v>2069</v>
      </c>
      <c r="J6" s="7" t="s">
        <v>29</v>
      </c>
      <c r="K6" s="6">
        <v>2055</v>
      </c>
      <c r="L6" s="7"/>
      <c r="M6" s="6">
        <v>2069</v>
      </c>
      <c r="N6" s="7">
        <v>2069</v>
      </c>
      <c r="O6" s="2"/>
      <c r="P6" s="2"/>
      <c r="Q6" s="2"/>
      <c r="R6" s="2"/>
      <c r="S6" s="2"/>
      <c r="T6" s="2"/>
      <c r="U6" s="2"/>
      <c r="V6" s="2"/>
    </row>
    <row r="7" spans="1:22" x14ac:dyDescent="0.25">
      <c r="A7" s="259"/>
      <c r="B7" s="162"/>
      <c r="C7" s="162"/>
      <c r="D7" s="162"/>
      <c r="E7" s="13">
        <v>4.5</v>
      </c>
      <c r="F7" s="13">
        <v>2055</v>
      </c>
      <c r="G7" s="9">
        <v>2062</v>
      </c>
      <c r="H7" s="8">
        <v>4</v>
      </c>
      <c r="I7" s="3">
        <v>2062</v>
      </c>
      <c r="J7" s="9" t="s">
        <v>29</v>
      </c>
      <c r="K7" s="8">
        <v>2055</v>
      </c>
      <c r="L7" s="9"/>
      <c r="M7" s="8">
        <v>2062</v>
      </c>
      <c r="N7" s="9">
        <v>2062</v>
      </c>
      <c r="O7" s="2"/>
      <c r="P7" s="2"/>
      <c r="Q7" s="2"/>
      <c r="R7" s="2"/>
      <c r="S7" s="2"/>
      <c r="T7" s="2"/>
      <c r="U7" s="2"/>
      <c r="V7" s="2"/>
    </row>
    <row r="8" spans="1:22" x14ac:dyDescent="0.25">
      <c r="A8" s="260"/>
      <c r="B8" s="163"/>
      <c r="C8" s="163"/>
      <c r="D8" s="163"/>
      <c r="E8" s="14">
        <v>8.5</v>
      </c>
      <c r="F8" s="14">
        <v>2054</v>
      </c>
      <c r="G8" s="11">
        <v>2054</v>
      </c>
      <c r="H8" s="10">
        <v>4</v>
      </c>
      <c r="I8" s="4">
        <v>2054</v>
      </c>
      <c r="J8" s="11">
        <v>2099</v>
      </c>
      <c r="K8" s="10">
        <v>2054</v>
      </c>
      <c r="L8" s="11"/>
      <c r="M8" s="10">
        <v>2054</v>
      </c>
      <c r="N8" s="11">
        <v>2054</v>
      </c>
      <c r="O8" s="2"/>
      <c r="P8" s="2"/>
      <c r="Q8" s="2"/>
      <c r="R8" s="2"/>
      <c r="S8" s="2"/>
      <c r="T8" s="2"/>
      <c r="U8" s="2"/>
      <c r="V8" s="2"/>
    </row>
    <row r="9" spans="1:22" x14ac:dyDescent="0.25">
      <c r="A9" s="258" t="s">
        <v>25</v>
      </c>
      <c r="B9" s="161" t="s">
        <v>22</v>
      </c>
      <c r="C9" s="161">
        <v>3.09</v>
      </c>
      <c r="D9" s="161">
        <v>3</v>
      </c>
      <c r="E9" s="12">
        <v>2.6</v>
      </c>
      <c r="F9" s="12">
        <v>2020</v>
      </c>
      <c r="G9" s="7">
        <v>2020</v>
      </c>
      <c r="H9" s="6">
        <v>3.8</v>
      </c>
      <c r="I9" s="5">
        <v>2020</v>
      </c>
      <c r="J9" s="7" t="s">
        <v>59</v>
      </c>
      <c r="K9" s="6" t="s">
        <v>29</v>
      </c>
      <c r="L9" s="7" t="s">
        <v>29</v>
      </c>
      <c r="M9" s="6" t="s">
        <v>29</v>
      </c>
      <c r="N9" s="7" t="s">
        <v>29</v>
      </c>
      <c r="O9" s="2"/>
      <c r="P9" s="2"/>
      <c r="Q9" s="2"/>
      <c r="R9" s="2"/>
      <c r="S9" s="2"/>
      <c r="T9" s="2"/>
      <c r="U9" s="2"/>
      <c r="V9" s="2"/>
    </row>
    <row r="10" spans="1:22" x14ac:dyDescent="0.25">
      <c r="A10" s="259"/>
      <c r="B10" s="162"/>
      <c r="C10" s="162"/>
      <c r="D10" s="162"/>
      <c r="E10" s="13">
        <v>4.5</v>
      </c>
      <c r="F10" s="13">
        <v>2020</v>
      </c>
      <c r="G10" s="9">
        <v>2020</v>
      </c>
      <c r="H10" s="8">
        <v>3.8</v>
      </c>
      <c r="I10" s="3">
        <v>2020</v>
      </c>
      <c r="J10" s="9">
        <v>2098</v>
      </c>
      <c r="K10" s="8" t="s">
        <v>29</v>
      </c>
      <c r="L10" s="9" t="s">
        <v>29</v>
      </c>
      <c r="M10" s="8" t="s">
        <v>29</v>
      </c>
      <c r="N10" s="9" t="s">
        <v>29</v>
      </c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60"/>
      <c r="B11" s="163"/>
      <c r="C11" s="163"/>
      <c r="D11" s="163"/>
      <c r="E11" s="14">
        <v>8.5</v>
      </c>
      <c r="F11" s="14">
        <v>2020</v>
      </c>
      <c r="G11" s="11">
        <v>2020</v>
      </c>
      <c r="H11" s="10">
        <v>3.8</v>
      </c>
      <c r="I11" s="4">
        <v>2020</v>
      </c>
      <c r="J11" s="11">
        <v>2081</v>
      </c>
      <c r="K11" s="10" t="s">
        <v>29</v>
      </c>
      <c r="L11" s="11" t="s">
        <v>29</v>
      </c>
      <c r="M11" s="10" t="s">
        <v>29</v>
      </c>
      <c r="N11" s="11" t="s">
        <v>29</v>
      </c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55" t="s">
        <v>60</v>
      </c>
      <c r="B12" s="212" t="s">
        <v>28</v>
      </c>
      <c r="C12" s="161">
        <v>4.5</v>
      </c>
      <c r="D12" s="161">
        <v>3</v>
      </c>
      <c r="E12" s="12">
        <v>2.6</v>
      </c>
      <c r="F12" s="12">
        <v>2058</v>
      </c>
      <c r="G12" s="7">
        <v>2138</v>
      </c>
      <c r="H12" s="6" t="s">
        <v>29</v>
      </c>
      <c r="I12" s="5" t="s">
        <v>29</v>
      </c>
      <c r="J12" s="7" t="s">
        <v>29</v>
      </c>
      <c r="K12" s="6">
        <v>2058</v>
      </c>
      <c r="L12" s="7"/>
      <c r="M12" s="6">
        <v>2138</v>
      </c>
      <c r="N12" s="7" t="s">
        <v>31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56"/>
      <c r="B13" s="213"/>
      <c r="C13" s="162"/>
      <c r="D13" s="162"/>
      <c r="E13" s="13">
        <v>4.5</v>
      </c>
      <c r="F13" s="13">
        <v>2053</v>
      </c>
      <c r="G13" s="9">
        <v>2138</v>
      </c>
      <c r="H13" s="8" t="s">
        <v>29</v>
      </c>
      <c r="I13" s="3" t="s">
        <v>29</v>
      </c>
      <c r="J13" s="9" t="s">
        <v>29</v>
      </c>
      <c r="K13" s="8">
        <v>2053</v>
      </c>
      <c r="L13" s="9"/>
      <c r="M13" s="8">
        <v>2138</v>
      </c>
      <c r="N13" s="9" t="s">
        <v>31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57"/>
      <c r="B14" s="214"/>
      <c r="C14" s="163"/>
      <c r="D14" s="163"/>
      <c r="E14" s="14">
        <v>8.5</v>
      </c>
      <c r="F14" s="14">
        <v>2051</v>
      </c>
      <c r="G14" s="11">
        <v>2138</v>
      </c>
      <c r="H14" s="10" t="s">
        <v>29</v>
      </c>
      <c r="I14" s="4" t="s">
        <v>29</v>
      </c>
      <c r="J14" s="11" t="s">
        <v>29</v>
      </c>
      <c r="K14" s="10">
        <v>2051</v>
      </c>
      <c r="L14" s="11"/>
      <c r="M14" s="10">
        <v>2138</v>
      </c>
      <c r="N14" s="11" t="s">
        <v>31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55" t="s">
        <v>37</v>
      </c>
      <c r="B15" s="212" t="s">
        <v>28</v>
      </c>
      <c r="C15" s="161">
        <v>4.2</v>
      </c>
      <c r="D15" s="161">
        <v>4</v>
      </c>
      <c r="E15" s="12">
        <v>2.6</v>
      </c>
      <c r="F15" s="12">
        <v>2031</v>
      </c>
      <c r="G15" s="7">
        <v>2036</v>
      </c>
      <c r="H15" s="6" t="s">
        <v>29</v>
      </c>
      <c r="I15" s="5" t="s">
        <v>29</v>
      </c>
      <c r="J15" s="7" t="s">
        <v>29</v>
      </c>
      <c r="K15" s="6">
        <v>2031</v>
      </c>
      <c r="L15" s="7"/>
      <c r="M15" s="6">
        <v>2036</v>
      </c>
      <c r="N15" s="7" t="s">
        <v>31</v>
      </c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56"/>
      <c r="B16" s="213"/>
      <c r="C16" s="162"/>
      <c r="D16" s="162"/>
      <c r="E16" s="13">
        <v>4.5</v>
      </c>
      <c r="F16" s="13">
        <v>2031</v>
      </c>
      <c r="G16" s="9">
        <v>2036</v>
      </c>
      <c r="H16" s="8" t="s">
        <v>29</v>
      </c>
      <c r="I16" s="3" t="s">
        <v>29</v>
      </c>
      <c r="J16" s="9" t="s">
        <v>29</v>
      </c>
      <c r="K16" s="8">
        <v>2031</v>
      </c>
      <c r="L16" s="9"/>
      <c r="M16" s="8">
        <v>2036</v>
      </c>
      <c r="N16" s="9">
        <v>2178</v>
      </c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57"/>
      <c r="B17" s="214"/>
      <c r="C17" s="163"/>
      <c r="D17" s="163"/>
      <c r="E17" s="14">
        <v>8.5</v>
      </c>
      <c r="F17" s="14">
        <v>2031</v>
      </c>
      <c r="G17" s="11">
        <v>2036</v>
      </c>
      <c r="H17" s="10" t="s">
        <v>29</v>
      </c>
      <c r="I17" s="4" t="s">
        <v>29</v>
      </c>
      <c r="J17" s="11" t="s">
        <v>29</v>
      </c>
      <c r="K17" s="10">
        <v>2031</v>
      </c>
      <c r="L17" s="11"/>
      <c r="M17" s="10">
        <v>2036</v>
      </c>
      <c r="N17" s="11">
        <v>2145</v>
      </c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55" t="s">
        <v>47</v>
      </c>
      <c r="B18" s="212" t="s">
        <v>48</v>
      </c>
      <c r="C18" s="161">
        <v>4.2</v>
      </c>
      <c r="D18" s="161">
        <v>3</v>
      </c>
      <c r="E18" s="12">
        <v>2.6</v>
      </c>
      <c r="F18" s="12">
        <v>2051</v>
      </c>
      <c r="G18" s="7">
        <v>2107</v>
      </c>
      <c r="H18" s="6" t="s">
        <v>29</v>
      </c>
      <c r="I18" s="5" t="s">
        <v>29</v>
      </c>
      <c r="J18" s="7" t="s">
        <v>29</v>
      </c>
      <c r="K18" s="6">
        <v>2051</v>
      </c>
      <c r="L18" s="7"/>
      <c r="M18" s="6">
        <v>2107</v>
      </c>
      <c r="N18" s="7" t="s">
        <v>31</v>
      </c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56"/>
      <c r="B19" s="213"/>
      <c r="C19" s="162"/>
      <c r="D19" s="162"/>
      <c r="E19" s="13">
        <v>4.5</v>
      </c>
      <c r="F19" s="13">
        <v>2051</v>
      </c>
      <c r="G19" s="9">
        <v>2107</v>
      </c>
      <c r="H19" s="8" t="s">
        <v>29</v>
      </c>
      <c r="I19" s="3" t="s">
        <v>29</v>
      </c>
      <c r="J19" s="9" t="s">
        <v>29</v>
      </c>
      <c r="K19" s="8">
        <v>2051</v>
      </c>
      <c r="L19" s="9"/>
      <c r="M19" s="8">
        <v>2107</v>
      </c>
      <c r="N19" s="9">
        <v>2178</v>
      </c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57"/>
      <c r="B20" s="214"/>
      <c r="C20" s="163"/>
      <c r="D20" s="163"/>
      <c r="E20" s="14">
        <v>8.5</v>
      </c>
      <c r="F20" s="14">
        <v>2051</v>
      </c>
      <c r="G20" s="11">
        <v>2107</v>
      </c>
      <c r="H20" s="10" t="s">
        <v>29</v>
      </c>
      <c r="I20" s="4" t="s">
        <v>29</v>
      </c>
      <c r="J20" s="11" t="s">
        <v>29</v>
      </c>
      <c r="K20" s="10">
        <v>2051</v>
      </c>
      <c r="L20" s="11"/>
      <c r="M20" s="10">
        <v>2107</v>
      </c>
      <c r="N20" s="11">
        <v>2117</v>
      </c>
      <c r="O20" s="2"/>
      <c r="P20" s="2"/>
      <c r="Q20" s="2"/>
      <c r="R20" s="2"/>
      <c r="S20" s="2"/>
      <c r="T20" s="2"/>
      <c r="U20" s="2"/>
      <c r="V20" s="2"/>
    </row>
  </sheetData>
  <mergeCells count="29">
    <mergeCell ref="K4:L4"/>
    <mergeCell ref="A18:A20"/>
    <mergeCell ref="B18:B20"/>
    <mergeCell ref="C18:C20"/>
    <mergeCell ref="D18:D20"/>
    <mergeCell ref="A9:A11"/>
    <mergeCell ref="B9:B11"/>
    <mergeCell ref="C9:C11"/>
    <mergeCell ref="D9:D11"/>
    <mergeCell ref="A12:A14"/>
    <mergeCell ref="B12:B14"/>
    <mergeCell ref="C12:C14"/>
    <mergeCell ref="D12:D14"/>
    <mergeCell ref="M4:N4"/>
    <mergeCell ref="F3:N3"/>
    <mergeCell ref="A15:A17"/>
    <mergeCell ref="B15:B17"/>
    <mergeCell ref="C15:C17"/>
    <mergeCell ref="D15:D17"/>
    <mergeCell ref="A6:A8"/>
    <mergeCell ref="B6:B8"/>
    <mergeCell ref="C6:C8"/>
    <mergeCell ref="D6:D8"/>
    <mergeCell ref="H4:J4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Appendix Table (2)</vt:lpstr>
      <vt:lpstr>Final Appendix Table</vt:lpstr>
      <vt:lpstr>Appendix Table</vt:lpstr>
      <vt:lpstr>Repair</vt:lpstr>
      <vt:lpstr>Crest Height</vt:lpstr>
      <vt:lpstr>Maintenance</vt:lpstr>
      <vt:lpstr>2150</vt:lpstr>
      <vt:lpstr>1000 EWL max</vt:lpstr>
      <vt:lpstr>Sheet1</vt:lpstr>
      <vt:lpstr>Defence 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Tamsin Mortleman</dc:creator>
  <cp:keywords/>
  <dc:description/>
  <cp:lastModifiedBy>David Dawson</cp:lastModifiedBy>
  <cp:revision/>
  <cp:lastPrinted>2021-04-19T11:53:44Z</cp:lastPrinted>
  <dcterms:created xsi:type="dcterms:W3CDTF">2021-03-07T10:26:07Z</dcterms:created>
  <dcterms:modified xsi:type="dcterms:W3CDTF">2022-05-10T15:39:58Z</dcterms:modified>
  <cp:category/>
  <cp:contentStatus/>
</cp:coreProperties>
</file>