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rowdFunding_Project\Documentação\"/>
    </mc:Choice>
  </mc:AlternateContent>
  <bookViews>
    <workbookView xWindow="390" yWindow="555" windowWidth="19815" windowHeight="9405"/>
  </bookViews>
  <sheets>
    <sheet name="Pontos de Casos de Uso" sheetId="4" r:id="rId1"/>
  </sheets>
  <calcPr calcId="152511"/>
</workbook>
</file>

<file path=xl/calcChain.xml><?xml version="1.0" encoding="utf-8"?>
<calcChain xmlns="http://schemas.openxmlformats.org/spreadsheetml/2006/main">
  <c r="J48" i="4" l="1"/>
  <c r="K41" i="4" s="1"/>
  <c r="D45" i="4"/>
  <c r="C116" i="4" s="1"/>
  <c r="D79" i="4"/>
  <c r="D78" i="4"/>
  <c r="D77" i="4"/>
  <c r="D76" i="4"/>
  <c r="D75" i="4"/>
  <c r="C75" i="4"/>
  <c r="C79" i="4"/>
  <c r="C78" i="4"/>
  <c r="C77" i="4"/>
  <c r="C76" i="4"/>
  <c r="B75" i="4"/>
  <c r="B76" i="4"/>
  <c r="B77" i="4"/>
  <c r="B78" i="4"/>
  <c r="B79" i="4"/>
  <c r="D46" i="4"/>
  <c r="D117" i="4" s="1"/>
  <c r="D44" i="4"/>
  <c r="D115" i="4" s="1"/>
  <c r="D43" i="4"/>
  <c r="B114" i="4" s="1"/>
  <c r="D42" i="4"/>
  <c r="C113" i="4" s="1"/>
  <c r="D41" i="4"/>
  <c r="D112" i="4" s="1"/>
  <c r="D40" i="4"/>
  <c r="D111" i="4" s="1"/>
  <c r="D39" i="4"/>
  <c r="B110" i="4" s="1"/>
  <c r="D38" i="4"/>
  <c r="C109" i="4" s="1"/>
  <c r="D37" i="4"/>
  <c r="D108" i="4" s="1"/>
  <c r="D36" i="4"/>
  <c r="D107" i="4" s="1"/>
  <c r="D35" i="4"/>
  <c r="B106" i="4" s="1"/>
  <c r="D34" i="4"/>
  <c r="C105" i="4" s="1"/>
  <c r="D33" i="4"/>
  <c r="D104" i="4" s="1"/>
  <c r="D32" i="4"/>
  <c r="B103" i="4" s="1"/>
  <c r="D31" i="4"/>
  <c r="D102" i="4" s="1"/>
  <c r="D30" i="4"/>
  <c r="C101" i="4" s="1"/>
  <c r="D29" i="4"/>
  <c r="D100" i="4" s="1"/>
  <c r="L28" i="4"/>
  <c r="D28" i="4"/>
  <c r="C99" i="4" s="1"/>
  <c r="L27" i="4"/>
  <c r="D27" i="4"/>
  <c r="D98" i="4" s="1"/>
  <c r="L26" i="4"/>
  <c r="D26" i="4"/>
  <c r="C97" i="4" s="1"/>
  <c r="L25" i="4"/>
  <c r="D25" i="4"/>
  <c r="D96" i="4" s="1"/>
  <c r="L24" i="4"/>
  <c r="D24" i="4"/>
  <c r="C95" i="4" s="1"/>
  <c r="L23" i="4"/>
  <c r="D23" i="4"/>
  <c r="D94" i="4" s="1"/>
  <c r="L22" i="4"/>
  <c r="D22" i="4"/>
  <c r="C93" i="4" s="1"/>
  <c r="L21" i="4"/>
  <c r="L29" i="4" s="1"/>
  <c r="D21" i="4"/>
  <c r="D92" i="4" s="1"/>
  <c r="D20" i="4"/>
  <c r="D91" i="4" s="1"/>
  <c r="D19" i="4"/>
  <c r="D90" i="4" s="1"/>
  <c r="D18" i="4"/>
  <c r="C89" i="4" s="1"/>
  <c r="D17" i="4"/>
  <c r="D88" i="4" s="1"/>
  <c r="D16" i="4"/>
  <c r="D87" i="4" s="1"/>
  <c r="D15" i="4"/>
  <c r="D86" i="4" s="1"/>
  <c r="L14" i="4"/>
  <c r="D14" i="4"/>
  <c r="C85" i="4" s="1"/>
  <c r="L13" i="4"/>
  <c r="D13" i="4"/>
  <c r="D84" i="4" s="1"/>
  <c r="L12" i="4"/>
  <c r="D12" i="4"/>
  <c r="C83" i="4" s="1"/>
  <c r="L11" i="4"/>
  <c r="L10" i="4"/>
  <c r="L9" i="4"/>
  <c r="L8" i="4"/>
  <c r="L7" i="4"/>
  <c r="L6" i="4"/>
  <c r="L5" i="4"/>
  <c r="L4" i="4"/>
  <c r="L3" i="4"/>
  <c r="D53" i="4" l="1"/>
  <c r="B88" i="4"/>
  <c r="B96" i="4"/>
  <c r="C84" i="4"/>
  <c r="C92" i="4"/>
  <c r="C100" i="4"/>
  <c r="C108" i="4"/>
  <c r="D83" i="4"/>
  <c r="D97" i="4"/>
  <c r="D54" i="4"/>
  <c r="B90" i="4"/>
  <c r="B98" i="4"/>
  <c r="C86" i="4"/>
  <c r="C94" i="4"/>
  <c r="C102" i="4"/>
  <c r="C110" i="4"/>
  <c r="D85" i="4"/>
  <c r="D99" i="4"/>
  <c r="B84" i="4"/>
  <c r="B92" i="4"/>
  <c r="B100" i="4"/>
  <c r="C88" i="4"/>
  <c r="C96" i="4"/>
  <c r="C104" i="4"/>
  <c r="C112" i="4"/>
  <c r="D93" i="4"/>
  <c r="D52" i="4"/>
  <c r="D55" i="4" s="1"/>
  <c r="B86" i="4"/>
  <c r="B94" i="4"/>
  <c r="B102" i="4"/>
  <c r="C90" i="4"/>
  <c r="C98" i="4"/>
  <c r="C106" i="4"/>
  <c r="C114" i="4"/>
  <c r="D95" i="4"/>
  <c r="B107" i="4"/>
  <c r="B111" i="4"/>
  <c r="B115" i="4"/>
  <c r="D89" i="4"/>
  <c r="D101" i="4"/>
  <c r="D105" i="4"/>
  <c r="D109" i="4"/>
  <c r="D113" i="4"/>
  <c r="K44" i="4"/>
  <c r="K40" i="4"/>
  <c r="L15" i="4"/>
  <c r="B83" i="4"/>
  <c r="B87" i="4"/>
  <c r="B91" i="4"/>
  <c r="B95" i="4"/>
  <c r="B99" i="4"/>
  <c r="B104" i="4"/>
  <c r="B108" i="4"/>
  <c r="B112" i="4"/>
  <c r="C87" i="4"/>
  <c r="C91" i="4"/>
  <c r="C103" i="4"/>
  <c r="C107" i="4"/>
  <c r="C111" i="4"/>
  <c r="C115" i="4"/>
  <c r="D106" i="4"/>
  <c r="D110" i="4"/>
  <c r="D114" i="4"/>
  <c r="K47" i="4"/>
  <c r="K43" i="4"/>
  <c r="B105" i="4"/>
  <c r="B109" i="4"/>
  <c r="B113" i="4"/>
  <c r="D103" i="4"/>
  <c r="K46" i="4"/>
  <c r="K42" i="4"/>
  <c r="B85" i="4"/>
  <c r="B89" i="4"/>
  <c r="B93" i="4"/>
  <c r="B97" i="4"/>
  <c r="B101" i="4"/>
  <c r="K45" i="4"/>
  <c r="C117" i="4"/>
  <c r="B117" i="4"/>
  <c r="B116" i="4"/>
  <c r="D116" i="4"/>
  <c r="D5" i="4" l="1"/>
  <c r="D6" i="4"/>
  <c r="D4" i="4"/>
  <c r="D7" i="4" s="1"/>
  <c r="J36" i="4" s="1"/>
</calcChain>
</file>

<file path=xl/sharedStrings.xml><?xml version="1.0" encoding="utf-8"?>
<sst xmlns="http://schemas.openxmlformats.org/spreadsheetml/2006/main" count="171" uniqueCount="153">
  <si>
    <t>Peso</t>
  </si>
  <si>
    <t>Descrição</t>
  </si>
  <si>
    <t>[RFS01] Cadastrar Usuário</t>
  </si>
  <si>
    <t>[RFS02] Consultar Usuário</t>
  </si>
  <si>
    <t>Final</t>
  </si>
  <si>
    <t>Sistema distribuído</t>
  </si>
  <si>
    <t>[RFS03] Alterar Usuário</t>
  </si>
  <si>
    <t>[RFS04] Desativar Usuário</t>
  </si>
  <si>
    <t>[RFS05] Cadastrar Projeto Candidato</t>
  </si>
  <si>
    <t>[RFS06] Listar Projeto Candidato</t>
  </si>
  <si>
    <t>[RFS07] Alterar Projeto Candidato</t>
  </si>
  <si>
    <t>[RFS08] Remover Projeto Candidato</t>
  </si>
  <si>
    <t>[RFS09] Cadastrar Critério de Avaliação</t>
  </si>
  <si>
    <t>[RFS10] Listar Critério de Avaliação</t>
  </si>
  <si>
    <t>[RFS11] Alterar Critério de Avaliação</t>
  </si>
  <si>
    <t>[RFS12] Desativar Critério de Avaliação</t>
  </si>
  <si>
    <t>Tempo de reposta (desempenho)</t>
  </si>
  <si>
    <t>[RFS13] Avaliar Projeto Candidato</t>
  </si>
  <si>
    <t>Eficiência do usuário final</t>
  </si>
  <si>
    <t>[RFS14] Consultar Avaliação do Projeto Candidato</t>
  </si>
  <si>
    <t>Complexidade de processamento interno</t>
  </si>
  <si>
    <t>[RFS15] Alterar Avaliação do Projeto Candidato</t>
  </si>
  <si>
    <t>Código reutilizável</t>
  </si>
  <si>
    <t>[RFS16] Cadastrar Valor de Repasse Financeiro</t>
  </si>
  <si>
    <t>[RFS17] Consultar Valor de Repasse Financeiro</t>
  </si>
  <si>
    <t>Fácil instalação</t>
  </si>
  <si>
    <t>[RFS18] Alterar Valor de Repasse Financeiro</t>
  </si>
  <si>
    <t>[RFS19] Aprovar Projeto Candidato</t>
  </si>
  <si>
    <t>Fácil de usar</t>
  </si>
  <si>
    <t>[RFS20] Consultar Projeto Candidato</t>
  </si>
  <si>
    <t>Fácil de modificar</t>
  </si>
  <si>
    <t>[RFS21] Finalizar Projeto Candidato</t>
  </si>
  <si>
    <t>[RFS22] Cadastrar Cotas de Financiamento</t>
  </si>
  <si>
    <t>[RFS23] Consultar Cotas de Financiamento</t>
  </si>
  <si>
    <t>Características espececiais de segurança</t>
  </si>
  <si>
    <t>[RFS24] Inserir Edital</t>
  </si>
  <si>
    <t>Acesso direto ao software</t>
  </si>
  <si>
    <t>Necessidade de treinamento especial para o usuário</t>
  </si>
  <si>
    <t>[RFS25] Consultar Edital</t>
  </si>
  <si>
    <t>[RFS26] Retificar Edital</t>
  </si>
  <si>
    <t>[RFS27] Definir Restrições para Financiamento de Projetos</t>
  </si>
  <si>
    <t>[RFS28] Financiar Projetos</t>
  </si>
  <si>
    <t>[RFS29] Consultar Financiamento</t>
  </si>
  <si>
    <t>[RFS30] Atribuir Recompensas</t>
  </si>
  <si>
    <t>[RFS31] Consultar Recompensas</t>
  </si>
  <si>
    <t>[RFS32] Alterar Recompensas</t>
  </si>
  <si>
    <t>[RFS33] Excluir Recompensas</t>
  </si>
  <si>
    <t>Usa um processo formal de desenvolvimento</t>
  </si>
  <si>
    <t>[RFS34] Gerar Relatório de Projetos por Categoria</t>
  </si>
  <si>
    <t>[RFS35] Gerar Relatório de Investimentos Financeiros</t>
  </si>
  <si>
    <t>Usuários têm experiência com algum aplicativo anterior</t>
  </si>
  <si>
    <t>Experiência da equipe em orientação a objetos</t>
  </si>
  <si>
    <t>Capacidade do análista técnico</t>
  </si>
  <si>
    <t>Motivação da equipe</t>
  </si>
  <si>
    <t>Requisitos estáveis</t>
  </si>
  <si>
    <t>Trabalhadores em tempo parcial</t>
  </si>
  <si>
    <t>Dificuldades na linguagem de programação</t>
  </si>
  <si>
    <t>Casos de Uso do Projeto</t>
  </si>
  <si>
    <t>Influência Tecnológica</t>
  </si>
  <si>
    <t>ID</t>
  </si>
  <si>
    <t>*Influência</t>
  </si>
  <si>
    <t>Complexidade do RF</t>
  </si>
  <si>
    <t>Qtd. de UC</t>
  </si>
  <si>
    <t>T01</t>
  </si>
  <si>
    <t>Simples</t>
  </si>
  <si>
    <t>T02</t>
  </si>
  <si>
    <t>Médio</t>
  </si>
  <si>
    <t>T03</t>
  </si>
  <si>
    <t>Complexo</t>
  </si>
  <si>
    <t>T04</t>
  </si>
  <si>
    <t>Peso Total UC</t>
  </si>
  <si>
    <t>T05</t>
  </si>
  <si>
    <t>T06</t>
  </si>
  <si>
    <t>T07</t>
  </si>
  <si>
    <t>T08</t>
  </si>
  <si>
    <t>Nome do Requisito FS</t>
  </si>
  <si>
    <t>Nº de Entidades</t>
  </si>
  <si>
    <t>Complexidade</t>
  </si>
  <si>
    <t>Discriminar Entidades</t>
  </si>
  <si>
    <t>T09</t>
  </si>
  <si>
    <t>Concorrência</t>
  </si>
  <si>
    <t>Cadastrar Usuário</t>
  </si>
  <si>
    <t>T10</t>
  </si>
  <si>
    <t>Consultar Usuário</t>
  </si>
  <si>
    <t>T11</t>
  </si>
  <si>
    <t>Alterar Usuário</t>
  </si>
  <si>
    <t>T12</t>
  </si>
  <si>
    <t>Dasativar Usuário</t>
  </si>
  <si>
    <t>Fator de Complexidade Técnica</t>
  </si>
  <si>
    <t>Cadastrar Projeto Candidato</t>
  </si>
  <si>
    <t>* Valores para influência: 1,2,3,4 e 5</t>
  </si>
  <si>
    <t>Listar Projeto Candidato</t>
  </si>
  <si>
    <t>Listar Projeto Candidato, Alterar Projeto Candidato</t>
  </si>
  <si>
    <t>Listar Projeto Candidato, Remover Projeto Candidato</t>
  </si>
  <si>
    <t>Influência Ambiental</t>
  </si>
  <si>
    <t>Cadastrar Critério de Avaliação</t>
  </si>
  <si>
    <t>Influência</t>
  </si>
  <si>
    <t>Listar Critério de Avaliação</t>
  </si>
  <si>
    <t>A01</t>
  </si>
  <si>
    <t>Listar Critério de Avaliação, Alterar Critério de Avaliação</t>
  </si>
  <si>
    <t>A02</t>
  </si>
  <si>
    <t>Listar Critério de Avaliação, Desativar Critério de Avaliação</t>
  </si>
  <si>
    <t>A03</t>
  </si>
  <si>
    <t>Cadastrar Critério de Avaliação, Avaliar Projeto Candidato</t>
  </si>
  <si>
    <t>A04</t>
  </si>
  <si>
    <t>Consultar Avaliação do Projeto Candidato</t>
  </si>
  <si>
    <t>A05</t>
  </si>
  <si>
    <t>Consultar Avaliação do Projeto Candidato, Alterar Avaliação do Projeto  Candidato</t>
  </si>
  <si>
    <t>A06</t>
  </si>
  <si>
    <t>Cadastrar Valor de Repasse Financeiro</t>
  </si>
  <si>
    <t>A07</t>
  </si>
  <si>
    <t>Consultar Valor de Repasse Financeiro</t>
  </si>
  <si>
    <t>A08</t>
  </si>
  <si>
    <t>Consultar Valor de Repasse Financeiro, Alterar Valor de Repasse Financeiro</t>
  </si>
  <si>
    <t>Fator de Complexidade Ambiental</t>
  </si>
  <si>
    <t>Avaliar Projeto Candidato, Aprovar Projeto Candidato</t>
  </si>
  <si>
    <t>Consultar Projeto Candidato</t>
  </si>
  <si>
    <t>Consultar Projeto Candidato, Finalizar Projeto Candidato</t>
  </si>
  <si>
    <t>Cadastrar Cota de Financiamento</t>
  </si>
  <si>
    <t>Consultar Cota de Financiamento</t>
  </si>
  <si>
    <t>Inserir Edital</t>
  </si>
  <si>
    <t>Consultar Edital</t>
  </si>
  <si>
    <t>UCP (Estimativa de Tamanho)</t>
  </si>
  <si>
    <t>Consultar Edital, Retificar Edital</t>
  </si>
  <si>
    <t>Consultar Projeto Candidato, Definir Restrições para Financiamento de Projetos</t>
  </si>
  <si>
    <t>Consultar Projeto Candidato, Financiar Projeto</t>
  </si>
  <si>
    <t>Consultar Financiamento</t>
  </si>
  <si>
    <t>Atribuir Recompensas</t>
  </si>
  <si>
    <t>Consultar Recompensas</t>
  </si>
  <si>
    <t>Consultar Recompensas, Alterar Recompesas</t>
  </si>
  <si>
    <t>Consultar Recompensas, Excluir Recompesas</t>
  </si>
  <si>
    <t>Projetos Candidatos, Cotas de Financiamento, Finaciamento, Repasse Financeiro</t>
  </si>
  <si>
    <t>Atores do Projeto</t>
  </si>
  <si>
    <t>Complexidade do Ator</t>
  </si>
  <si>
    <t>Quantidade</t>
  </si>
  <si>
    <t>Atores</t>
  </si>
  <si>
    <t>Administrativo</t>
  </si>
  <si>
    <t>Usuário Público</t>
  </si>
  <si>
    <t>Gestor de Projetos</t>
  </si>
  <si>
    <t>Avaliador de Projetos</t>
  </si>
  <si>
    <t>Financiador Acadêmico</t>
  </si>
  <si>
    <t>Esforço por Fases</t>
  </si>
  <si>
    <t>Horas</t>
  </si>
  <si>
    <t>%</t>
  </si>
  <si>
    <t>Prospeção</t>
  </si>
  <si>
    <t>Planejamento</t>
  </si>
  <si>
    <t>Análise</t>
  </si>
  <si>
    <t>Modelagem UML</t>
  </si>
  <si>
    <t>Implementação/Testes</t>
  </si>
  <si>
    <t>Implantação</t>
  </si>
  <si>
    <t>Fechamento</t>
  </si>
  <si>
    <t>Controle de Mudanças</t>
  </si>
  <si>
    <t>Total de Horas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</si>
</sst>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FFFFFF"/>
      <name val="Arial"/>
    </font>
    <font>
      <b/>
      <sz val="10"/>
      <color rgb="FFFFFFFF"/>
      <name val="Arial"/>
    </font>
    <font>
      <b/>
      <sz val="10"/>
      <color rgb="FFFF0000"/>
      <name val="Arial"/>
    </font>
    <font>
      <sz val="10"/>
      <color rgb="FFFFF2CC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4" borderId="0" xfId="0" applyFont="1" applyFill="1"/>
    <xf numFmtId="0" fontId="2" fillId="6" borderId="0" xfId="0" applyFont="1" applyFill="1"/>
    <xf numFmtId="0" fontId="1" fillId="6" borderId="0" xfId="0" applyFont="1" applyFill="1" applyAlignment="1">
      <alignment horizontal="center"/>
    </xf>
    <xf numFmtId="0" fontId="5" fillId="7" borderId="4" xfId="0" applyFont="1" applyFill="1" applyBorder="1" applyAlignment="1"/>
    <xf numFmtId="0" fontId="5" fillId="7" borderId="5" xfId="0" applyFont="1" applyFill="1" applyBorder="1"/>
    <xf numFmtId="0" fontId="4" fillId="7" borderId="5" xfId="0" applyFont="1" applyFill="1" applyBorder="1"/>
    <xf numFmtId="0" fontId="4" fillId="7" borderId="6" xfId="0" applyFont="1" applyFill="1" applyBorder="1"/>
    <xf numFmtId="0" fontId="2" fillId="7" borderId="1" xfId="0" applyFont="1" applyFill="1" applyBorder="1"/>
    <xf numFmtId="0" fontId="2" fillId="5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/>
    <xf numFmtId="0" fontId="1" fillId="8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/>
    <xf numFmtId="0" fontId="2" fillId="2" borderId="1" xfId="0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9" borderId="9" xfId="0" applyFont="1" applyFill="1" applyBorder="1" applyAlignment="1">
      <alignment horizontal="left"/>
    </xf>
    <xf numFmtId="0" fontId="2" fillId="9" borderId="1" xfId="0" applyFont="1" applyFill="1" applyBorder="1"/>
    <xf numFmtId="0" fontId="1" fillId="9" borderId="1" xfId="0" applyFont="1" applyFill="1" applyBorder="1"/>
    <xf numFmtId="0" fontId="5" fillId="7" borderId="1" xfId="0" applyFont="1" applyFill="1" applyBorder="1" applyAlignment="1"/>
    <xf numFmtId="0" fontId="5" fillId="7" borderId="4" xfId="0" applyFont="1" applyFill="1" applyBorder="1"/>
    <xf numFmtId="0" fontId="4" fillId="7" borderId="10" xfId="0" applyFont="1" applyFill="1" applyBorder="1"/>
    <xf numFmtId="0" fontId="2" fillId="7" borderId="9" xfId="0" applyFont="1" applyFill="1" applyBorder="1"/>
    <xf numFmtId="0" fontId="2" fillId="5" borderId="3" xfId="0" applyFont="1" applyFill="1" applyBorder="1" applyAlignment="1"/>
    <xf numFmtId="0" fontId="2" fillId="0" borderId="2" xfId="0" applyFont="1" applyBorder="1" applyAlignment="1"/>
    <xf numFmtId="0" fontId="2" fillId="9" borderId="4" xfId="0" applyFont="1" applyFill="1" applyBorder="1"/>
    <xf numFmtId="0" fontId="2" fillId="9" borderId="10" xfId="0" applyFont="1" applyFill="1" applyBorder="1"/>
    <xf numFmtId="0" fontId="6" fillId="10" borderId="4" xfId="0" applyFont="1" applyFill="1" applyBorder="1" applyAlignment="1"/>
    <xf numFmtId="0" fontId="6" fillId="10" borderId="9" xfId="0" applyFont="1" applyFill="1" applyBorder="1"/>
    <xf numFmtId="0" fontId="1" fillId="0" borderId="0" xfId="0" applyFont="1"/>
    <xf numFmtId="0" fontId="7" fillId="0" borderId="0" xfId="0" applyFont="1"/>
    <xf numFmtId="0" fontId="0" fillId="11" borderId="0" xfId="0" applyFont="1" applyFill="1" applyAlignment="1"/>
    <xf numFmtId="0" fontId="8" fillId="12" borderId="11" xfId="0" applyFont="1" applyFill="1" applyBorder="1" applyAlignment="1">
      <alignment horizontal="center"/>
    </xf>
    <xf numFmtId="0" fontId="8" fillId="13" borderId="11" xfId="0" applyFont="1" applyFill="1" applyBorder="1" applyAlignment="1">
      <alignment horizontal="center"/>
    </xf>
    <xf numFmtId="0" fontId="0" fillId="12" borderId="11" xfId="0" applyFont="1" applyFill="1" applyBorder="1" applyAlignment="1">
      <alignment horizontal="center"/>
    </xf>
    <xf numFmtId="0" fontId="9" fillId="12" borderId="11" xfId="0" applyFont="1" applyFill="1" applyBorder="1" applyAlignment="1">
      <alignment horizontal="center"/>
    </xf>
    <xf numFmtId="9" fontId="9" fillId="12" borderId="11" xfId="1" applyFont="1" applyFill="1" applyBorder="1" applyAlignment="1">
      <alignment horizontal="center"/>
    </xf>
    <xf numFmtId="164" fontId="0" fillId="12" borderId="11" xfId="1" applyNumberFormat="1" applyFont="1" applyFill="1" applyBorder="1" applyAlignment="1">
      <alignment horizontal="center"/>
    </xf>
    <xf numFmtId="10" fontId="0" fillId="12" borderId="1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tabSelected="1" workbookViewId="0">
      <selection activeCell="B8" sqref="B8"/>
    </sheetView>
  </sheetViews>
  <sheetFormatPr defaultColWidth="14.42578125" defaultRowHeight="15.75" customHeight="1" x14ac:dyDescent="0.2"/>
  <cols>
    <col min="1" max="1" width="18.85546875" customWidth="1"/>
    <col min="2" max="2" width="51.42578125" customWidth="1"/>
    <col min="3" max="3" width="16.140625" customWidth="1"/>
    <col min="4" max="4" width="15.28515625" customWidth="1"/>
    <col min="5" max="5" width="69.140625" customWidth="1"/>
    <col min="8" max="8" width="15.140625" customWidth="1"/>
    <col min="9" max="9" width="46.85546875" customWidth="1"/>
    <col min="11" max="11" width="17.28515625" customWidth="1"/>
    <col min="13" max="13" width="47.42578125" customWidth="1"/>
  </cols>
  <sheetData>
    <row r="1" spans="1:13" ht="15.75" customHeight="1" x14ac:dyDescent="0.2">
      <c r="A1" s="4"/>
      <c r="B1" s="5" t="s">
        <v>57</v>
      </c>
      <c r="C1" s="4"/>
      <c r="D1" s="4"/>
      <c r="E1" s="4"/>
      <c r="H1" s="6" t="s">
        <v>58</v>
      </c>
      <c r="I1" s="7"/>
      <c r="J1" s="8"/>
      <c r="K1" s="9"/>
      <c r="L1" s="10"/>
      <c r="M1" s="3"/>
    </row>
    <row r="2" spans="1:13" ht="15.75" customHeight="1" x14ac:dyDescent="0.2">
      <c r="H2" s="11" t="s">
        <v>59</v>
      </c>
      <c r="I2" s="11" t="s">
        <v>1</v>
      </c>
      <c r="J2" s="11" t="s">
        <v>0</v>
      </c>
      <c r="K2" s="11" t="s">
        <v>60</v>
      </c>
      <c r="L2" s="11" t="s">
        <v>4</v>
      </c>
    </row>
    <row r="3" spans="1:13" ht="15.75" customHeight="1" x14ac:dyDescent="0.2">
      <c r="B3" s="12" t="s">
        <v>61</v>
      </c>
      <c r="C3" s="12" t="s">
        <v>0</v>
      </c>
      <c r="D3" s="12" t="s">
        <v>62</v>
      </c>
      <c r="H3" s="2" t="s">
        <v>63</v>
      </c>
      <c r="I3" s="2" t="s">
        <v>5</v>
      </c>
      <c r="J3" s="2">
        <v>2</v>
      </c>
      <c r="K3" s="13">
        <v>5</v>
      </c>
      <c r="L3" s="13">
        <f t="shared" ref="L3:L14" si="0">(J3*K3)</f>
        <v>10</v>
      </c>
    </row>
    <row r="4" spans="1:13" ht="15.75" customHeight="1" x14ac:dyDescent="0.2">
      <c r="B4" s="14" t="s">
        <v>64</v>
      </c>
      <c r="C4" s="14">
        <v>5</v>
      </c>
      <c r="D4" s="15">
        <f>SUM(B83:B117)</f>
        <v>19</v>
      </c>
      <c r="H4" s="2" t="s">
        <v>65</v>
      </c>
      <c r="I4" s="2" t="s">
        <v>16</v>
      </c>
      <c r="J4" s="2">
        <v>1</v>
      </c>
      <c r="K4" s="13">
        <v>3</v>
      </c>
      <c r="L4" s="13">
        <f t="shared" si="0"/>
        <v>3</v>
      </c>
    </row>
    <row r="5" spans="1:13" ht="15.75" customHeight="1" x14ac:dyDescent="0.2">
      <c r="B5" s="14" t="s">
        <v>66</v>
      </c>
      <c r="C5" s="14">
        <v>10</v>
      </c>
      <c r="D5" s="15">
        <f>SUM(C83:C117)</f>
        <v>14</v>
      </c>
      <c r="H5" s="2" t="s">
        <v>67</v>
      </c>
      <c r="I5" s="2" t="s">
        <v>18</v>
      </c>
      <c r="J5" s="2">
        <v>1</v>
      </c>
      <c r="K5" s="13">
        <v>4</v>
      </c>
      <c r="L5" s="13">
        <f t="shared" si="0"/>
        <v>4</v>
      </c>
    </row>
    <row r="6" spans="1:13" ht="15.75" customHeight="1" x14ac:dyDescent="0.2">
      <c r="B6" s="14" t="s">
        <v>68</v>
      </c>
      <c r="C6" s="14">
        <v>15</v>
      </c>
      <c r="D6" s="15">
        <f>SUM(D83:D117)</f>
        <v>2</v>
      </c>
      <c r="H6" s="2" t="s">
        <v>69</v>
      </c>
      <c r="I6" s="2" t="s">
        <v>20</v>
      </c>
      <c r="J6" s="2">
        <v>1</v>
      </c>
      <c r="K6" s="13">
        <v>5</v>
      </c>
      <c r="L6" s="13">
        <f t="shared" si="0"/>
        <v>5</v>
      </c>
    </row>
    <row r="7" spans="1:13" ht="15.75" customHeight="1" x14ac:dyDescent="0.2">
      <c r="C7" s="16" t="s">
        <v>70</v>
      </c>
      <c r="D7" s="17">
        <f>SUM((C4*D4),(C5*D5),(C6*D6))</f>
        <v>265</v>
      </c>
      <c r="H7" s="2" t="s">
        <v>71</v>
      </c>
      <c r="I7" s="2" t="s">
        <v>22</v>
      </c>
      <c r="J7" s="2">
        <v>1</v>
      </c>
      <c r="K7" s="13">
        <v>5</v>
      </c>
      <c r="L7" s="13">
        <f t="shared" si="0"/>
        <v>5</v>
      </c>
    </row>
    <row r="8" spans="1:13" ht="15.75" customHeight="1" x14ac:dyDescent="0.2">
      <c r="H8" s="2" t="s">
        <v>72</v>
      </c>
      <c r="I8" s="2" t="s">
        <v>25</v>
      </c>
      <c r="J8" s="2">
        <v>0.5</v>
      </c>
      <c r="K8" s="13">
        <v>5</v>
      </c>
      <c r="L8" s="13">
        <f t="shared" si="0"/>
        <v>2.5</v>
      </c>
    </row>
    <row r="9" spans="1:13" ht="15.75" customHeight="1" x14ac:dyDescent="0.2">
      <c r="H9" s="2" t="s">
        <v>73</v>
      </c>
      <c r="I9" s="2" t="s">
        <v>28</v>
      </c>
      <c r="J9" s="2">
        <v>0.5</v>
      </c>
      <c r="K9" s="13">
        <v>5</v>
      </c>
      <c r="L9" s="13">
        <f t="shared" si="0"/>
        <v>2.5</v>
      </c>
    </row>
    <row r="10" spans="1:13" ht="15.75" customHeight="1" x14ac:dyDescent="0.2">
      <c r="H10" s="2" t="s">
        <v>74</v>
      </c>
      <c r="I10" s="2" t="s">
        <v>30</v>
      </c>
      <c r="J10" s="2">
        <v>2</v>
      </c>
      <c r="K10" s="13">
        <v>3</v>
      </c>
      <c r="L10" s="13">
        <f t="shared" si="0"/>
        <v>6</v>
      </c>
    </row>
    <row r="11" spans="1:13" ht="15.75" customHeight="1" x14ac:dyDescent="0.2">
      <c r="B11" s="18" t="s">
        <v>75</v>
      </c>
      <c r="C11" s="18" t="s">
        <v>76</v>
      </c>
      <c r="D11" s="18" t="s">
        <v>77</v>
      </c>
      <c r="E11" s="18" t="s">
        <v>78</v>
      </c>
      <c r="H11" s="2" t="s">
        <v>79</v>
      </c>
      <c r="I11" s="2" t="s">
        <v>80</v>
      </c>
      <c r="J11" s="2">
        <v>1</v>
      </c>
      <c r="K11" s="13">
        <v>5</v>
      </c>
      <c r="L11" s="13">
        <f t="shared" si="0"/>
        <v>5</v>
      </c>
    </row>
    <row r="12" spans="1:13" ht="15.75" customHeight="1" x14ac:dyDescent="0.2">
      <c r="B12" s="2" t="s">
        <v>2</v>
      </c>
      <c r="C12" s="2">
        <v>1</v>
      </c>
      <c r="D12" s="19" t="str">
        <f t="shared" ref="D12:D46" si="1">IF(C12=1,"Simples",IF(C12=2,"Médio",IF(C12&gt;=3,"Complexo",IF(ISBLANK(C12),"-"))))</f>
        <v>Simples</v>
      </c>
      <c r="E12" s="2" t="s">
        <v>81</v>
      </c>
      <c r="H12" s="2" t="s">
        <v>82</v>
      </c>
      <c r="I12" s="2" t="s">
        <v>34</v>
      </c>
      <c r="J12" s="2">
        <v>1</v>
      </c>
      <c r="K12" s="13">
        <v>5</v>
      </c>
      <c r="L12" s="13">
        <f t="shared" si="0"/>
        <v>5</v>
      </c>
    </row>
    <row r="13" spans="1:13" ht="15.75" customHeight="1" x14ac:dyDescent="0.2">
      <c r="B13" s="20" t="s">
        <v>3</v>
      </c>
      <c r="C13" s="20">
        <v>1</v>
      </c>
      <c r="D13" s="21" t="str">
        <f t="shared" si="1"/>
        <v>Simples</v>
      </c>
      <c r="E13" s="20" t="s">
        <v>83</v>
      </c>
      <c r="H13" s="2" t="s">
        <v>84</v>
      </c>
      <c r="I13" s="2" t="s">
        <v>36</v>
      </c>
      <c r="J13" s="2">
        <v>1</v>
      </c>
      <c r="K13" s="13">
        <v>4</v>
      </c>
      <c r="L13" s="13">
        <f t="shared" si="0"/>
        <v>4</v>
      </c>
    </row>
    <row r="14" spans="1:13" ht="15.75" customHeight="1" x14ac:dyDescent="0.2">
      <c r="B14" s="2" t="s">
        <v>6</v>
      </c>
      <c r="C14" s="2">
        <v>1</v>
      </c>
      <c r="D14" s="19" t="str">
        <f t="shared" si="1"/>
        <v>Simples</v>
      </c>
      <c r="E14" s="2" t="s">
        <v>85</v>
      </c>
      <c r="H14" s="2" t="s">
        <v>86</v>
      </c>
      <c r="I14" s="2" t="s">
        <v>37</v>
      </c>
      <c r="J14" s="2">
        <v>1</v>
      </c>
      <c r="K14" s="13">
        <v>0</v>
      </c>
      <c r="L14" s="13">
        <f t="shared" si="0"/>
        <v>0</v>
      </c>
    </row>
    <row r="15" spans="1:13" ht="15.75" customHeight="1" x14ac:dyDescent="0.2">
      <c r="B15" s="20" t="s">
        <v>7</v>
      </c>
      <c r="C15" s="20">
        <v>1</v>
      </c>
      <c r="D15" s="21" t="str">
        <f t="shared" si="1"/>
        <v>Simples</v>
      </c>
      <c r="E15" s="20" t="s">
        <v>87</v>
      </c>
      <c r="H15" s="22"/>
      <c r="I15" s="23"/>
      <c r="J15" s="24" t="s">
        <v>88</v>
      </c>
      <c r="K15" s="25"/>
      <c r="L15" s="26">
        <f>((SUM(L3,L4,L5,L6,L7,L8,L9,L10,L11,L12,L13,L14)*0.01)+0.6)</f>
        <v>1.1200000000000001</v>
      </c>
    </row>
    <row r="16" spans="1:13" ht="15.75" customHeight="1" x14ac:dyDescent="0.2">
      <c r="B16" s="2" t="s">
        <v>8</v>
      </c>
      <c r="C16" s="2">
        <v>1</v>
      </c>
      <c r="D16" s="19" t="str">
        <f t="shared" si="1"/>
        <v>Simples</v>
      </c>
      <c r="E16" s="2" t="s">
        <v>89</v>
      </c>
      <c r="I16" s="1" t="s">
        <v>90</v>
      </c>
    </row>
    <row r="17" spans="2:12" ht="15.75" customHeight="1" x14ac:dyDescent="0.2">
      <c r="B17" s="20" t="s">
        <v>9</v>
      </c>
      <c r="C17" s="20">
        <v>1</v>
      </c>
      <c r="D17" s="21" t="str">
        <f t="shared" si="1"/>
        <v>Simples</v>
      </c>
      <c r="E17" s="20" t="s">
        <v>91</v>
      </c>
    </row>
    <row r="18" spans="2:12" ht="15.75" customHeight="1" x14ac:dyDescent="0.2">
      <c r="B18" s="2" t="s">
        <v>10</v>
      </c>
      <c r="C18" s="2">
        <v>2</v>
      </c>
      <c r="D18" s="19" t="str">
        <f t="shared" si="1"/>
        <v>Médio</v>
      </c>
      <c r="E18" s="2" t="s">
        <v>92</v>
      </c>
    </row>
    <row r="19" spans="2:12" ht="15.75" customHeight="1" x14ac:dyDescent="0.2">
      <c r="B19" s="20" t="s">
        <v>11</v>
      </c>
      <c r="C19" s="20">
        <v>2</v>
      </c>
      <c r="D19" s="21" t="str">
        <f t="shared" si="1"/>
        <v>Médio</v>
      </c>
      <c r="E19" s="20" t="s">
        <v>93</v>
      </c>
      <c r="H19" s="27" t="s">
        <v>94</v>
      </c>
      <c r="I19" s="28"/>
      <c r="J19" s="29"/>
      <c r="K19" s="29"/>
      <c r="L19" s="30"/>
    </row>
    <row r="20" spans="2:12" ht="15.75" customHeight="1" x14ac:dyDescent="0.2">
      <c r="B20" s="2" t="s">
        <v>12</v>
      </c>
      <c r="C20" s="2">
        <v>1</v>
      </c>
      <c r="D20" s="19" t="str">
        <f t="shared" si="1"/>
        <v>Simples</v>
      </c>
      <c r="E20" s="2" t="s">
        <v>95</v>
      </c>
      <c r="H20" s="11" t="s">
        <v>59</v>
      </c>
      <c r="I20" s="11" t="s">
        <v>1</v>
      </c>
      <c r="J20" s="31" t="s">
        <v>0</v>
      </c>
      <c r="K20" s="11" t="s">
        <v>96</v>
      </c>
      <c r="L20" s="31" t="s">
        <v>4</v>
      </c>
    </row>
    <row r="21" spans="2:12" ht="15.75" customHeight="1" x14ac:dyDescent="0.2">
      <c r="B21" s="20" t="s">
        <v>13</v>
      </c>
      <c r="C21" s="20">
        <v>1</v>
      </c>
      <c r="D21" s="21" t="str">
        <f t="shared" si="1"/>
        <v>Simples</v>
      </c>
      <c r="E21" s="20" t="s">
        <v>97</v>
      </c>
      <c r="H21" s="2" t="s">
        <v>98</v>
      </c>
      <c r="I21" s="2" t="s">
        <v>47</v>
      </c>
      <c r="J21" s="2">
        <v>1.5</v>
      </c>
      <c r="K21" s="13">
        <v>5</v>
      </c>
      <c r="L21" s="19">
        <f t="shared" ref="L21:L28" si="2">J21*K21</f>
        <v>7.5</v>
      </c>
    </row>
    <row r="22" spans="2:12" ht="15.75" customHeight="1" x14ac:dyDescent="0.2">
      <c r="B22" s="2" t="s">
        <v>14</v>
      </c>
      <c r="C22" s="2">
        <v>2</v>
      </c>
      <c r="D22" s="19" t="str">
        <f t="shared" si="1"/>
        <v>Médio</v>
      </c>
      <c r="E22" s="2" t="s">
        <v>99</v>
      </c>
      <c r="H22" s="2" t="s">
        <v>100</v>
      </c>
      <c r="I22" s="2" t="s">
        <v>50</v>
      </c>
      <c r="J22" s="2">
        <v>0.5</v>
      </c>
      <c r="K22" s="13">
        <v>3</v>
      </c>
      <c r="L22" s="19">
        <f t="shared" si="2"/>
        <v>1.5</v>
      </c>
    </row>
    <row r="23" spans="2:12" ht="15.75" customHeight="1" x14ac:dyDescent="0.2">
      <c r="B23" s="20" t="s">
        <v>15</v>
      </c>
      <c r="C23" s="20">
        <v>2</v>
      </c>
      <c r="D23" s="21" t="str">
        <f t="shared" si="1"/>
        <v>Médio</v>
      </c>
      <c r="E23" s="20" t="s">
        <v>101</v>
      </c>
      <c r="H23" s="2" t="s">
        <v>102</v>
      </c>
      <c r="I23" s="2" t="s">
        <v>51</v>
      </c>
      <c r="J23" s="2">
        <v>1</v>
      </c>
      <c r="K23" s="13">
        <v>4</v>
      </c>
      <c r="L23" s="19">
        <f t="shared" si="2"/>
        <v>4</v>
      </c>
    </row>
    <row r="24" spans="2:12" ht="12.75" x14ac:dyDescent="0.2">
      <c r="B24" s="2" t="s">
        <v>17</v>
      </c>
      <c r="C24" s="2">
        <v>2</v>
      </c>
      <c r="D24" s="19" t="str">
        <f t="shared" si="1"/>
        <v>Médio</v>
      </c>
      <c r="E24" s="2" t="s">
        <v>103</v>
      </c>
      <c r="H24" s="2" t="s">
        <v>104</v>
      </c>
      <c r="I24" s="2" t="s">
        <v>52</v>
      </c>
      <c r="J24" s="2">
        <v>0.5</v>
      </c>
      <c r="K24" s="13">
        <v>3</v>
      </c>
      <c r="L24" s="19">
        <f t="shared" si="2"/>
        <v>1.5</v>
      </c>
    </row>
    <row r="25" spans="2:12" ht="12.75" x14ac:dyDescent="0.2">
      <c r="B25" s="20" t="s">
        <v>19</v>
      </c>
      <c r="C25" s="20">
        <v>1</v>
      </c>
      <c r="D25" s="21" t="str">
        <f t="shared" si="1"/>
        <v>Simples</v>
      </c>
      <c r="E25" s="20" t="s">
        <v>105</v>
      </c>
      <c r="H25" s="2" t="s">
        <v>106</v>
      </c>
      <c r="I25" s="2" t="s">
        <v>53</v>
      </c>
      <c r="J25" s="2">
        <v>1</v>
      </c>
      <c r="K25" s="13">
        <v>5</v>
      </c>
      <c r="L25" s="19">
        <f t="shared" si="2"/>
        <v>5</v>
      </c>
    </row>
    <row r="26" spans="2:12" ht="12.75" x14ac:dyDescent="0.2">
      <c r="B26" s="2" t="s">
        <v>21</v>
      </c>
      <c r="C26" s="2">
        <v>2</v>
      </c>
      <c r="D26" s="19" t="str">
        <f t="shared" si="1"/>
        <v>Médio</v>
      </c>
      <c r="E26" s="2" t="s">
        <v>107</v>
      </c>
      <c r="H26" s="2" t="s">
        <v>108</v>
      </c>
      <c r="I26" s="2" t="s">
        <v>54</v>
      </c>
      <c r="J26" s="2">
        <v>2</v>
      </c>
      <c r="K26" s="13">
        <v>5</v>
      </c>
      <c r="L26" s="19">
        <f t="shared" si="2"/>
        <v>10</v>
      </c>
    </row>
    <row r="27" spans="2:12" ht="12.75" x14ac:dyDescent="0.2">
      <c r="B27" s="20" t="s">
        <v>23</v>
      </c>
      <c r="C27" s="20">
        <v>1</v>
      </c>
      <c r="D27" s="21" t="str">
        <f t="shared" si="1"/>
        <v>Simples</v>
      </c>
      <c r="E27" s="20" t="s">
        <v>109</v>
      </c>
      <c r="H27" s="2" t="s">
        <v>110</v>
      </c>
      <c r="I27" s="2" t="s">
        <v>55</v>
      </c>
      <c r="J27" s="2">
        <v>-1</v>
      </c>
      <c r="K27" s="13">
        <v>4</v>
      </c>
      <c r="L27" s="19">
        <f t="shared" si="2"/>
        <v>-4</v>
      </c>
    </row>
    <row r="28" spans="2:12" ht="12.75" x14ac:dyDescent="0.2">
      <c r="B28" s="2" t="s">
        <v>24</v>
      </c>
      <c r="C28" s="2">
        <v>1</v>
      </c>
      <c r="D28" s="19" t="str">
        <f t="shared" si="1"/>
        <v>Simples</v>
      </c>
      <c r="E28" s="2" t="s">
        <v>111</v>
      </c>
      <c r="H28" s="2" t="s">
        <v>112</v>
      </c>
      <c r="I28" s="32" t="s">
        <v>56</v>
      </c>
      <c r="J28" s="2">
        <v>-1</v>
      </c>
      <c r="K28" s="13">
        <v>3</v>
      </c>
      <c r="L28" s="19">
        <f t="shared" si="2"/>
        <v>-3</v>
      </c>
    </row>
    <row r="29" spans="2:12" ht="12.75" x14ac:dyDescent="0.2">
      <c r="B29" s="20" t="s">
        <v>26</v>
      </c>
      <c r="C29" s="20">
        <v>2</v>
      </c>
      <c r="D29" s="21" t="str">
        <f t="shared" si="1"/>
        <v>Médio</v>
      </c>
      <c r="E29" s="20" t="s">
        <v>113</v>
      </c>
      <c r="H29" s="33"/>
      <c r="I29" s="34"/>
      <c r="J29" s="24" t="s">
        <v>114</v>
      </c>
      <c r="K29" s="25"/>
      <c r="L29" s="26">
        <f>((SUM(L21,L22,L23,L24,L25,L26,L27,L28)*(-0.03))+1.4)</f>
        <v>0.72499999999999998</v>
      </c>
    </row>
    <row r="30" spans="2:12" ht="12.75" x14ac:dyDescent="0.2">
      <c r="B30" s="2" t="s">
        <v>27</v>
      </c>
      <c r="C30" s="2">
        <v>2</v>
      </c>
      <c r="D30" s="19" t="str">
        <f t="shared" si="1"/>
        <v>Médio</v>
      </c>
      <c r="E30" s="2" t="s">
        <v>115</v>
      </c>
      <c r="I30" s="1" t="s">
        <v>90</v>
      </c>
    </row>
    <row r="31" spans="2:12" ht="12.75" x14ac:dyDescent="0.2">
      <c r="B31" s="20" t="s">
        <v>29</v>
      </c>
      <c r="C31" s="20">
        <v>1</v>
      </c>
      <c r="D31" s="21" t="str">
        <f t="shared" si="1"/>
        <v>Simples</v>
      </c>
      <c r="E31" s="20" t="s">
        <v>116</v>
      </c>
    </row>
    <row r="32" spans="2:12" ht="12.75" x14ac:dyDescent="0.2">
      <c r="B32" s="2" t="s">
        <v>31</v>
      </c>
      <c r="C32" s="2">
        <v>2</v>
      </c>
      <c r="D32" s="19" t="str">
        <f t="shared" si="1"/>
        <v>Médio</v>
      </c>
      <c r="E32" s="2" t="s">
        <v>117</v>
      </c>
    </row>
    <row r="33" spans="2:11" ht="12.75" x14ac:dyDescent="0.2">
      <c r="B33" s="20" t="s">
        <v>32</v>
      </c>
      <c r="C33" s="20">
        <v>1</v>
      </c>
      <c r="D33" s="21" t="str">
        <f t="shared" si="1"/>
        <v>Simples</v>
      </c>
      <c r="E33" s="20" t="s">
        <v>118</v>
      </c>
    </row>
    <row r="34" spans="2:11" ht="12.75" x14ac:dyDescent="0.2">
      <c r="B34" s="2" t="s">
        <v>33</v>
      </c>
      <c r="C34" s="2">
        <v>1</v>
      </c>
      <c r="D34" s="19" t="str">
        <f t="shared" si="1"/>
        <v>Simples</v>
      </c>
      <c r="E34" s="2" t="s">
        <v>119</v>
      </c>
    </row>
    <row r="35" spans="2:11" ht="12.75" x14ac:dyDescent="0.2">
      <c r="B35" s="20" t="s">
        <v>35</v>
      </c>
      <c r="C35" s="20">
        <v>1</v>
      </c>
      <c r="D35" s="21" t="str">
        <f t="shared" si="1"/>
        <v>Simples</v>
      </c>
      <c r="E35" s="20" t="s">
        <v>120</v>
      </c>
    </row>
    <row r="36" spans="2:11" ht="12.75" x14ac:dyDescent="0.2">
      <c r="B36" s="2" t="s">
        <v>38</v>
      </c>
      <c r="C36" s="2">
        <v>1</v>
      </c>
      <c r="D36" s="19" t="str">
        <f t="shared" si="1"/>
        <v>Simples</v>
      </c>
      <c r="E36" s="2" t="s">
        <v>121</v>
      </c>
      <c r="H36" s="1"/>
      <c r="I36" s="35" t="s">
        <v>122</v>
      </c>
      <c r="J36" s="36">
        <f>(SUM(D7+D55)*L15*L29)</f>
        <v>227.36</v>
      </c>
    </row>
    <row r="37" spans="2:11" ht="12.75" x14ac:dyDescent="0.2">
      <c r="B37" s="20" t="s">
        <v>39</v>
      </c>
      <c r="C37" s="20">
        <v>2</v>
      </c>
      <c r="D37" s="21" t="str">
        <f t="shared" si="1"/>
        <v>Médio</v>
      </c>
      <c r="E37" s="20" t="s">
        <v>123</v>
      </c>
      <c r="I37" s="37"/>
    </row>
    <row r="38" spans="2:11" ht="12.75" x14ac:dyDescent="0.2">
      <c r="B38" s="2" t="s">
        <v>40</v>
      </c>
      <c r="C38" s="2">
        <v>2</v>
      </c>
      <c r="D38" s="19" t="str">
        <f t="shared" si="1"/>
        <v>Médio</v>
      </c>
      <c r="E38" s="2" t="s">
        <v>124</v>
      </c>
    </row>
    <row r="39" spans="2:11" ht="12.75" x14ac:dyDescent="0.2">
      <c r="B39" s="20" t="s">
        <v>41</v>
      </c>
      <c r="C39" s="20">
        <v>2</v>
      </c>
      <c r="D39" s="21" t="str">
        <f t="shared" si="1"/>
        <v>Médio</v>
      </c>
      <c r="E39" s="20" t="s">
        <v>125</v>
      </c>
      <c r="I39" s="41" t="s">
        <v>141</v>
      </c>
      <c r="J39" s="41" t="s">
        <v>142</v>
      </c>
      <c r="K39" s="41" t="s">
        <v>143</v>
      </c>
    </row>
    <row r="40" spans="2:11" ht="12.75" x14ac:dyDescent="0.2">
      <c r="B40" s="2" t="s">
        <v>42</v>
      </c>
      <c r="C40" s="2">
        <v>1</v>
      </c>
      <c r="D40" s="19" t="str">
        <f t="shared" si="1"/>
        <v>Simples</v>
      </c>
      <c r="E40" s="2" t="s">
        <v>126</v>
      </c>
      <c r="I40" s="40" t="s">
        <v>144</v>
      </c>
      <c r="J40" s="42">
        <v>21.5</v>
      </c>
      <c r="K40" s="46">
        <f>(J40/J48)</f>
        <v>9.2672413793103453E-2</v>
      </c>
    </row>
    <row r="41" spans="2:11" ht="12.75" x14ac:dyDescent="0.2">
      <c r="B41" s="20" t="s">
        <v>43</v>
      </c>
      <c r="C41" s="20">
        <v>1</v>
      </c>
      <c r="D41" s="21" t="str">
        <f t="shared" si="1"/>
        <v>Simples</v>
      </c>
      <c r="E41" s="20" t="s">
        <v>127</v>
      </c>
      <c r="I41" s="40" t="s">
        <v>145</v>
      </c>
      <c r="J41" s="42">
        <v>13.5</v>
      </c>
      <c r="K41" s="46">
        <f>J41/J48</f>
        <v>5.8189655172413791E-2</v>
      </c>
    </row>
    <row r="42" spans="2:11" ht="12.75" x14ac:dyDescent="0.2">
      <c r="B42" s="2" t="s">
        <v>44</v>
      </c>
      <c r="C42" s="2">
        <v>1</v>
      </c>
      <c r="D42" s="19" t="str">
        <f t="shared" si="1"/>
        <v>Simples</v>
      </c>
      <c r="E42" s="2" t="s">
        <v>128</v>
      </c>
      <c r="I42" s="40" t="s">
        <v>146</v>
      </c>
      <c r="J42" s="42">
        <v>38</v>
      </c>
      <c r="K42" s="46">
        <f>J42/J48</f>
        <v>0.16379310344827586</v>
      </c>
    </row>
    <row r="43" spans="2:11" ht="12.75" x14ac:dyDescent="0.2">
      <c r="B43" s="20" t="s">
        <v>45</v>
      </c>
      <c r="C43" s="20">
        <v>2</v>
      </c>
      <c r="D43" s="21" t="str">
        <f t="shared" si="1"/>
        <v>Médio</v>
      </c>
      <c r="E43" s="20" t="s">
        <v>129</v>
      </c>
      <c r="I43" s="40" t="s">
        <v>147</v>
      </c>
      <c r="J43" s="42">
        <v>5</v>
      </c>
      <c r="K43" s="46">
        <f>J43/J48</f>
        <v>2.1551724137931036E-2</v>
      </c>
    </row>
    <row r="44" spans="2:11" ht="12.75" x14ac:dyDescent="0.2">
      <c r="B44" s="2" t="s">
        <v>46</v>
      </c>
      <c r="C44" s="2">
        <v>2</v>
      </c>
      <c r="D44" s="19" t="str">
        <f t="shared" si="1"/>
        <v>Médio</v>
      </c>
      <c r="E44" s="2" t="s">
        <v>130</v>
      </c>
      <c r="I44" s="40" t="s">
        <v>148</v>
      </c>
      <c r="J44" s="42">
        <v>122.5</v>
      </c>
      <c r="K44" s="45">
        <f>J44/J48</f>
        <v>0.52801724137931039</v>
      </c>
    </row>
    <row r="45" spans="2:11" ht="12.75" x14ac:dyDescent="0.2">
      <c r="B45" s="20" t="s">
        <v>48</v>
      </c>
      <c r="C45" s="20">
        <v>4</v>
      </c>
      <c r="D45" s="21" t="str">
        <f t="shared" si="1"/>
        <v>Complexo</v>
      </c>
      <c r="E45" s="20" t="s">
        <v>131</v>
      </c>
      <c r="I45" s="40" t="s">
        <v>149</v>
      </c>
      <c r="J45" s="42">
        <v>3.5</v>
      </c>
      <c r="K45" s="46">
        <f>J45/J48</f>
        <v>1.5086206896551725E-2</v>
      </c>
    </row>
    <row r="46" spans="2:11" ht="12.75" x14ac:dyDescent="0.2">
      <c r="B46" s="2" t="s">
        <v>49</v>
      </c>
      <c r="C46" s="2">
        <v>4</v>
      </c>
      <c r="D46" s="19" t="str">
        <f t="shared" si="1"/>
        <v>Complexo</v>
      </c>
      <c r="E46" s="2" t="s">
        <v>131</v>
      </c>
      <c r="I46" s="40" t="s">
        <v>150</v>
      </c>
      <c r="J46" s="42">
        <v>20</v>
      </c>
      <c r="K46" s="46">
        <f>J46/J48</f>
        <v>8.6206896551724144E-2</v>
      </c>
    </row>
    <row r="47" spans="2:11" ht="15.75" customHeight="1" x14ac:dyDescent="0.2">
      <c r="I47" s="40" t="s">
        <v>151</v>
      </c>
      <c r="J47" s="42">
        <v>8</v>
      </c>
      <c r="K47" s="46">
        <f>J47/J48</f>
        <v>3.4482758620689655E-2</v>
      </c>
    </row>
    <row r="48" spans="2:11" ht="12.75" x14ac:dyDescent="0.2">
      <c r="I48" s="43" t="s">
        <v>152</v>
      </c>
      <c r="J48" s="43">
        <f>SUM(J40:J47)</f>
        <v>232</v>
      </c>
      <c r="K48" s="44">
        <v>1</v>
      </c>
    </row>
    <row r="49" spans="1:5" ht="12.75" x14ac:dyDescent="0.2">
      <c r="A49" s="4"/>
      <c r="B49" s="5" t="s">
        <v>132</v>
      </c>
      <c r="C49" s="4"/>
      <c r="D49" s="4"/>
      <c r="E49" s="4"/>
    </row>
    <row r="51" spans="1:5" ht="12.75" x14ac:dyDescent="0.2">
      <c r="B51" s="12" t="s">
        <v>133</v>
      </c>
      <c r="C51" s="12" t="s">
        <v>0</v>
      </c>
      <c r="D51" s="12" t="s">
        <v>134</v>
      </c>
    </row>
    <row r="52" spans="1:5" ht="12.75" x14ac:dyDescent="0.2">
      <c r="B52" s="14" t="s">
        <v>64</v>
      </c>
      <c r="C52" s="14">
        <v>1</v>
      </c>
      <c r="D52" s="14">
        <f>SUM(B75,B76,B77,B78,B79)</f>
        <v>0</v>
      </c>
    </row>
    <row r="53" spans="1:5" ht="12.75" x14ac:dyDescent="0.2">
      <c r="B53" s="14" t="s">
        <v>66</v>
      </c>
      <c r="C53" s="14">
        <v>2</v>
      </c>
      <c r="D53" s="14">
        <f>SUM(C75,C76,C77,C78,C79)</f>
        <v>0</v>
      </c>
    </row>
    <row r="54" spans="1:5" ht="12.75" x14ac:dyDescent="0.2">
      <c r="B54" s="14" t="s">
        <v>68</v>
      </c>
      <c r="C54" s="14">
        <v>3</v>
      </c>
      <c r="D54" s="15">
        <f>SUM(D75,D76,D77,D78,D79)</f>
        <v>5</v>
      </c>
    </row>
    <row r="55" spans="1:5" ht="12.75" x14ac:dyDescent="0.2">
      <c r="C55" s="16" t="s">
        <v>70</v>
      </c>
      <c r="D55" s="17">
        <f>SUM((C52*D52),(C53*D53),(C54*D54))</f>
        <v>15</v>
      </c>
    </row>
    <row r="58" spans="1:5" ht="12.75" x14ac:dyDescent="0.2">
      <c r="B58" s="12" t="s">
        <v>135</v>
      </c>
      <c r="C58" s="12" t="s">
        <v>77</v>
      </c>
    </row>
    <row r="59" spans="1:5" ht="12.75" x14ac:dyDescent="0.2">
      <c r="B59" s="14" t="s">
        <v>136</v>
      </c>
      <c r="C59" s="14" t="s">
        <v>68</v>
      </c>
      <c r="D59" s="38"/>
    </row>
    <row r="60" spans="1:5" ht="12.75" x14ac:dyDescent="0.2">
      <c r="B60" s="14" t="s">
        <v>137</v>
      </c>
      <c r="C60" s="14" t="s">
        <v>68</v>
      </c>
      <c r="D60" s="38"/>
    </row>
    <row r="61" spans="1:5" ht="12.75" x14ac:dyDescent="0.2">
      <c r="B61" s="14" t="s">
        <v>138</v>
      </c>
      <c r="C61" s="14" t="s">
        <v>68</v>
      </c>
      <c r="D61" s="38"/>
    </row>
    <row r="62" spans="1:5" ht="12.75" x14ac:dyDescent="0.2">
      <c r="B62" s="14" t="s">
        <v>139</v>
      </c>
      <c r="C62" s="14" t="s">
        <v>68</v>
      </c>
      <c r="D62" s="38"/>
    </row>
    <row r="63" spans="1:5" ht="12.75" x14ac:dyDescent="0.2">
      <c r="B63" s="14" t="s">
        <v>140</v>
      </c>
      <c r="C63" s="14" t="s">
        <v>68</v>
      </c>
      <c r="D63" s="38"/>
    </row>
    <row r="67" spans="2:4" ht="12.75" x14ac:dyDescent="0.2">
      <c r="B67" s="1"/>
    </row>
    <row r="68" spans="2:4" ht="12.75" x14ac:dyDescent="0.2">
      <c r="B68" s="1"/>
    </row>
    <row r="70" spans="2:4" ht="12.75" x14ac:dyDescent="0.2">
      <c r="B70" s="1"/>
    </row>
    <row r="71" spans="2:4" ht="12.75" x14ac:dyDescent="0.2">
      <c r="B71" s="1"/>
    </row>
    <row r="75" spans="2:4" ht="15.75" customHeight="1" x14ac:dyDescent="0.2">
      <c r="B75" s="39">
        <f>IF(C59="Simples",1,0)</f>
        <v>0</v>
      </c>
      <c r="C75" s="39">
        <f>IF(C59="Médio",1,0)</f>
        <v>0</v>
      </c>
      <c r="D75" s="39">
        <f>IF(C59="Complexo",1,0)</f>
        <v>1</v>
      </c>
    </row>
    <row r="76" spans="2:4" ht="15.75" customHeight="1" x14ac:dyDescent="0.2">
      <c r="B76" s="39">
        <f>IF(C60="Simples",1,0)</f>
        <v>0</v>
      </c>
      <c r="C76" s="39">
        <f>IF(C60="Médio",1,0)</f>
        <v>0</v>
      </c>
      <c r="D76" s="39">
        <f>IF(C60="Complexo",1,0)</f>
        <v>1</v>
      </c>
    </row>
    <row r="77" spans="2:4" ht="15.75" customHeight="1" x14ac:dyDescent="0.2">
      <c r="B77" s="39">
        <f>IF(C61="Simples",1,0)</f>
        <v>0</v>
      </c>
      <c r="C77" s="39">
        <f>IF(C61="Médio",1,0)</f>
        <v>0</v>
      </c>
      <c r="D77" s="39">
        <f>IF(C61="Complexo",1,0)</f>
        <v>1</v>
      </c>
    </row>
    <row r="78" spans="2:4" ht="15.75" customHeight="1" x14ac:dyDescent="0.2">
      <c r="B78" s="39">
        <f>IF(C62="Simples",1,0)</f>
        <v>0</v>
      </c>
      <c r="C78" s="39">
        <f>IF(C62="Médio",1,0)</f>
        <v>0</v>
      </c>
      <c r="D78" s="39">
        <f>IF(C62="Complexo",1,0)</f>
        <v>1</v>
      </c>
    </row>
    <row r="79" spans="2:4" ht="15.75" customHeight="1" x14ac:dyDescent="0.2">
      <c r="B79" s="39">
        <f>IF(C63="Simples",1,0)</f>
        <v>0</v>
      </c>
      <c r="C79" s="39">
        <f>IF(C63="Médio",1,0)</f>
        <v>0</v>
      </c>
      <c r="D79" s="39">
        <f>IF(C63="Complexo",1,0)</f>
        <v>1</v>
      </c>
    </row>
    <row r="83" spans="2:4" ht="15.75" customHeight="1" x14ac:dyDescent="0.2">
      <c r="B83" s="39">
        <f>IF(D12="Simples",1,0)</f>
        <v>1</v>
      </c>
      <c r="C83" s="39">
        <f>IF(D12="Médio",1,0)</f>
        <v>0</v>
      </c>
      <c r="D83" s="39">
        <f>IF(D12="Complexo",1,0)</f>
        <v>0</v>
      </c>
    </row>
    <row r="84" spans="2:4" ht="15.75" customHeight="1" x14ac:dyDescent="0.2">
      <c r="B84" s="39">
        <f t="shared" ref="B84:B117" si="3">IF(D13="Simples",1,0)</f>
        <v>1</v>
      </c>
      <c r="C84" s="39">
        <f t="shared" ref="C84:C117" si="4">IF(D13="Médio",1,0)</f>
        <v>0</v>
      </c>
      <c r="D84" s="39">
        <f t="shared" ref="D84:D117" si="5">IF(D13="Complexo",1,0)</f>
        <v>0</v>
      </c>
    </row>
    <row r="85" spans="2:4" ht="15.75" customHeight="1" x14ac:dyDescent="0.2">
      <c r="B85" s="39">
        <f t="shared" si="3"/>
        <v>1</v>
      </c>
      <c r="C85" s="39">
        <f t="shared" si="4"/>
        <v>0</v>
      </c>
      <c r="D85" s="39">
        <f t="shared" si="5"/>
        <v>0</v>
      </c>
    </row>
    <row r="86" spans="2:4" ht="15.75" customHeight="1" x14ac:dyDescent="0.2">
      <c r="B86" s="39">
        <f t="shared" si="3"/>
        <v>1</v>
      </c>
      <c r="C86" s="39">
        <f t="shared" si="4"/>
        <v>0</v>
      </c>
      <c r="D86" s="39">
        <f t="shared" si="5"/>
        <v>0</v>
      </c>
    </row>
    <row r="87" spans="2:4" ht="15.75" customHeight="1" x14ac:dyDescent="0.2">
      <c r="B87" s="39">
        <f t="shared" si="3"/>
        <v>1</v>
      </c>
      <c r="C87" s="39">
        <f t="shared" si="4"/>
        <v>0</v>
      </c>
      <c r="D87" s="39">
        <f t="shared" si="5"/>
        <v>0</v>
      </c>
    </row>
    <row r="88" spans="2:4" ht="15.75" customHeight="1" x14ac:dyDescent="0.2">
      <c r="B88" s="39">
        <f t="shared" si="3"/>
        <v>1</v>
      </c>
      <c r="C88" s="39">
        <f t="shared" si="4"/>
        <v>0</v>
      </c>
      <c r="D88" s="39">
        <f t="shared" si="5"/>
        <v>0</v>
      </c>
    </row>
    <row r="89" spans="2:4" ht="15.75" customHeight="1" x14ac:dyDescent="0.2">
      <c r="B89" s="39">
        <f t="shared" si="3"/>
        <v>0</v>
      </c>
      <c r="C89" s="39">
        <f t="shared" si="4"/>
        <v>1</v>
      </c>
      <c r="D89" s="39">
        <f t="shared" si="5"/>
        <v>0</v>
      </c>
    </row>
    <row r="90" spans="2:4" ht="15.75" customHeight="1" x14ac:dyDescent="0.2">
      <c r="B90" s="39">
        <f t="shared" si="3"/>
        <v>0</v>
      </c>
      <c r="C90" s="39">
        <f t="shared" si="4"/>
        <v>1</v>
      </c>
      <c r="D90" s="39">
        <f t="shared" si="5"/>
        <v>0</v>
      </c>
    </row>
    <row r="91" spans="2:4" ht="15.75" customHeight="1" x14ac:dyDescent="0.2">
      <c r="B91" s="39">
        <f t="shared" si="3"/>
        <v>1</v>
      </c>
      <c r="C91" s="39">
        <f t="shared" si="4"/>
        <v>0</v>
      </c>
      <c r="D91" s="39">
        <f t="shared" si="5"/>
        <v>0</v>
      </c>
    </row>
    <row r="92" spans="2:4" ht="15.75" customHeight="1" x14ac:dyDescent="0.2">
      <c r="B92" s="39">
        <f t="shared" si="3"/>
        <v>1</v>
      </c>
      <c r="C92" s="39">
        <f t="shared" si="4"/>
        <v>0</v>
      </c>
      <c r="D92" s="39">
        <f t="shared" si="5"/>
        <v>0</v>
      </c>
    </row>
    <row r="93" spans="2:4" ht="15.75" customHeight="1" x14ac:dyDescent="0.2">
      <c r="B93" s="39">
        <f t="shared" si="3"/>
        <v>0</v>
      </c>
      <c r="C93" s="39">
        <f t="shared" si="4"/>
        <v>1</v>
      </c>
      <c r="D93" s="39">
        <f t="shared" si="5"/>
        <v>0</v>
      </c>
    </row>
    <row r="94" spans="2:4" ht="15.75" customHeight="1" x14ac:dyDescent="0.2">
      <c r="B94" s="39">
        <f t="shared" si="3"/>
        <v>0</v>
      </c>
      <c r="C94" s="39">
        <f t="shared" si="4"/>
        <v>1</v>
      </c>
      <c r="D94" s="39">
        <f t="shared" si="5"/>
        <v>0</v>
      </c>
    </row>
    <row r="95" spans="2:4" ht="15.75" customHeight="1" x14ac:dyDescent="0.2">
      <c r="B95" s="39">
        <f t="shared" si="3"/>
        <v>0</v>
      </c>
      <c r="C95" s="39">
        <f t="shared" si="4"/>
        <v>1</v>
      </c>
      <c r="D95" s="39">
        <f t="shared" si="5"/>
        <v>0</v>
      </c>
    </row>
    <row r="96" spans="2:4" ht="15.75" customHeight="1" x14ac:dyDescent="0.2">
      <c r="B96" s="39">
        <f t="shared" si="3"/>
        <v>1</v>
      </c>
      <c r="C96" s="39">
        <f t="shared" si="4"/>
        <v>0</v>
      </c>
      <c r="D96" s="39">
        <f t="shared" si="5"/>
        <v>0</v>
      </c>
    </row>
    <row r="97" spans="2:4" ht="15.75" customHeight="1" x14ac:dyDescent="0.2">
      <c r="B97" s="39">
        <f t="shared" si="3"/>
        <v>0</v>
      </c>
      <c r="C97" s="39">
        <f t="shared" si="4"/>
        <v>1</v>
      </c>
      <c r="D97" s="39">
        <f t="shared" si="5"/>
        <v>0</v>
      </c>
    </row>
    <row r="98" spans="2:4" ht="15.75" customHeight="1" x14ac:dyDescent="0.2">
      <c r="B98" s="39">
        <f t="shared" si="3"/>
        <v>1</v>
      </c>
      <c r="C98" s="39">
        <f t="shared" si="4"/>
        <v>0</v>
      </c>
      <c r="D98" s="39">
        <f t="shared" si="5"/>
        <v>0</v>
      </c>
    </row>
    <row r="99" spans="2:4" ht="15.75" customHeight="1" x14ac:dyDescent="0.2">
      <c r="B99" s="39">
        <f t="shared" si="3"/>
        <v>1</v>
      </c>
      <c r="C99" s="39">
        <f t="shared" si="4"/>
        <v>0</v>
      </c>
      <c r="D99" s="39">
        <f t="shared" si="5"/>
        <v>0</v>
      </c>
    </row>
    <row r="100" spans="2:4" ht="15.75" customHeight="1" x14ac:dyDescent="0.2">
      <c r="B100" s="39">
        <f t="shared" si="3"/>
        <v>0</v>
      </c>
      <c r="C100" s="39">
        <f t="shared" si="4"/>
        <v>1</v>
      </c>
      <c r="D100" s="39">
        <f t="shared" si="5"/>
        <v>0</v>
      </c>
    </row>
    <row r="101" spans="2:4" ht="15.75" customHeight="1" x14ac:dyDescent="0.2">
      <c r="B101" s="39">
        <f t="shared" si="3"/>
        <v>0</v>
      </c>
      <c r="C101" s="39">
        <f t="shared" si="4"/>
        <v>1</v>
      </c>
      <c r="D101" s="39">
        <f t="shared" si="5"/>
        <v>0</v>
      </c>
    </row>
    <row r="102" spans="2:4" ht="15.75" customHeight="1" x14ac:dyDescent="0.2">
      <c r="B102" s="39">
        <f t="shared" si="3"/>
        <v>1</v>
      </c>
      <c r="C102" s="39">
        <f t="shared" si="4"/>
        <v>0</v>
      </c>
      <c r="D102" s="39">
        <f t="shared" si="5"/>
        <v>0</v>
      </c>
    </row>
    <row r="103" spans="2:4" ht="15.75" customHeight="1" x14ac:dyDescent="0.2">
      <c r="B103" s="39">
        <f>IF(D32="Simples",1,0)</f>
        <v>0</v>
      </c>
      <c r="C103" s="39">
        <f t="shared" si="4"/>
        <v>1</v>
      </c>
      <c r="D103" s="39">
        <f t="shared" si="5"/>
        <v>0</v>
      </c>
    </row>
    <row r="104" spans="2:4" ht="15.75" customHeight="1" x14ac:dyDescent="0.2">
      <c r="B104" s="39">
        <f t="shared" si="3"/>
        <v>1</v>
      </c>
      <c r="C104" s="39">
        <f t="shared" si="4"/>
        <v>0</v>
      </c>
      <c r="D104" s="39">
        <f t="shared" si="5"/>
        <v>0</v>
      </c>
    </row>
    <row r="105" spans="2:4" ht="15.75" customHeight="1" x14ac:dyDescent="0.2">
      <c r="B105" s="39">
        <f t="shared" si="3"/>
        <v>1</v>
      </c>
      <c r="C105" s="39">
        <f t="shared" si="4"/>
        <v>0</v>
      </c>
      <c r="D105" s="39">
        <f t="shared" si="5"/>
        <v>0</v>
      </c>
    </row>
    <row r="106" spans="2:4" ht="15.75" customHeight="1" x14ac:dyDescent="0.2">
      <c r="B106" s="39">
        <f t="shared" si="3"/>
        <v>1</v>
      </c>
      <c r="C106" s="39">
        <f t="shared" si="4"/>
        <v>0</v>
      </c>
      <c r="D106" s="39">
        <f t="shared" si="5"/>
        <v>0</v>
      </c>
    </row>
    <row r="107" spans="2:4" ht="15.75" customHeight="1" x14ac:dyDescent="0.2">
      <c r="B107" s="39">
        <f t="shared" si="3"/>
        <v>1</v>
      </c>
      <c r="C107" s="39">
        <f t="shared" si="4"/>
        <v>0</v>
      </c>
      <c r="D107" s="39">
        <f t="shared" si="5"/>
        <v>0</v>
      </c>
    </row>
    <row r="108" spans="2:4" ht="15.75" customHeight="1" x14ac:dyDescent="0.2">
      <c r="B108" s="39">
        <f t="shared" si="3"/>
        <v>0</v>
      </c>
      <c r="C108" s="39">
        <f t="shared" si="4"/>
        <v>1</v>
      </c>
      <c r="D108" s="39">
        <f t="shared" si="5"/>
        <v>0</v>
      </c>
    </row>
    <row r="109" spans="2:4" ht="15.75" customHeight="1" x14ac:dyDescent="0.2">
      <c r="B109" s="39">
        <f t="shared" si="3"/>
        <v>0</v>
      </c>
      <c r="C109" s="39">
        <f t="shared" si="4"/>
        <v>1</v>
      </c>
      <c r="D109" s="39">
        <f t="shared" si="5"/>
        <v>0</v>
      </c>
    </row>
    <row r="110" spans="2:4" ht="15.75" customHeight="1" x14ac:dyDescent="0.2">
      <c r="B110" s="39">
        <f t="shared" si="3"/>
        <v>0</v>
      </c>
      <c r="C110" s="39">
        <f t="shared" si="4"/>
        <v>1</v>
      </c>
      <c r="D110" s="39">
        <f t="shared" si="5"/>
        <v>0</v>
      </c>
    </row>
    <row r="111" spans="2:4" ht="15.75" customHeight="1" x14ac:dyDescent="0.2">
      <c r="B111" s="39">
        <f t="shared" si="3"/>
        <v>1</v>
      </c>
      <c r="C111" s="39">
        <f t="shared" si="4"/>
        <v>0</v>
      </c>
      <c r="D111" s="39">
        <f t="shared" si="5"/>
        <v>0</v>
      </c>
    </row>
    <row r="112" spans="2:4" ht="15.75" customHeight="1" x14ac:dyDescent="0.2">
      <c r="B112" s="39">
        <f t="shared" si="3"/>
        <v>1</v>
      </c>
      <c r="C112" s="39">
        <f t="shared" si="4"/>
        <v>0</v>
      </c>
      <c r="D112" s="39">
        <f t="shared" si="5"/>
        <v>0</v>
      </c>
    </row>
    <row r="113" spans="2:4" ht="15.75" customHeight="1" x14ac:dyDescent="0.2">
      <c r="B113" s="39">
        <f t="shared" si="3"/>
        <v>1</v>
      </c>
      <c r="C113" s="39">
        <f t="shared" si="4"/>
        <v>0</v>
      </c>
      <c r="D113" s="39">
        <f t="shared" si="5"/>
        <v>0</v>
      </c>
    </row>
    <row r="114" spans="2:4" ht="15.75" customHeight="1" x14ac:dyDescent="0.2">
      <c r="B114" s="39">
        <f t="shared" si="3"/>
        <v>0</v>
      </c>
      <c r="C114" s="39">
        <f t="shared" si="4"/>
        <v>1</v>
      </c>
      <c r="D114" s="39">
        <f t="shared" si="5"/>
        <v>0</v>
      </c>
    </row>
    <row r="115" spans="2:4" ht="15.75" customHeight="1" x14ac:dyDescent="0.2">
      <c r="B115" s="39">
        <f t="shared" si="3"/>
        <v>0</v>
      </c>
      <c r="C115" s="39">
        <f t="shared" si="4"/>
        <v>1</v>
      </c>
      <c r="D115" s="39">
        <f t="shared" si="5"/>
        <v>0</v>
      </c>
    </row>
    <row r="116" spans="2:4" ht="15.75" customHeight="1" x14ac:dyDescent="0.2">
      <c r="B116" s="39">
        <f t="shared" si="3"/>
        <v>0</v>
      </c>
      <c r="C116" s="39">
        <f t="shared" si="4"/>
        <v>0</v>
      </c>
      <c r="D116" s="39">
        <f t="shared" si="5"/>
        <v>1</v>
      </c>
    </row>
    <row r="117" spans="2:4" ht="15.75" customHeight="1" x14ac:dyDescent="0.2">
      <c r="B117" s="39">
        <f t="shared" si="3"/>
        <v>0</v>
      </c>
      <c r="C117" s="39">
        <f t="shared" si="4"/>
        <v>0</v>
      </c>
      <c r="D117" s="39">
        <f t="shared" si="5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Pontos de Casos de Uso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Vagner Jr.</dc:creator>
  <cp:lastModifiedBy>Davi Braga</cp:lastModifiedBy>
  <dcterms:created xsi:type="dcterms:W3CDTF">2016-10-24T12:27:32Z</dcterms:created>
  <dcterms:modified xsi:type="dcterms:W3CDTF">2016-10-24T21:09:29Z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28ecd752-1919-487f-aff0-62c1416ca243</vt:lpwstr>
  </property>
</Properties>
</file>