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202300"/>
  <mc:AlternateContent xmlns:mc="http://schemas.openxmlformats.org/markup-compatibility/2006">
    <mc:Choice Requires="x15">
      <x15ac:absPath xmlns:x15ac="http://schemas.microsoft.com/office/spreadsheetml/2010/11/ac" url="C:\MyFiles\99 DEV ENV\JAS-MINE\SimPaths\analysis\"/>
    </mc:Choice>
  </mc:AlternateContent>
  <xr:revisionPtr revIDLastSave="0" documentId="13_ncr:1_{F82BA53B-ADF7-484A-9219-AAECFF96DA51}" xr6:coauthVersionLast="47" xr6:coauthVersionMax="47" xr10:uidLastSave="{00000000-0000-0000-0000-000000000000}"/>
  <bookViews>
    <workbookView xWindow="-28920" yWindow="-120" windowWidth="29040" windowHeight="15720" activeTab="1" xr2:uid="{724987E0-690A-4BE5-825D-E500E634834C}"/>
  </bookViews>
  <sheets>
    <sheet name="notes" sheetId="13" r:id="rId1"/>
    <sheet name="childcare" sheetId="14"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99" i="14" l="1"/>
  <c r="C98" i="14"/>
  <c r="C97" i="14"/>
  <c r="C96" i="14"/>
  <c r="C95" i="14"/>
  <c r="C94" i="14"/>
  <c r="M99" i="14"/>
  <c r="M98" i="14"/>
  <c r="M97" i="14"/>
  <c r="M96" i="14"/>
  <c r="M95" i="14"/>
  <c r="M94" i="14"/>
  <c r="W99" i="14"/>
  <c r="W98" i="14"/>
  <c r="W97" i="14"/>
  <c r="W96" i="14"/>
  <c r="W95" i="14"/>
  <c r="W94" i="14"/>
  <c r="W50" i="14"/>
  <c r="X50" i="14"/>
  <c r="Y50" i="14"/>
  <c r="Z50" i="14"/>
  <c r="AA50" i="14"/>
  <c r="AB50" i="14"/>
  <c r="AC50" i="14"/>
  <c r="AD50" i="14"/>
  <c r="AE50" i="14"/>
  <c r="W51" i="14"/>
  <c r="X51" i="14"/>
  <c r="Y51" i="14"/>
  <c r="Z51" i="14"/>
  <c r="AA51" i="14"/>
  <c r="AB51" i="14"/>
  <c r="AC51" i="14"/>
  <c r="AD51" i="14"/>
  <c r="AE51" i="14"/>
  <c r="W52" i="14"/>
  <c r="X52" i="14"/>
  <c r="Y52" i="14"/>
  <c r="Z52" i="14"/>
  <c r="AA52" i="14"/>
  <c r="AB52" i="14"/>
  <c r="AC52" i="14"/>
  <c r="AD52" i="14"/>
  <c r="AE52" i="14"/>
  <c r="W53" i="14"/>
  <c r="X53" i="14"/>
  <c r="Y53" i="14"/>
  <c r="Z53" i="14"/>
  <c r="AA53" i="14"/>
  <c r="AB53" i="14"/>
  <c r="AC53" i="14"/>
  <c r="AD53" i="14"/>
  <c r="AE53" i="14"/>
  <c r="W54" i="14"/>
  <c r="X54" i="14"/>
  <c r="Y54" i="14"/>
  <c r="Z54" i="14"/>
  <c r="AA54" i="14"/>
  <c r="AB54" i="14"/>
  <c r="AC54" i="14"/>
  <c r="AD54" i="14"/>
  <c r="AE54" i="14"/>
  <c r="W55" i="14"/>
  <c r="X55" i="14"/>
  <c r="Y55" i="14"/>
  <c r="Z55" i="14"/>
  <c r="AA55" i="14"/>
  <c r="AB55" i="14"/>
  <c r="AC55" i="14"/>
  <c r="AD55" i="14"/>
  <c r="AE55" i="14"/>
  <c r="W56" i="14"/>
  <c r="X56" i="14"/>
  <c r="Y56" i="14"/>
  <c r="Z56" i="14"/>
  <c r="AA56" i="14"/>
  <c r="AB56" i="14"/>
  <c r="AC56" i="14"/>
  <c r="AD56" i="14"/>
  <c r="AE56" i="14"/>
  <c r="W57" i="14"/>
  <c r="X57" i="14"/>
  <c r="Y57" i="14"/>
  <c r="Z57" i="14"/>
  <c r="AA57" i="14"/>
  <c r="AB57" i="14"/>
  <c r="AC57" i="14"/>
  <c r="AD57" i="14"/>
  <c r="AE57" i="14"/>
  <c r="W58" i="14"/>
  <c r="X58" i="14"/>
  <c r="Y58" i="14"/>
  <c r="Z58" i="14"/>
  <c r="AA58" i="14"/>
  <c r="AB58" i="14"/>
  <c r="AC58" i="14"/>
  <c r="AD58" i="14"/>
  <c r="AE58" i="14"/>
  <c r="W59" i="14"/>
  <c r="X59" i="14"/>
  <c r="Y59" i="14"/>
  <c r="Z59" i="14"/>
  <c r="AA59" i="14"/>
  <c r="AB59" i="14"/>
  <c r="AC59" i="14"/>
  <c r="AD59" i="14"/>
  <c r="AE59" i="14"/>
  <c r="W60" i="14"/>
  <c r="X60" i="14"/>
  <c r="Y60" i="14"/>
  <c r="Z60" i="14"/>
  <c r="AA60" i="14"/>
  <c r="AB60" i="14"/>
  <c r="AC60" i="14"/>
  <c r="AD60" i="14"/>
  <c r="AE60" i="14"/>
  <c r="W61" i="14"/>
  <c r="X61" i="14"/>
  <c r="Y61" i="14"/>
  <c r="Z61" i="14"/>
  <c r="AA61" i="14"/>
  <c r="AB61" i="14"/>
  <c r="AC61" i="14"/>
  <c r="AD61" i="14"/>
  <c r="AE61" i="14"/>
  <c r="W62" i="14"/>
  <c r="X62" i="14"/>
  <c r="Y62" i="14"/>
  <c r="Z62" i="14"/>
  <c r="AA62" i="14"/>
  <c r="AB62" i="14"/>
  <c r="AC62" i="14"/>
  <c r="AD62" i="14"/>
  <c r="AE62" i="14"/>
  <c r="W63" i="14"/>
  <c r="X63" i="14"/>
  <c r="Y63" i="14"/>
  <c r="Z63" i="14"/>
  <c r="AA63" i="14"/>
  <c r="AB63" i="14"/>
  <c r="AC63" i="14"/>
  <c r="AD63" i="14"/>
  <c r="AE63" i="14"/>
  <c r="W64" i="14"/>
  <c r="X64" i="14"/>
  <c r="Y64" i="14"/>
  <c r="Z64" i="14"/>
  <c r="AA64" i="14"/>
  <c r="AB64" i="14"/>
  <c r="AC64" i="14"/>
  <c r="AD64" i="14"/>
  <c r="AE64" i="14"/>
  <c r="W65" i="14"/>
  <c r="X65" i="14"/>
  <c r="Y65" i="14"/>
  <c r="Z65" i="14"/>
  <c r="AA65" i="14"/>
  <c r="AB65" i="14"/>
  <c r="AC65" i="14"/>
  <c r="AD65" i="14"/>
  <c r="AE65" i="14"/>
  <c r="W66" i="14"/>
  <c r="X66" i="14"/>
  <c r="Y66" i="14"/>
  <c r="Z66" i="14"/>
  <c r="AA66" i="14"/>
  <c r="AB66" i="14"/>
  <c r="AC66" i="14"/>
  <c r="AD66" i="14"/>
  <c r="AE66" i="14"/>
  <c r="W67" i="14"/>
  <c r="X67" i="14"/>
  <c r="Y67" i="14"/>
  <c r="Z67" i="14"/>
  <c r="AA67" i="14"/>
  <c r="AB67" i="14"/>
  <c r="AC67" i="14"/>
  <c r="AD67" i="14"/>
  <c r="AE67" i="14"/>
  <c r="W68" i="14"/>
  <c r="X68" i="14"/>
  <c r="Y68" i="14"/>
  <c r="Z68" i="14"/>
  <c r="AA68" i="14"/>
  <c r="AB68" i="14"/>
  <c r="AC68" i="14"/>
  <c r="AD68" i="14"/>
  <c r="AE68" i="14"/>
  <c r="W69" i="14"/>
  <c r="X69" i="14"/>
  <c r="Y69" i="14"/>
  <c r="Z69" i="14"/>
  <c r="AA69" i="14"/>
  <c r="AB69" i="14"/>
  <c r="AC69" i="14"/>
  <c r="AD69" i="14"/>
  <c r="AE69" i="14"/>
  <c r="W70" i="14"/>
  <c r="X70" i="14"/>
  <c r="Y70" i="14"/>
  <c r="Z70" i="14"/>
  <c r="AA70" i="14"/>
  <c r="AB70" i="14"/>
  <c r="AC70" i="14"/>
  <c r="AD70" i="14"/>
  <c r="AE70" i="14"/>
  <c r="W71" i="14"/>
  <c r="X71" i="14"/>
  <c r="Y71" i="14"/>
  <c r="Z71" i="14"/>
  <c r="AA71" i="14"/>
  <c r="AB71" i="14"/>
  <c r="AC71" i="14"/>
  <c r="AD71" i="14"/>
  <c r="AE71" i="14"/>
  <c r="W72" i="14"/>
  <c r="X72" i="14"/>
  <c r="Y72" i="14"/>
  <c r="Z72" i="14"/>
  <c r="AA72" i="14"/>
  <c r="AB72" i="14"/>
  <c r="AC72" i="14"/>
  <c r="AD72" i="14"/>
  <c r="AE72" i="14"/>
  <c r="W73" i="14"/>
  <c r="X73" i="14"/>
  <c r="Y73" i="14"/>
  <c r="Z73" i="14"/>
  <c r="AA73" i="14"/>
  <c r="AB73" i="14"/>
  <c r="AC73" i="14"/>
  <c r="AD73" i="14"/>
  <c r="AE73" i="14"/>
  <c r="W74" i="14"/>
  <c r="X74" i="14"/>
  <c r="Y74" i="14"/>
  <c r="Z74" i="14"/>
  <c r="AA74" i="14"/>
  <c r="AB74" i="14"/>
  <c r="AC74" i="14"/>
  <c r="AD74" i="14"/>
  <c r="AE74" i="14"/>
  <c r="W75" i="14"/>
  <c r="X75" i="14"/>
  <c r="Y75" i="14"/>
  <c r="Z75" i="14"/>
  <c r="AA75" i="14"/>
  <c r="AB75" i="14"/>
  <c r="AC75" i="14"/>
  <c r="AD75" i="14"/>
  <c r="AE75" i="14"/>
  <c r="W76" i="14"/>
  <c r="X76" i="14"/>
  <c r="Y76" i="14"/>
  <c r="Z76" i="14"/>
  <c r="AA76" i="14"/>
  <c r="AB76" i="14"/>
  <c r="AC76" i="14"/>
  <c r="AD76" i="14"/>
  <c r="AE76" i="14"/>
  <c r="W77" i="14"/>
  <c r="X77" i="14"/>
  <c r="Y77" i="14"/>
  <c r="Z77" i="14"/>
  <c r="AA77" i="14"/>
  <c r="AB77" i="14"/>
  <c r="AC77" i="14"/>
  <c r="AD77" i="14"/>
  <c r="AE77" i="14"/>
  <c r="W78" i="14"/>
  <c r="X78" i="14"/>
  <c r="Y78" i="14"/>
  <c r="Z78" i="14"/>
  <c r="AA78" i="14"/>
  <c r="AB78" i="14"/>
  <c r="AC78" i="14"/>
  <c r="AD78" i="14"/>
  <c r="AE78" i="14"/>
  <c r="W79" i="14"/>
  <c r="X79" i="14"/>
  <c r="Y79" i="14"/>
  <c r="Z79" i="14"/>
  <c r="AA79" i="14"/>
  <c r="AB79" i="14"/>
  <c r="AC79" i="14"/>
  <c r="AD79" i="14"/>
  <c r="AE79" i="14"/>
  <c r="W80" i="14"/>
  <c r="X80" i="14"/>
  <c r="Y80" i="14"/>
  <c r="Z80" i="14"/>
  <c r="AA80" i="14"/>
  <c r="AB80" i="14"/>
  <c r="AC80" i="14"/>
  <c r="AD80" i="14"/>
  <c r="AE80" i="14"/>
  <c r="W81" i="14"/>
  <c r="X81" i="14"/>
  <c r="Y81" i="14"/>
  <c r="Z81" i="14"/>
  <c r="AA81" i="14"/>
  <c r="AB81" i="14"/>
  <c r="AC81" i="14"/>
  <c r="AD81" i="14"/>
  <c r="AE81" i="14"/>
  <c r="W82" i="14"/>
  <c r="X82" i="14"/>
  <c r="Y82" i="14"/>
  <c r="Z82" i="14"/>
  <c r="AA82" i="14"/>
  <c r="AB82" i="14"/>
  <c r="AC82" i="14"/>
  <c r="AD82" i="14"/>
  <c r="AE82" i="14"/>
  <c r="W83" i="14"/>
  <c r="X83" i="14"/>
  <c r="Y83" i="14"/>
  <c r="Z83" i="14"/>
  <c r="AA83" i="14"/>
  <c r="AB83" i="14"/>
  <c r="AC83" i="14"/>
  <c r="AD83" i="14"/>
  <c r="AE83" i="14"/>
  <c r="W84" i="14"/>
  <c r="X84" i="14"/>
  <c r="Y84" i="14"/>
  <c r="Z84" i="14"/>
  <c r="AA84" i="14"/>
  <c r="AB84" i="14"/>
  <c r="AC84" i="14"/>
  <c r="AD84" i="14"/>
  <c r="AE84" i="14"/>
  <c r="W85" i="14"/>
  <c r="X85" i="14"/>
  <c r="Y85" i="14"/>
  <c r="Z85" i="14"/>
  <c r="AA85" i="14"/>
  <c r="AB85" i="14"/>
  <c r="AC85" i="14"/>
  <c r="AD85" i="14"/>
  <c r="AE85" i="14"/>
  <c r="W86" i="14"/>
  <c r="X86" i="14"/>
  <c r="Y86" i="14"/>
  <c r="Z86" i="14"/>
  <c r="AA86" i="14"/>
  <c r="AB86" i="14"/>
  <c r="AC86" i="14"/>
  <c r="AD86" i="14"/>
  <c r="AE86" i="14"/>
  <c r="W87" i="14"/>
  <c r="X87" i="14"/>
  <c r="Y87" i="14"/>
  <c r="Z87" i="14"/>
  <c r="AA87" i="14"/>
  <c r="AB87" i="14"/>
  <c r="AC87" i="14"/>
  <c r="AD87" i="14"/>
  <c r="AE87" i="14"/>
  <c r="W88" i="14"/>
  <c r="X88" i="14"/>
  <c r="Y88" i="14"/>
  <c r="Z88" i="14"/>
  <c r="AA88" i="14"/>
  <c r="AB88" i="14"/>
  <c r="AC88" i="14"/>
  <c r="AD88" i="14"/>
  <c r="AE88" i="14"/>
  <c r="W89" i="14"/>
  <c r="X89" i="14"/>
  <c r="Y89" i="14"/>
  <c r="Z89" i="14"/>
  <c r="AA89" i="14"/>
  <c r="AB89" i="14"/>
  <c r="AC89" i="14"/>
  <c r="AD89" i="14"/>
  <c r="AE89" i="14"/>
  <c r="W90" i="14"/>
  <c r="X90" i="14"/>
  <c r="Y90" i="14"/>
  <c r="Z90" i="14"/>
  <c r="AA90" i="14"/>
  <c r="AB90" i="14"/>
  <c r="AC90" i="14"/>
  <c r="AD90" i="14"/>
  <c r="AE90" i="14"/>
  <c r="W91" i="14"/>
  <c r="X91" i="14"/>
  <c r="Y91" i="14"/>
  <c r="Z91" i="14"/>
  <c r="AA91" i="14"/>
  <c r="AB91" i="14"/>
  <c r="AC91" i="14"/>
  <c r="AD91" i="14"/>
  <c r="AE91" i="14"/>
  <c r="X49" i="14"/>
  <c r="Y49" i="14"/>
  <c r="Z49" i="14"/>
  <c r="AA49" i="14"/>
  <c r="AB49" i="14"/>
  <c r="AC49" i="14"/>
  <c r="AD49" i="14"/>
  <c r="AE49" i="14"/>
  <c r="W49" i="14"/>
  <c r="M50" i="14"/>
  <c r="N50" i="14"/>
  <c r="O50" i="14"/>
  <c r="P50" i="14"/>
  <c r="Q50" i="14"/>
  <c r="R50" i="14"/>
  <c r="S50" i="14"/>
  <c r="T50" i="14"/>
  <c r="U50" i="14"/>
  <c r="M51" i="14"/>
  <c r="N51" i="14"/>
  <c r="O51" i="14"/>
  <c r="P51" i="14"/>
  <c r="Q51" i="14"/>
  <c r="R51" i="14"/>
  <c r="S51" i="14"/>
  <c r="T51" i="14"/>
  <c r="U51" i="14"/>
  <c r="M52" i="14"/>
  <c r="N52" i="14"/>
  <c r="O52" i="14"/>
  <c r="P52" i="14"/>
  <c r="Q52" i="14"/>
  <c r="R52" i="14"/>
  <c r="S52" i="14"/>
  <c r="T52" i="14"/>
  <c r="U52" i="14"/>
  <c r="M53" i="14"/>
  <c r="N53" i="14"/>
  <c r="O53" i="14"/>
  <c r="P53" i="14"/>
  <c r="Q53" i="14"/>
  <c r="R53" i="14"/>
  <c r="S53" i="14"/>
  <c r="T53" i="14"/>
  <c r="U53" i="14"/>
  <c r="M54" i="14"/>
  <c r="N54" i="14"/>
  <c r="O54" i="14"/>
  <c r="P54" i="14"/>
  <c r="Q54" i="14"/>
  <c r="R54" i="14"/>
  <c r="S54" i="14"/>
  <c r="T54" i="14"/>
  <c r="U54" i="14"/>
  <c r="M55" i="14"/>
  <c r="N55" i="14"/>
  <c r="O55" i="14"/>
  <c r="P55" i="14"/>
  <c r="Q55" i="14"/>
  <c r="R55" i="14"/>
  <c r="S55" i="14"/>
  <c r="T55" i="14"/>
  <c r="U55" i="14"/>
  <c r="M56" i="14"/>
  <c r="N56" i="14"/>
  <c r="O56" i="14"/>
  <c r="P56" i="14"/>
  <c r="Q56" i="14"/>
  <c r="R56" i="14"/>
  <c r="S56" i="14"/>
  <c r="T56" i="14"/>
  <c r="U56" i="14"/>
  <c r="M57" i="14"/>
  <c r="N57" i="14"/>
  <c r="O57" i="14"/>
  <c r="P57" i="14"/>
  <c r="Q57" i="14"/>
  <c r="R57" i="14"/>
  <c r="S57" i="14"/>
  <c r="T57" i="14"/>
  <c r="U57" i="14"/>
  <c r="M58" i="14"/>
  <c r="N58" i="14"/>
  <c r="O58" i="14"/>
  <c r="P58" i="14"/>
  <c r="Q58" i="14"/>
  <c r="R58" i="14"/>
  <c r="S58" i="14"/>
  <c r="T58" i="14"/>
  <c r="U58" i="14"/>
  <c r="M59" i="14"/>
  <c r="N59" i="14"/>
  <c r="O59" i="14"/>
  <c r="P59" i="14"/>
  <c r="Q59" i="14"/>
  <c r="R59" i="14"/>
  <c r="S59" i="14"/>
  <c r="T59" i="14"/>
  <c r="U59" i="14"/>
  <c r="M60" i="14"/>
  <c r="N60" i="14"/>
  <c r="O60" i="14"/>
  <c r="P60" i="14"/>
  <c r="Q60" i="14"/>
  <c r="R60" i="14"/>
  <c r="S60" i="14"/>
  <c r="T60" i="14"/>
  <c r="U60" i="14"/>
  <c r="M61" i="14"/>
  <c r="N61" i="14"/>
  <c r="O61" i="14"/>
  <c r="P61" i="14"/>
  <c r="Q61" i="14"/>
  <c r="R61" i="14"/>
  <c r="S61" i="14"/>
  <c r="T61" i="14"/>
  <c r="U61" i="14"/>
  <c r="M62" i="14"/>
  <c r="N62" i="14"/>
  <c r="O62" i="14"/>
  <c r="P62" i="14"/>
  <c r="Q62" i="14"/>
  <c r="R62" i="14"/>
  <c r="S62" i="14"/>
  <c r="T62" i="14"/>
  <c r="U62" i="14"/>
  <c r="M63" i="14"/>
  <c r="N63" i="14"/>
  <c r="O63" i="14"/>
  <c r="P63" i="14"/>
  <c r="Q63" i="14"/>
  <c r="R63" i="14"/>
  <c r="S63" i="14"/>
  <c r="T63" i="14"/>
  <c r="U63" i="14"/>
  <c r="M64" i="14"/>
  <c r="N64" i="14"/>
  <c r="O64" i="14"/>
  <c r="P64" i="14"/>
  <c r="Q64" i="14"/>
  <c r="R64" i="14"/>
  <c r="S64" i="14"/>
  <c r="T64" i="14"/>
  <c r="U64" i="14"/>
  <c r="M65" i="14"/>
  <c r="N65" i="14"/>
  <c r="O65" i="14"/>
  <c r="P65" i="14"/>
  <c r="Q65" i="14"/>
  <c r="R65" i="14"/>
  <c r="S65" i="14"/>
  <c r="T65" i="14"/>
  <c r="U65" i="14"/>
  <c r="M66" i="14"/>
  <c r="N66" i="14"/>
  <c r="O66" i="14"/>
  <c r="P66" i="14"/>
  <c r="Q66" i="14"/>
  <c r="R66" i="14"/>
  <c r="S66" i="14"/>
  <c r="T66" i="14"/>
  <c r="U66" i="14"/>
  <c r="M67" i="14"/>
  <c r="N67" i="14"/>
  <c r="O67" i="14"/>
  <c r="P67" i="14"/>
  <c r="Q67" i="14"/>
  <c r="R67" i="14"/>
  <c r="S67" i="14"/>
  <c r="T67" i="14"/>
  <c r="U67" i="14"/>
  <c r="M68" i="14"/>
  <c r="N68" i="14"/>
  <c r="O68" i="14"/>
  <c r="P68" i="14"/>
  <c r="Q68" i="14"/>
  <c r="R68" i="14"/>
  <c r="S68" i="14"/>
  <c r="T68" i="14"/>
  <c r="U68" i="14"/>
  <c r="M69" i="14"/>
  <c r="N69" i="14"/>
  <c r="O69" i="14"/>
  <c r="P69" i="14"/>
  <c r="Q69" i="14"/>
  <c r="R69" i="14"/>
  <c r="S69" i="14"/>
  <c r="T69" i="14"/>
  <c r="U69" i="14"/>
  <c r="M70" i="14"/>
  <c r="N70" i="14"/>
  <c r="O70" i="14"/>
  <c r="P70" i="14"/>
  <c r="Q70" i="14"/>
  <c r="R70" i="14"/>
  <c r="S70" i="14"/>
  <c r="T70" i="14"/>
  <c r="U70" i="14"/>
  <c r="M71" i="14"/>
  <c r="N71" i="14"/>
  <c r="O71" i="14"/>
  <c r="P71" i="14"/>
  <c r="Q71" i="14"/>
  <c r="R71" i="14"/>
  <c r="S71" i="14"/>
  <c r="T71" i="14"/>
  <c r="U71" i="14"/>
  <c r="M72" i="14"/>
  <c r="N72" i="14"/>
  <c r="O72" i="14"/>
  <c r="P72" i="14"/>
  <c r="Q72" i="14"/>
  <c r="R72" i="14"/>
  <c r="S72" i="14"/>
  <c r="T72" i="14"/>
  <c r="U72" i="14"/>
  <c r="M73" i="14"/>
  <c r="N73" i="14"/>
  <c r="O73" i="14"/>
  <c r="P73" i="14"/>
  <c r="Q73" i="14"/>
  <c r="R73" i="14"/>
  <c r="S73" i="14"/>
  <c r="T73" i="14"/>
  <c r="U73" i="14"/>
  <c r="M74" i="14"/>
  <c r="N74" i="14"/>
  <c r="O74" i="14"/>
  <c r="P74" i="14"/>
  <c r="Q74" i="14"/>
  <c r="R74" i="14"/>
  <c r="S74" i="14"/>
  <c r="T74" i="14"/>
  <c r="U74" i="14"/>
  <c r="M75" i="14"/>
  <c r="N75" i="14"/>
  <c r="O75" i="14"/>
  <c r="P75" i="14"/>
  <c r="Q75" i="14"/>
  <c r="R75" i="14"/>
  <c r="S75" i="14"/>
  <c r="T75" i="14"/>
  <c r="U75" i="14"/>
  <c r="M76" i="14"/>
  <c r="N76" i="14"/>
  <c r="O76" i="14"/>
  <c r="P76" i="14"/>
  <c r="Q76" i="14"/>
  <c r="R76" i="14"/>
  <c r="S76" i="14"/>
  <c r="T76" i="14"/>
  <c r="U76" i="14"/>
  <c r="M77" i="14"/>
  <c r="N77" i="14"/>
  <c r="O77" i="14"/>
  <c r="P77" i="14"/>
  <c r="Q77" i="14"/>
  <c r="R77" i="14"/>
  <c r="S77" i="14"/>
  <c r="T77" i="14"/>
  <c r="U77" i="14"/>
  <c r="M78" i="14"/>
  <c r="N78" i="14"/>
  <c r="O78" i="14"/>
  <c r="P78" i="14"/>
  <c r="Q78" i="14"/>
  <c r="R78" i="14"/>
  <c r="S78" i="14"/>
  <c r="T78" i="14"/>
  <c r="U78" i="14"/>
  <c r="M79" i="14"/>
  <c r="N79" i="14"/>
  <c r="O79" i="14"/>
  <c r="P79" i="14"/>
  <c r="Q79" i="14"/>
  <c r="R79" i="14"/>
  <c r="S79" i="14"/>
  <c r="T79" i="14"/>
  <c r="U79" i="14"/>
  <c r="M80" i="14"/>
  <c r="N80" i="14"/>
  <c r="O80" i="14"/>
  <c r="P80" i="14"/>
  <c r="Q80" i="14"/>
  <c r="R80" i="14"/>
  <c r="S80" i="14"/>
  <c r="T80" i="14"/>
  <c r="U80" i="14"/>
  <c r="M81" i="14"/>
  <c r="N81" i="14"/>
  <c r="O81" i="14"/>
  <c r="P81" i="14"/>
  <c r="Q81" i="14"/>
  <c r="R81" i="14"/>
  <c r="S81" i="14"/>
  <c r="T81" i="14"/>
  <c r="U81" i="14"/>
  <c r="M82" i="14"/>
  <c r="N82" i="14"/>
  <c r="O82" i="14"/>
  <c r="P82" i="14"/>
  <c r="Q82" i="14"/>
  <c r="R82" i="14"/>
  <c r="S82" i="14"/>
  <c r="T82" i="14"/>
  <c r="U82" i="14"/>
  <c r="M83" i="14"/>
  <c r="N83" i="14"/>
  <c r="O83" i="14"/>
  <c r="P83" i="14"/>
  <c r="Q83" i="14"/>
  <c r="R83" i="14"/>
  <c r="S83" i="14"/>
  <c r="T83" i="14"/>
  <c r="U83" i="14"/>
  <c r="M84" i="14"/>
  <c r="N84" i="14"/>
  <c r="O84" i="14"/>
  <c r="P84" i="14"/>
  <c r="Q84" i="14"/>
  <c r="R84" i="14"/>
  <c r="S84" i="14"/>
  <c r="T84" i="14"/>
  <c r="U84" i="14"/>
  <c r="M85" i="14"/>
  <c r="N85" i="14"/>
  <c r="O85" i="14"/>
  <c r="P85" i="14"/>
  <c r="Q85" i="14"/>
  <c r="R85" i="14"/>
  <c r="S85" i="14"/>
  <c r="T85" i="14"/>
  <c r="U85" i="14"/>
  <c r="M86" i="14"/>
  <c r="N86" i="14"/>
  <c r="O86" i="14"/>
  <c r="P86" i="14"/>
  <c r="Q86" i="14"/>
  <c r="R86" i="14"/>
  <c r="S86" i="14"/>
  <c r="T86" i="14"/>
  <c r="U86" i="14"/>
  <c r="M87" i="14"/>
  <c r="N87" i="14"/>
  <c r="O87" i="14"/>
  <c r="P87" i="14"/>
  <c r="Q87" i="14"/>
  <c r="R87" i="14"/>
  <c r="S87" i="14"/>
  <c r="T87" i="14"/>
  <c r="U87" i="14"/>
  <c r="M88" i="14"/>
  <c r="N88" i="14"/>
  <c r="O88" i="14"/>
  <c r="P88" i="14"/>
  <c r="Q88" i="14"/>
  <c r="R88" i="14"/>
  <c r="S88" i="14"/>
  <c r="T88" i="14"/>
  <c r="U88" i="14"/>
  <c r="M89" i="14"/>
  <c r="N89" i="14"/>
  <c r="O89" i="14"/>
  <c r="P89" i="14"/>
  <c r="Q89" i="14"/>
  <c r="R89" i="14"/>
  <c r="S89" i="14"/>
  <c r="T89" i="14"/>
  <c r="U89" i="14"/>
  <c r="M90" i="14"/>
  <c r="N90" i="14"/>
  <c r="O90" i="14"/>
  <c r="P90" i="14"/>
  <c r="Q90" i="14"/>
  <c r="R90" i="14"/>
  <c r="S90" i="14"/>
  <c r="T90" i="14"/>
  <c r="U90" i="14"/>
  <c r="M91" i="14"/>
  <c r="N91" i="14"/>
  <c r="O91" i="14"/>
  <c r="P91" i="14"/>
  <c r="Q91" i="14"/>
  <c r="R91" i="14"/>
  <c r="S91" i="14"/>
  <c r="T91" i="14"/>
  <c r="U91" i="14"/>
  <c r="N49" i="14"/>
  <c r="O49" i="14"/>
  <c r="P49" i="14"/>
  <c r="Q49" i="14"/>
  <c r="R49" i="14"/>
  <c r="S49" i="14"/>
  <c r="T49" i="14"/>
  <c r="U49" i="14"/>
  <c r="C50" i="14"/>
  <c r="D50" i="14"/>
  <c r="E50" i="14"/>
  <c r="F50" i="14"/>
  <c r="G50" i="14"/>
  <c r="H50" i="14"/>
  <c r="I50" i="14"/>
  <c r="J50" i="14"/>
  <c r="K50" i="14"/>
  <c r="C51" i="14"/>
  <c r="D51" i="14"/>
  <c r="E51" i="14"/>
  <c r="F51" i="14"/>
  <c r="G51" i="14"/>
  <c r="H51" i="14"/>
  <c r="I51" i="14"/>
  <c r="J51" i="14"/>
  <c r="K51" i="14"/>
  <c r="C52" i="14"/>
  <c r="D52" i="14"/>
  <c r="E52" i="14"/>
  <c r="F52" i="14"/>
  <c r="G52" i="14"/>
  <c r="H52" i="14"/>
  <c r="I52" i="14"/>
  <c r="J52" i="14"/>
  <c r="K52" i="14"/>
  <c r="C53" i="14"/>
  <c r="D53" i="14"/>
  <c r="E53" i="14"/>
  <c r="F53" i="14"/>
  <c r="G53" i="14"/>
  <c r="H53" i="14"/>
  <c r="I53" i="14"/>
  <c r="J53" i="14"/>
  <c r="K53" i="14"/>
  <c r="C54" i="14"/>
  <c r="D54" i="14"/>
  <c r="E54" i="14"/>
  <c r="F54" i="14"/>
  <c r="G54" i="14"/>
  <c r="H54" i="14"/>
  <c r="I54" i="14"/>
  <c r="J54" i="14"/>
  <c r="K54" i="14"/>
  <c r="C55" i="14"/>
  <c r="D55" i="14"/>
  <c r="E55" i="14"/>
  <c r="F55" i="14"/>
  <c r="G55" i="14"/>
  <c r="H55" i="14"/>
  <c r="I55" i="14"/>
  <c r="J55" i="14"/>
  <c r="K55" i="14"/>
  <c r="C56" i="14"/>
  <c r="D56" i="14"/>
  <c r="E56" i="14"/>
  <c r="F56" i="14"/>
  <c r="G56" i="14"/>
  <c r="H56" i="14"/>
  <c r="I56" i="14"/>
  <c r="J56" i="14"/>
  <c r="K56" i="14"/>
  <c r="C57" i="14"/>
  <c r="D57" i="14"/>
  <c r="E57" i="14"/>
  <c r="F57" i="14"/>
  <c r="G57" i="14"/>
  <c r="H57" i="14"/>
  <c r="I57" i="14"/>
  <c r="J57" i="14"/>
  <c r="K57" i="14"/>
  <c r="C58" i="14"/>
  <c r="D58" i="14"/>
  <c r="E58" i="14"/>
  <c r="F58" i="14"/>
  <c r="G58" i="14"/>
  <c r="H58" i="14"/>
  <c r="I58" i="14"/>
  <c r="J58" i="14"/>
  <c r="K58" i="14"/>
  <c r="C59" i="14"/>
  <c r="D59" i="14"/>
  <c r="E59" i="14"/>
  <c r="F59" i="14"/>
  <c r="G59" i="14"/>
  <c r="H59" i="14"/>
  <c r="I59" i="14"/>
  <c r="J59" i="14"/>
  <c r="K59" i="14"/>
  <c r="C60" i="14"/>
  <c r="D60" i="14"/>
  <c r="E60" i="14"/>
  <c r="F60" i="14"/>
  <c r="G60" i="14"/>
  <c r="H60" i="14"/>
  <c r="I60" i="14"/>
  <c r="J60" i="14"/>
  <c r="K60" i="14"/>
  <c r="C61" i="14"/>
  <c r="D61" i="14"/>
  <c r="E61" i="14"/>
  <c r="F61" i="14"/>
  <c r="G61" i="14"/>
  <c r="H61" i="14"/>
  <c r="I61" i="14"/>
  <c r="J61" i="14"/>
  <c r="K61" i="14"/>
  <c r="C62" i="14"/>
  <c r="D62" i="14"/>
  <c r="E62" i="14"/>
  <c r="F62" i="14"/>
  <c r="G62" i="14"/>
  <c r="H62" i="14"/>
  <c r="I62" i="14"/>
  <c r="J62" i="14"/>
  <c r="K62" i="14"/>
  <c r="C63" i="14"/>
  <c r="D63" i="14"/>
  <c r="E63" i="14"/>
  <c r="F63" i="14"/>
  <c r="G63" i="14"/>
  <c r="H63" i="14"/>
  <c r="I63" i="14"/>
  <c r="J63" i="14"/>
  <c r="K63" i="14"/>
  <c r="C64" i="14"/>
  <c r="D64" i="14"/>
  <c r="E64" i="14"/>
  <c r="F64" i="14"/>
  <c r="G64" i="14"/>
  <c r="H64" i="14"/>
  <c r="I64" i="14"/>
  <c r="J64" i="14"/>
  <c r="K64" i="14"/>
  <c r="C65" i="14"/>
  <c r="D65" i="14"/>
  <c r="E65" i="14"/>
  <c r="F65" i="14"/>
  <c r="G65" i="14"/>
  <c r="H65" i="14"/>
  <c r="I65" i="14"/>
  <c r="J65" i="14"/>
  <c r="K65" i="14"/>
  <c r="C66" i="14"/>
  <c r="D66" i="14"/>
  <c r="E66" i="14"/>
  <c r="F66" i="14"/>
  <c r="G66" i="14"/>
  <c r="H66" i="14"/>
  <c r="I66" i="14"/>
  <c r="J66" i="14"/>
  <c r="K66" i="14"/>
  <c r="C67" i="14"/>
  <c r="D67" i="14"/>
  <c r="E67" i="14"/>
  <c r="F67" i="14"/>
  <c r="G67" i="14"/>
  <c r="H67" i="14"/>
  <c r="I67" i="14"/>
  <c r="J67" i="14"/>
  <c r="K67" i="14"/>
  <c r="C68" i="14"/>
  <c r="D68" i="14"/>
  <c r="E68" i="14"/>
  <c r="F68" i="14"/>
  <c r="G68" i="14"/>
  <c r="H68" i="14"/>
  <c r="I68" i="14"/>
  <c r="J68" i="14"/>
  <c r="K68" i="14"/>
  <c r="C69" i="14"/>
  <c r="D69" i="14"/>
  <c r="E69" i="14"/>
  <c r="F69" i="14"/>
  <c r="G69" i="14"/>
  <c r="H69" i="14"/>
  <c r="I69" i="14"/>
  <c r="J69" i="14"/>
  <c r="K69" i="14"/>
  <c r="C70" i="14"/>
  <c r="D70" i="14"/>
  <c r="E70" i="14"/>
  <c r="F70" i="14"/>
  <c r="G70" i="14"/>
  <c r="H70" i="14"/>
  <c r="I70" i="14"/>
  <c r="J70" i="14"/>
  <c r="K70" i="14"/>
  <c r="C71" i="14"/>
  <c r="D71" i="14"/>
  <c r="E71" i="14"/>
  <c r="F71" i="14"/>
  <c r="G71" i="14"/>
  <c r="H71" i="14"/>
  <c r="I71" i="14"/>
  <c r="J71" i="14"/>
  <c r="K71" i="14"/>
  <c r="C72" i="14"/>
  <c r="D72" i="14"/>
  <c r="E72" i="14"/>
  <c r="F72" i="14"/>
  <c r="G72" i="14"/>
  <c r="H72" i="14"/>
  <c r="I72" i="14"/>
  <c r="J72" i="14"/>
  <c r="K72" i="14"/>
  <c r="C73" i="14"/>
  <c r="D73" i="14"/>
  <c r="E73" i="14"/>
  <c r="F73" i="14"/>
  <c r="G73" i="14"/>
  <c r="H73" i="14"/>
  <c r="I73" i="14"/>
  <c r="J73" i="14"/>
  <c r="K73" i="14"/>
  <c r="C74" i="14"/>
  <c r="D74" i="14"/>
  <c r="E74" i="14"/>
  <c r="F74" i="14"/>
  <c r="G74" i="14"/>
  <c r="H74" i="14"/>
  <c r="I74" i="14"/>
  <c r="J74" i="14"/>
  <c r="K74" i="14"/>
  <c r="C75" i="14"/>
  <c r="D75" i="14"/>
  <c r="E75" i="14"/>
  <c r="F75" i="14"/>
  <c r="G75" i="14"/>
  <c r="H75" i="14"/>
  <c r="I75" i="14"/>
  <c r="J75" i="14"/>
  <c r="K75" i="14"/>
  <c r="C76" i="14"/>
  <c r="D76" i="14"/>
  <c r="E76" i="14"/>
  <c r="F76" i="14"/>
  <c r="G76" i="14"/>
  <c r="H76" i="14"/>
  <c r="I76" i="14"/>
  <c r="J76" i="14"/>
  <c r="K76" i="14"/>
  <c r="C77" i="14"/>
  <c r="D77" i="14"/>
  <c r="E77" i="14"/>
  <c r="F77" i="14"/>
  <c r="G77" i="14"/>
  <c r="H77" i="14"/>
  <c r="I77" i="14"/>
  <c r="J77" i="14"/>
  <c r="K77" i="14"/>
  <c r="C78" i="14"/>
  <c r="D78" i="14"/>
  <c r="E78" i="14"/>
  <c r="F78" i="14"/>
  <c r="G78" i="14"/>
  <c r="H78" i="14"/>
  <c r="I78" i="14"/>
  <c r="J78" i="14"/>
  <c r="K78" i="14"/>
  <c r="C79" i="14"/>
  <c r="D79" i="14"/>
  <c r="E79" i="14"/>
  <c r="F79" i="14"/>
  <c r="G79" i="14"/>
  <c r="H79" i="14"/>
  <c r="I79" i="14"/>
  <c r="J79" i="14"/>
  <c r="K79" i="14"/>
  <c r="C80" i="14"/>
  <c r="D80" i="14"/>
  <c r="E80" i="14"/>
  <c r="F80" i="14"/>
  <c r="G80" i="14"/>
  <c r="H80" i="14"/>
  <c r="I80" i="14"/>
  <c r="J80" i="14"/>
  <c r="K80" i="14"/>
  <c r="C81" i="14"/>
  <c r="D81" i="14"/>
  <c r="E81" i="14"/>
  <c r="F81" i="14"/>
  <c r="G81" i="14"/>
  <c r="H81" i="14"/>
  <c r="I81" i="14"/>
  <c r="J81" i="14"/>
  <c r="K81" i="14"/>
  <c r="C82" i="14"/>
  <c r="D82" i="14"/>
  <c r="E82" i="14"/>
  <c r="F82" i="14"/>
  <c r="G82" i="14"/>
  <c r="H82" i="14"/>
  <c r="I82" i="14"/>
  <c r="J82" i="14"/>
  <c r="K82" i="14"/>
  <c r="C83" i="14"/>
  <c r="D83" i="14"/>
  <c r="E83" i="14"/>
  <c r="F83" i="14"/>
  <c r="G83" i="14"/>
  <c r="H83" i="14"/>
  <c r="I83" i="14"/>
  <c r="J83" i="14"/>
  <c r="K83" i="14"/>
  <c r="C84" i="14"/>
  <c r="D84" i="14"/>
  <c r="E84" i="14"/>
  <c r="F84" i="14"/>
  <c r="G84" i="14"/>
  <c r="H84" i="14"/>
  <c r="I84" i="14"/>
  <c r="J84" i="14"/>
  <c r="K84" i="14"/>
  <c r="C85" i="14"/>
  <c r="D85" i="14"/>
  <c r="E85" i="14"/>
  <c r="F85" i="14"/>
  <c r="G85" i="14"/>
  <c r="H85" i="14"/>
  <c r="I85" i="14"/>
  <c r="J85" i="14"/>
  <c r="K85" i="14"/>
  <c r="C86" i="14"/>
  <c r="D86" i="14"/>
  <c r="E86" i="14"/>
  <c r="F86" i="14"/>
  <c r="G86" i="14"/>
  <c r="H86" i="14"/>
  <c r="I86" i="14"/>
  <c r="J86" i="14"/>
  <c r="K86" i="14"/>
  <c r="C87" i="14"/>
  <c r="D87" i="14"/>
  <c r="E87" i="14"/>
  <c r="F87" i="14"/>
  <c r="G87" i="14"/>
  <c r="H87" i="14"/>
  <c r="I87" i="14"/>
  <c r="J87" i="14"/>
  <c r="K87" i="14"/>
  <c r="C88" i="14"/>
  <c r="D88" i="14"/>
  <c r="E88" i="14"/>
  <c r="F88" i="14"/>
  <c r="G88" i="14"/>
  <c r="H88" i="14"/>
  <c r="I88" i="14"/>
  <c r="J88" i="14"/>
  <c r="K88" i="14"/>
  <c r="C89" i="14"/>
  <c r="D89" i="14"/>
  <c r="E89" i="14"/>
  <c r="F89" i="14"/>
  <c r="G89" i="14"/>
  <c r="H89" i="14"/>
  <c r="I89" i="14"/>
  <c r="J89" i="14"/>
  <c r="K89" i="14"/>
  <c r="C90" i="14"/>
  <c r="D90" i="14"/>
  <c r="E90" i="14"/>
  <c r="F90" i="14"/>
  <c r="G90" i="14"/>
  <c r="H90" i="14"/>
  <c r="I90" i="14"/>
  <c r="J90" i="14"/>
  <c r="K90" i="14"/>
  <c r="C91" i="14"/>
  <c r="D91" i="14"/>
  <c r="E91" i="14"/>
  <c r="F91" i="14"/>
  <c r="G91" i="14"/>
  <c r="H91" i="14"/>
  <c r="I91" i="14"/>
  <c r="J91" i="14"/>
  <c r="K91" i="14"/>
  <c r="D49" i="14"/>
  <c r="E49" i="14"/>
  <c r="F49" i="14"/>
  <c r="G49" i="14"/>
  <c r="H49" i="14"/>
  <c r="I49" i="14"/>
  <c r="J49" i="14"/>
  <c r="K49" i="14"/>
  <c r="C49" i="14"/>
  <c r="M49" i="14"/>
  <c r="BE5" i="14"/>
  <c r="BF5" i="14"/>
  <c r="BE6" i="14"/>
  <c r="BF6" i="14"/>
  <c r="BE7" i="14"/>
  <c r="BF7" i="14"/>
  <c r="BE8" i="14"/>
  <c r="BF8" i="14"/>
  <c r="BE9" i="14"/>
  <c r="BF9" i="14"/>
  <c r="BE10" i="14"/>
  <c r="BF10" i="14"/>
  <c r="BE11" i="14"/>
  <c r="BF11" i="14"/>
  <c r="BE12" i="14"/>
  <c r="BF12" i="14"/>
  <c r="BE13" i="14"/>
  <c r="BF13" i="14"/>
  <c r="BE14" i="14"/>
  <c r="BF14" i="14"/>
  <c r="BE15" i="14"/>
  <c r="BF15" i="14"/>
  <c r="BE16" i="14"/>
  <c r="BF16" i="14"/>
  <c r="BE17" i="14"/>
  <c r="BF17" i="14"/>
  <c r="BE18" i="14"/>
  <c r="BF18" i="14"/>
  <c r="BE19" i="14"/>
  <c r="BF19" i="14"/>
  <c r="BE20" i="14"/>
  <c r="BF20" i="14"/>
  <c r="BE21" i="14"/>
  <c r="BF21" i="14"/>
  <c r="BE22" i="14"/>
  <c r="BF22" i="14"/>
  <c r="BE23" i="14"/>
  <c r="BF23" i="14"/>
  <c r="BE24" i="14"/>
  <c r="BF24" i="14"/>
  <c r="BE25" i="14"/>
  <c r="BF25" i="14"/>
  <c r="BE26" i="14"/>
  <c r="BF26" i="14"/>
  <c r="BE27" i="14"/>
  <c r="BF27" i="14"/>
  <c r="BE28" i="14"/>
  <c r="BF28" i="14"/>
  <c r="BE29" i="14"/>
  <c r="BF29" i="14"/>
  <c r="BE30" i="14"/>
  <c r="BF30" i="14"/>
  <c r="BE31" i="14"/>
  <c r="BF31" i="14"/>
  <c r="BE32" i="14"/>
  <c r="BF32" i="14"/>
  <c r="BE33" i="14"/>
  <c r="BF33" i="14"/>
  <c r="BE34" i="14"/>
  <c r="BF34" i="14"/>
  <c r="BE35" i="14"/>
  <c r="BF35" i="14"/>
  <c r="BE36" i="14"/>
  <c r="BF36" i="14"/>
  <c r="BE37" i="14"/>
  <c r="BF37" i="14"/>
  <c r="BE38" i="14"/>
  <c r="BF38" i="14"/>
  <c r="BE39" i="14"/>
  <c r="BF39" i="14"/>
  <c r="BE40" i="14"/>
  <c r="BF40" i="14"/>
  <c r="BE41" i="14"/>
  <c r="BF41" i="14"/>
  <c r="BE42" i="14"/>
  <c r="BF42" i="14"/>
  <c r="BE43" i="14"/>
  <c r="BF43" i="14"/>
  <c r="BE44" i="14"/>
  <c r="BF44" i="14"/>
  <c r="BE45" i="14"/>
  <c r="BF45" i="14"/>
  <c r="BE4" i="14"/>
  <c r="AG4" i="14"/>
  <c r="AM4" i="14" l="1"/>
  <c r="AJ4" i="14"/>
  <c r="AH4" i="14"/>
  <c r="BF4" i="14"/>
  <c r="BF3" i="14"/>
  <c r="BE3" i="14"/>
  <c r="BO5" i="14" l="1"/>
  <c r="BP5" i="14"/>
  <c r="BQ5" i="14"/>
  <c r="BO6" i="14"/>
  <c r="BP6" i="14"/>
  <c r="BQ6" i="14"/>
  <c r="BO7" i="14"/>
  <c r="BP7" i="14"/>
  <c r="BQ7" i="14"/>
  <c r="BO8" i="14"/>
  <c r="BP8" i="14"/>
  <c r="BQ8" i="14"/>
  <c r="BO9" i="14"/>
  <c r="BP9" i="14"/>
  <c r="BQ9" i="14"/>
  <c r="BO10" i="14"/>
  <c r="BP10" i="14"/>
  <c r="BQ10" i="14"/>
  <c r="BO11" i="14"/>
  <c r="BP11" i="14"/>
  <c r="BQ11" i="14"/>
  <c r="BO12" i="14"/>
  <c r="BP12" i="14"/>
  <c r="BQ12" i="14"/>
  <c r="BO13" i="14"/>
  <c r="BP13" i="14"/>
  <c r="BQ13" i="14"/>
  <c r="BO14" i="14"/>
  <c r="BP14" i="14"/>
  <c r="BQ14" i="14"/>
  <c r="BO15" i="14"/>
  <c r="BP15" i="14"/>
  <c r="BQ15" i="14"/>
  <c r="BO16" i="14"/>
  <c r="BP16" i="14"/>
  <c r="BQ16" i="14"/>
  <c r="BO17" i="14"/>
  <c r="BP17" i="14"/>
  <c r="BQ17" i="14"/>
  <c r="BO18" i="14"/>
  <c r="BP18" i="14"/>
  <c r="BQ18" i="14"/>
  <c r="BO19" i="14"/>
  <c r="BP19" i="14"/>
  <c r="BQ19" i="14"/>
  <c r="BO20" i="14"/>
  <c r="BP20" i="14"/>
  <c r="BS20" i="14" s="1"/>
  <c r="BQ20" i="14"/>
  <c r="BO21" i="14"/>
  <c r="BP21" i="14"/>
  <c r="BQ21" i="14"/>
  <c r="BO22" i="14"/>
  <c r="BP22" i="14"/>
  <c r="BQ22" i="14"/>
  <c r="BO23" i="14"/>
  <c r="BP23" i="14"/>
  <c r="BQ23" i="14"/>
  <c r="BO24" i="14"/>
  <c r="BP24" i="14"/>
  <c r="BQ24" i="14"/>
  <c r="BO25" i="14"/>
  <c r="BP25" i="14"/>
  <c r="BQ25" i="14"/>
  <c r="BO26" i="14"/>
  <c r="BP26" i="14"/>
  <c r="BQ26" i="14"/>
  <c r="BO27" i="14"/>
  <c r="BP27" i="14"/>
  <c r="BQ27" i="14"/>
  <c r="BO28" i="14"/>
  <c r="BP28" i="14"/>
  <c r="BQ28" i="14"/>
  <c r="BO29" i="14"/>
  <c r="BP29" i="14"/>
  <c r="BQ29" i="14"/>
  <c r="BO30" i="14"/>
  <c r="BP30" i="14"/>
  <c r="BQ30" i="14"/>
  <c r="BO31" i="14"/>
  <c r="BP31" i="14"/>
  <c r="BQ31" i="14"/>
  <c r="BO32" i="14"/>
  <c r="BP32" i="14"/>
  <c r="BQ32" i="14"/>
  <c r="BO33" i="14"/>
  <c r="BP33" i="14"/>
  <c r="BQ33" i="14"/>
  <c r="BO34" i="14"/>
  <c r="BP34" i="14"/>
  <c r="BQ34" i="14"/>
  <c r="BO35" i="14"/>
  <c r="BP35" i="14"/>
  <c r="BQ35" i="14"/>
  <c r="BO36" i="14"/>
  <c r="BP36" i="14"/>
  <c r="BS36" i="14" s="1"/>
  <c r="BQ36" i="14"/>
  <c r="BO37" i="14"/>
  <c r="BP37" i="14"/>
  <c r="BQ37" i="14"/>
  <c r="BO38" i="14"/>
  <c r="BP38" i="14"/>
  <c r="BQ38" i="14"/>
  <c r="BO39" i="14"/>
  <c r="BP39" i="14"/>
  <c r="BQ39" i="14"/>
  <c r="BO40" i="14"/>
  <c r="BP40" i="14"/>
  <c r="BQ40" i="14"/>
  <c r="BO41" i="14"/>
  <c r="BP41" i="14"/>
  <c r="BQ41" i="14"/>
  <c r="BO42" i="14"/>
  <c r="BP42" i="14"/>
  <c r="BQ42" i="14"/>
  <c r="BO43" i="14"/>
  <c r="BP43" i="14"/>
  <c r="BQ43" i="14"/>
  <c r="BO44" i="14"/>
  <c r="BP44" i="14"/>
  <c r="BQ44" i="14"/>
  <c r="BO45" i="14"/>
  <c r="BP45" i="14"/>
  <c r="BQ45" i="14"/>
  <c r="BQ3" i="14"/>
  <c r="BP3" i="14"/>
  <c r="BO3" i="14"/>
  <c r="BS3" i="14" s="1"/>
  <c r="BH4" i="14"/>
  <c r="BI4" i="14"/>
  <c r="BJ4" i="14"/>
  <c r="BO4" i="14"/>
  <c r="BP4" i="14"/>
  <c r="BQ4" i="14"/>
  <c r="BH5" i="14"/>
  <c r="BI5" i="14"/>
  <c r="BJ5" i="14"/>
  <c r="BH6" i="14"/>
  <c r="BI6" i="14"/>
  <c r="BJ6" i="14"/>
  <c r="BH7" i="14"/>
  <c r="BI7" i="14"/>
  <c r="BJ7" i="14"/>
  <c r="BH8" i="14"/>
  <c r="BI8" i="14"/>
  <c r="BL8" i="14" s="1"/>
  <c r="BJ8" i="14"/>
  <c r="BH9" i="14"/>
  <c r="BI9" i="14"/>
  <c r="BJ9" i="14"/>
  <c r="BH10" i="14"/>
  <c r="BI10" i="14"/>
  <c r="BJ10" i="14"/>
  <c r="BH11" i="14"/>
  <c r="BI11" i="14"/>
  <c r="BJ11" i="14"/>
  <c r="BH12" i="14"/>
  <c r="BI12" i="14"/>
  <c r="BJ12" i="14"/>
  <c r="BH13" i="14"/>
  <c r="BI13" i="14"/>
  <c r="BJ13" i="14"/>
  <c r="BM13" i="14" s="1"/>
  <c r="BH14" i="14"/>
  <c r="BI14" i="14"/>
  <c r="BJ14" i="14"/>
  <c r="BH15" i="14"/>
  <c r="BI15" i="14"/>
  <c r="BJ15" i="14"/>
  <c r="BH16" i="14"/>
  <c r="BI16" i="14"/>
  <c r="BJ16" i="14"/>
  <c r="BH17" i="14"/>
  <c r="BI17" i="14"/>
  <c r="BJ17" i="14"/>
  <c r="BH18" i="14"/>
  <c r="BI18" i="14"/>
  <c r="BJ18" i="14"/>
  <c r="BM18" i="14" s="1"/>
  <c r="BH19" i="14"/>
  <c r="BI19" i="14"/>
  <c r="BJ19" i="14"/>
  <c r="BH20" i="14"/>
  <c r="BI20" i="14"/>
  <c r="BJ20" i="14"/>
  <c r="BH21" i="14"/>
  <c r="BI21" i="14"/>
  <c r="BJ21" i="14"/>
  <c r="BH22" i="14"/>
  <c r="BI22" i="14"/>
  <c r="BJ22" i="14"/>
  <c r="BH23" i="14"/>
  <c r="BI23" i="14"/>
  <c r="BJ23" i="14"/>
  <c r="BH24" i="14"/>
  <c r="BI24" i="14"/>
  <c r="BL24" i="14" s="1"/>
  <c r="BJ24" i="14"/>
  <c r="BH25" i="14"/>
  <c r="BI25" i="14"/>
  <c r="BJ25" i="14"/>
  <c r="BH26" i="14"/>
  <c r="BI26" i="14"/>
  <c r="BJ26" i="14"/>
  <c r="BH27" i="14"/>
  <c r="BI27" i="14"/>
  <c r="BJ27" i="14"/>
  <c r="BH28" i="14"/>
  <c r="BI28" i="14"/>
  <c r="BJ28" i="14"/>
  <c r="BH29" i="14"/>
  <c r="BI29" i="14"/>
  <c r="BJ29" i="14"/>
  <c r="BM29" i="14" s="1"/>
  <c r="BH30" i="14"/>
  <c r="BI30" i="14"/>
  <c r="BJ30" i="14"/>
  <c r="BH31" i="14"/>
  <c r="BI31" i="14"/>
  <c r="BJ31" i="14"/>
  <c r="BH32" i="14"/>
  <c r="BI32" i="14"/>
  <c r="BJ32" i="14"/>
  <c r="BH33" i="14"/>
  <c r="BI33" i="14"/>
  <c r="BJ33" i="14"/>
  <c r="BH34" i="14"/>
  <c r="BI34" i="14"/>
  <c r="BJ34" i="14"/>
  <c r="BH35" i="14"/>
  <c r="BI35" i="14"/>
  <c r="BJ35" i="14"/>
  <c r="BH36" i="14"/>
  <c r="BI36" i="14"/>
  <c r="BJ36" i="14"/>
  <c r="BH37" i="14"/>
  <c r="BI37" i="14"/>
  <c r="BJ37" i="14"/>
  <c r="BH38" i="14"/>
  <c r="BI38" i="14"/>
  <c r="BJ38" i="14"/>
  <c r="BH39" i="14"/>
  <c r="BI39" i="14"/>
  <c r="BJ39" i="14"/>
  <c r="BH40" i="14"/>
  <c r="BI40" i="14"/>
  <c r="BL40" i="14" s="1"/>
  <c r="BJ40" i="14"/>
  <c r="BH41" i="14"/>
  <c r="BI41" i="14"/>
  <c r="BJ41" i="14"/>
  <c r="BM41" i="14" s="1"/>
  <c r="BH42" i="14"/>
  <c r="BI42" i="14"/>
  <c r="BJ42" i="14"/>
  <c r="BH43" i="14"/>
  <c r="BI43" i="14"/>
  <c r="BJ43" i="14"/>
  <c r="BH44" i="14"/>
  <c r="BI44" i="14"/>
  <c r="BJ44" i="14"/>
  <c r="BM44" i="14" s="1"/>
  <c r="BH45" i="14"/>
  <c r="BI45" i="14"/>
  <c r="BJ45" i="14"/>
  <c r="BM45" i="14" s="1"/>
  <c r="BJ3" i="14"/>
  <c r="BI3" i="14"/>
  <c r="BH3" i="14"/>
  <c r="AT4" i="14"/>
  <c r="AX5" i="14"/>
  <c r="AX6" i="14" s="1"/>
  <c r="AX7" i="14" s="1"/>
  <c r="AX8" i="14" s="1"/>
  <c r="AX9" i="14" s="1"/>
  <c r="AX10" i="14" s="1"/>
  <c r="AX11" i="14" s="1"/>
  <c r="AX12" i="14" s="1"/>
  <c r="AX13" i="14" s="1"/>
  <c r="AX14" i="14" s="1"/>
  <c r="AX15" i="14" s="1"/>
  <c r="AX16" i="14" s="1"/>
  <c r="AX17" i="14" s="1"/>
  <c r="AX18" i="14" s="1"/>
  <c r="AX19" i="14" s="1"/>
  <c r="AX20" i="14" s="1"/>
  <c r="AX21" i="14" s="1"/>
  <c r="AX22" i="14" s="1"/>
  <c r="AX23" i="14" s="1"/>
  <c r="AX24" i="14" s="1"/>
  <c r="AX25" i="14" s="1"/>
  <c r="AX26" i="14" s="1"/>
  <c r="AX27" i="14" s="1"/>
  <c r="AX28" i="14" s="1"/>
  <c r="AX29" i="14" s="1"/>
  <c r="AX30" i="14" s="1"/>
  <c r="AX31" i="14" s="1"/>
  <c r="AX32" i="14" s="1"/>
  <c r="AX33" i="14" s="1"/>
  <c r="AX34" i="14" s="1"/>
  <c r="AX35" i="14" s="1"/>
  <c r="AX36" i="14" s="1"/>
  <c r="AX37" i="14" s="1"/>
  <c r="AX38" i="14" s="1"/>
  <c r="AX39" i="14" s="1"/>
  <c r="AX40" i="14" s="1"/>
  <c r="AX41" i="14" s="1"/>
  <c r="AX42" i="14" s="1"/>
  <c r="AX43" i="14" s="1"/>
  <c r="AX44" i="14" s="1"/>
  <c r="AX45" i="14" s="1"/>
  <c r="AN4" i="14"/>
  <c r="AV4" i="14" s="1"/>
  <c r="AJ5" i="14"/>
  <c r="BM25" i="14" l="1"/>
  <c r="BM9" i="14"/>
  <c r="BS4" i="14"/>
  <c r="BT3" i="14"/>
  <c r="BM28" i="14"/>
  <c r="BL45" i="14"/>
  <c r="BL13" i="14"/>
  <c r="S94" i="14"/>
  <c r="BT37" i="14"/>
  <c r="R94" i="14"/>
  <c r="O95" i="14"/>
  <c r="P99" i="14"/>
  <c r="R124" i="14" s="1"/>
  <c r="P95" i="14"/>
  <c r="P94" i="14"/>
  <c r="O97" i="14"/>
  <c r="O94" i="14"/>
  <c r="O98" i="14"/>
  <c r="O96" i="14"/>
  <c r="N98" i="14"/>
  <c r="N96" i="14"/>
  <c r="U99" i="14"/>
  <c r="U97" i="14"/>
  <c r="U95" i="14"/>
  <c r="U94" i="14"/>
  <c r="T99" i="14"/>
  <c r="T97" i="14"/>
  <c r="T95" i="14"/>
  <c r="BS30" i="14"/>
  <c r="Q99" i="14"/>
  <c r="P97" i="14"/>
  <c r="T94" i="14"/>
  <c r="S99" i="14"/>
  <c r="R127" i="14" s="1"/>
  <c r="S97" i="14"/>
  <c r="S95" i="14"/>
  <c r="BL39" i="14"/>
  <c r="O99" i="14"/>
  <c r="R99" i="14"/>
  <c r="R97" i="14"/>
  <c r="R95" i="14"/>
  <c r="Q95" i="14"/>
  <c r="U98" i="14"/>
  <c r="T98" i="14"/>
  <c r="T96" i="14"/>
  <c r="U96" i="14"/>
  <c r="S98" i="14"/>
  <c r="S96" i="14"/>
  <c r="R98" i="14"/>
  <c r="R96" i="14"/>
  <c r="Q97" i="14"/>
  <c r="Q94" i="14"/>
  <c r="Q98" i="14"/>
  <c r="Q96" i="14"/>
  <c r="P98" i="14"/>
  <c r="P96" i="14"/>
  <c r="N99" i="14"/>
  <c r="N97" i="14"/>
  <c r="N95" i="14"/>
  <c r="BM31" i="14"/>
  <c r="BM15" i="14"/>
  <c r="BT43" i="14"/>
  <c r="BT27" i="14"/>
  <c r="BS45" i="14"/>
  <c r="BS29" i="14"/>
  <c r="BM33" i="14"/>
  <c r="BM17" i="14"/>
  <c r="BT45" i="14"/>
  <c r="BT29" i="14"/>
  <c r="BS24" i="14"/>
  <c r="BT13" i="14"/>
  <c r="BM20" i="14"/>
  <c r="BT4" i="14"/>
  <c r="BM12" i="14"/>
  <c r="BM38" i="14"/>
  <c r="BM22" i="14"/>
  <c r="BM6" i="14"/>
  <c r="BT18" i="14"/>
  <c r="BT11" i="14"/>
  <c r="BM19" i="14"/>
  <c r="BM4" i="14"/>
  <c r="BT31" i="14"/>
  <c r="BT15" i="14"/>
  <c r="BL23" i="14"/>
  <c r="BL7" i="14"/>
  <c r="BS8" i="14"/>
  <c r="BS13" i="14"/>
  <c r="BL42" i="14"/>
  <c r="BL10" i="14"/>
  <c r="BS38" i="14"/>
  <c r="BS22" i="14"/>
  <c r="BS6" i="14"/>
  <c r="BS42" i="14"/>
  <c r="BS26" i="14"/>
  <c r="BS10" i="14"/>
  <c r="BL18" i="14"/>
  <c r="BT21" i="14"/>
  <c r="BL41" i="14"/>
  <c r="BL25" i="14"/>
  <c r="BL9" i="14"/>
  <c r="BM40" i="14"/>
  <c r="BL19" i="14"/>
  <c r="BM8" i="14"/>
  <c r="BM36" i="14"/>
  <c r="BM35" i="14"/>
  <c r="BL35" i="14"/>
  <c r="BM24" i="14"/>
  <c r="BL4" i="14"/>
  <c r="BS31" i="14"/>
  <c r="BS15" i="14"/>
  <c r="BM26" i="14"/>
  <c r="BM34" i="14"/>
  <c r="BL29" i="14"/>
  <c r="BM39" i="14"/>
  <c r="BL34" i="14"/>
  <c r="BM23" i="14"/>
  <c r="BM7" i="14"/>
  <c r="BS14" i="14"/>
  <c r="BM43" i="14"/>
  <c r="BL38" i="14"/>
  <c r="BM27" i="14"/>
  <c r="BL22" i="14"/>
  <c r="BM11" i="14"/>
  <c r="BL6" i="14"/>
  <c r="BL43" i="14"/>
  <c r="BM37" i="14"/>
  <c r="BM32" i="14"/>
  <c r="BL27" i="14"/>
  <c r="BM21" i="14"/>
  <c r="BM16" i="14"/>
  <c r="BL11" i="14"/>
  <c r="BM5" i="14"/>
  <c r="BS28" i="14"/>
  <c r="BS12" i="14"/>
  <c r="BM14" i="14"/>
  <c r="BM30" i="14"/>
  <c r="BS37" i="14"/>
  <c r="BS21" i="14"/>
  <c r="BM3" i="14"/>
  <c r="BL44" i="14"/>
  <c r="BL28" i="14"/>
  <c r="BL12" i="14"/>
  <c r="BS40" i="14"/>
  <c r="BL33" i="14"/>
  <c r="BL17" i="14"/>
  <c r="BT34" i="14"/>
  <c r="BS5" i="14"/>
  <c r="BL3" i="14"/>
  <c r="AG5" i="14"/>
  <c r="AP5" i="14" s="1"/>
  <c r="BM42" i="14"/>
  <c r="BL37" i="14"/>
  <c r="BL21" i="14"/>
  <c r="BM10" i="14"/>
  <c r="BL5" i="14"/>
  <c r="AP4" i="14"/>
  <c r="BL31" i="14"/>
  <c r="BL15" i="14"/>
  <c r="BS43" i="14"/>
  <c r="BT32" i="14"/>
  <c r="BS27" i="14"/>
  <c r="BT16" i="14"/>
  <c r="BS11" i="14"/>
  <c r="BL36" i="14"/>
  <c r="BL20" i="14"/>
  <c r="BS32" i="14"/>
  <c r="BS16" i="14"/>
  <c r="BT5" i="14"/>
  <c r="BS41" i="14"/>
  <c r="BT30" i="14"/>
  <c r="BS25" i="14"/>
  <c r="BT14" i="14"/>
  <c r="BS9" i="14"/>
  <c r="BL14" i="14"/>
  <c r="BL30" i="14"/>
  <c r="BT35" i="14"/>
  <c r="BT19" i="14"/>
  <c r="BT42" i="14"/>
  <c r="BT40" i="14"/>
  <c r="BS35" i="14"/>
  <c r="BT24" i="14"/>
  <c r="BS19" i="14"/>
  <c r="BT8" i="14"/>
  <c r="BT10" i="14"/>
  <c r="BL16" i="14"/>
  <c r="BL32" i="14"/>
  <c r="BT44" i="14"/>
  <c r="BS39" i="14"/>
  <c r="BS34" i="14"/>
  <c r="BT28" i="14"/>
  <c r="BS23" i="14"/>
  <c r="BS18" i="14"/>
  <c r="BT12" i="14"/>
  <c r="BS7" i="14"/>
  <c r="BS44" i="14"/>
  <c r="AM5" i="14"/>
  <c r="AR5" i="14" s="1"/>
  <c r="BT38" i="14"/>
  <c r="BS33" i="14"/>
  <c r="BT22" i="14"/>
  <c r="BS17" i="14"/>
  <c r="BT6" i="14"/>
  <c r="BL26" i="14"/>
  <c r="BT26" i="14"/>
  <c r="AK5" i="14"/>
  <c r="AU5" i="14" s="1"/>
  <c r="AQ5" i="14"/>
  <c r="AJ6" i="14"/>
  <c r="AK4" i="14"/>
  <c r="AU4" i="14" s="1"/>
  <c r="BB4" i="14" s="1"/>
  <c r="BT41" i="14"/>
  <c r="BT33" i="14"/>
  <c r="BT25" i="14"/>
  <c r="BT17" i="14"/>
  <c r="BT9" i="14"/>
  <c r="BT39" i="14"/>
  <c r="BT23" i="14"/>
  <c r="BT7" i="14"/>
  <c r="AQ4" i="14"/>
  <c r="AR4" i="14"/>
  <c r="BT36" i="14"/>
  <c r="BT20" i="14"/>
  <c r="R126" i="14" l="1"/>
  <c r="R125" i="14"/>
  <c r="AZ5" i="14"/>
  <c r="M124" i="14"/>
  <c r="R128" i="14"/>
  <c r="BC4" i="14"/>
  <c r="AY5" i="14"/>
  <c r="AY4" i="14"/>
  <c r="AZ4" i="14"/>
  <c r="AN5" i="14"/>
  <c r="AV5" i="14" s="1"/>
  <c r="BC5" i="14" s="1"/>
  <c r="AG6" i="14"/>
  <c r="AG7" i="14" s="1"/>
  <c r="AH5" i="14"/>
  <c r="AT5" i="14" s="1"/>
  <c r="BB5" i="14" s="1"/>
  <c r="AM6" i="14"/>
  <c r="AM7" i="14" s="1"/>
  <c r="AJ7" i="14"/>
  <c r="AQ6" i="14"/>
  <c r="AK6" i="14"/>
  <c r="AU6" i="14" s="1"/>
  <c r="B50" i="14"/>
  <c r="B51" i="14" s="1"/>
  <c r="B52" i="14" s="1"/>
  <c r="B53" i="14" s="1"/>
  <c r="B54" i="14" s="1"/>
  <c r="B55" i="14" s="1"/>
  <c r="B56" i="14" s="1"/>
  <c r="B57" i="14" s="1"/>
  <c r="B58" i="14" s="1"/>
  <c r="B59" i="14" s="1"/>
  <c r="B60" i="14" s="1"/>
  <c r="B61" i="14" s="1"/>
  <c r="B62" i="14" s="1"/>
  <c r="B63" i="14" s="1"/>
  <c r="B64" i="14" s="1"/>
  <c r="B65" i="14" s="1"/>
  <c r="B66" i="14" s="1"/>
  <c r="B67" i="14" s="1"/>
  <c r="B68" i="14" s="1"/>
  <c r="B69" i="14" s="1"/>
  <c r="B70" i="14" s="1"/>
  <c r="B71" i="14" s="1"/>
  <c r="B72" i="14" s="1"/>
  <c r="B73" i="14" s="1"/>
  <c r="B74" i="14" s="1"/>
  <c r="B75" i="14" s="1"/>
  <c r="B76" i="14" s="1"/>
  <c r="B77" i="14" s="1"/>
  <c r="B78" i="14" s="1"/>
  <c r="B79" i="14" s="1"/>
  <c r="B80" i="14" s="1"/>
  <c r="B81" i="14" s="1"/>
  <c r="B82" i="14" s="1"/>
  <c r="B83" i="14" s="1"/>
  <c r="B84" i="14" s="1"/>
  <c r="B85" i="14" s="1"/>
  <c r="B86" i="14" s="1"/>
  <c r="B87" i="14" s="1"/>
  <c r="B88" i="14" s="1"/>
  <c r="B89" i="14" s="1"/>
  <c r="B90" i="14" s="1"/>
  <c r="B91" i="14" s="1"/>
  <c r="N94" i="14"/>
  <c r="B4" i="14"/>
  <c r="B5" i="14" s="1"/>
  <c r="B6" i="14" s="1"/>
  <c r="B7" i="14" s="1"/>
  <c r="B8" i="14" s="1"/>
  <c r="B9" i="14" s="1"/>
  <c r="B10" i="14" s="1"/>
  <c r="B11" i="14" s="1"/>
  <c r="B12" i="14" s="1"/>
  <c r="B13" i="14" s="1"/>
  <c r="B14" i="14" s="1"/>
  <c r="B15" i="14" s="1"/>
  <c r="B16" i="14" s="1"/>
  <c r="B17" i="14" s="1"/>
  <c r="B18" i="14" s="1"/>
  <c r="B19" i="14" s="1"/>
  <c r="B20" i="14" s="1"/>
  <c r="B21" i="14" s="1"/>
  <c r="B22" i="14" s="1"/>
  <c r="B23" i="14" s="1"/>
  <c r="B24" i="14" s="1"/>
  <c r="B25" i="14" s="1"/>
  <c r="B26" i="14" s="1"/>
  <c r="B27" i="14" s="1"/>
  <c r="B28" i="14" s="1"/>
  <c r="B29" i="14" s="1"/>
  <c r="B30" i="14" s="1"/>
  <c r="B31" i="14" s="1"/>
  <c r="B32" i="14" s="1"/>
  <c r="B33" i="14" s="1"/>
  <c r="B34" i="14" s="1"/>
  <c r="B35" i="14" s="1"/>
  <c r="B36" i="14" s="1"/>
  <c r="B37" i="14" s="1"/>
  <c r="B38" i="14" s="1"/>
  <c r="B39" i="14" s="1"/>
  <c r="B40" i="14" s="1"/>
  <c r="B41" i="14" s="1"/>
  <c r="B42" i="14" s="1"/>
  <c r="B43" i="14" s="1"/>
  <c r="B44" i="14" s="1"/>
  <c r="B45" i="14" s="1"/>
  <c r="AP6" i="14" l="1"/>
  <c r="AY6" i="14" s="1"/>
  <c r="AD94" i="14"/>
  <c r="I95" i="14"/>
  <c r="I99" i="14"/>
  <c r="R121" i="14" s="1"/>
  <c r="AB98" i="14"/>
  <c r="AB96" i="14"/>
  <c r="D96" i="14"/>
  <c r="AA98" i="14"/>
  <c r="Z98" i="14"/>
  <c r="Q130" i="14" s="1"/>
  <c r="D98" i="14"/>
  <c r="Q116" i="14" s="1"/>
  <c r="AA96" i="14"/>
  <c r="AE94" i="14"/>
  <c r="J97" i="14"/>
  <c r="AC94" i="14"/>
  <c r="M133" i="14" s="1"/>
  <c r="J99" i="14"/>
  <c r="R120" i="14" s="1"/>
  <c r="Z96" i="14"/>
  <c r="E94" i="14"/>
  <c r="K97" i="14"/>
  <c r="K99" i="14"/>
  <c r="Y98" i="14"/>
  <c r="Y96" i="14"/>
  <c r="J95" i="14"/>
  <c r="E96" i="14"/>
  <c r="AE99" i="14"/>
  <c r="AE97" i="14"/>
  <c r="AE95" i="14"/>
  <c r="F98" i="14"/>
  <c r="AD99" i="14"/>
  <c r="AD97" i="14"/>
  <c r="AD95" i="14"/>
  <c r="N132" i="14" s="1"/>
  <c r="AC99" i="14"/>
  <c r="R133" i="14" s="1"/>
  <c r="AC97" i="14"/>
  <c r="P133" i="14" s="1"/>
  <c r="AC95" i="14"/>
  <c r="AB99" i="14"/>
  <c r="AB97" i="14"/>
  <c r="AB95" i="14"/>
  <c r="AA99" i="14"/>
  <c r="AA97" i="14"/>
  <c r="AA95" i="14"/>
  <c r="Z99" i="14"/>
  <c r="Z97" i="14"/>
  <c r="Z95" i="14"/>
  <c r="N130" i="14" s="1"/>
  <c r="Y99" i="14"/>
  <c r="Y97" i="14"/>
  <c r="Y95" i="14"/>
  <c r="X99" i="14"/>
  <c r="X97" i="14"/>
  <c r="AE98" i="14"/>
  <c r="AE96" i="14"/>
  <c r="AD98" i="14"/>
  <c r="AD96" i="14"/>
  <c r="AB94" i="14"/>
  <c r="AC98" i="14"/>
  <c r="Q133" i="14" s="1"/>
  <c r="AC96" i="14"/>
  <c r="O133" i="14" s="1"/>
  <c r="F94" i="14"/>
  <c r="M118" i="14" s="1"/>
  <c r="G94" i="14"/>
  <c r="G98" i="14"/>
  <c r="I94" i="14"/>
  <c r="I97" i="14"/>
  <c r="H94" i="14"/>
  <c r="J96" i="14"/>
  <c r="O120" i="14" s="1"/>
  <c r="J98" i="14"/>
  <c r="G96" i="14"/>
  <c r="J94" i="14"/>
  <c r="Y94" i="14"/>
  <c r="Z94" i="14"/>
  <c r="AA94" i="14"/>
  <c r="AH6" i="14"/>
  <c r="AT6" i="14" s="1"/>
  <c r="BB6" i="14" s="1"/>
  <c r="X95" i="14"/>
  <c r="K94" i="14"/>
  <c r="I96" i="14"/>
  <c r="I98" i="14"/>
  <c r="X94" i="14"/>
  <c r="K96" i="14"/>
  <c r="K98" i="14"/>
  <c r="X98" i="14"/>
  <c r="X96" i="14"/>
  <c r="D97" i="14"/>
  <c r="D99" i="14"/>
  <c r="R116" i="14" s="1"/>
  <c r="K95" i="14"/>
  <c r="N122" i="14" s="1"/>
  <c r="E98" i="14"/>
  <c r="F96" i="14"/>
  <c r="H98" i="14"/>
  <c r="D95" i="14"/>
  <c r="E95" i="14"/>
  <c r="E97" i="14"/>
  <c r="E99" i="14"/>
  <c r="F95" i="14"/>
  <c r="F97" i="14"/>
  <c r="P118" i="14" s="1"/>
  <c r="F99" i="14"/>
  <c r="R118" i="14" s="1"/>
  <c r="H96" i="14"/>
  <c r="G95" i="14"/>
  <c r="G97" i="14"/>
  <c r="G99" i="14"/>
  <c r="H95" i="14"/>
  <c r="H97" i="14"/>
  <c r="H99" i="14"/>
  <c r="D94" i="14"/>
  <c r="AN6" i="14"/>
  <c r="AV6" i="14" s="1"/>
  <c r="BC6" i="14" s="1"/>
  <c r="AR6" i="14"/>
  <c r="AZ6" i="14" s="1"/>
  <c r="AJ8" i="14"/>
  <c r="AQ7" i="14"/>
  <c r="AK7" i="14"/>
  <c r="AU7" i="14" s="1"/>
  <c r="AM8" i="14"/>
  <c r="AR7" i="14"/>
  <c r="AZ7" i="14" s="1"/>
  <c r="AN7" i="14"/>
  <c r="AV7" i="14" s="1"/>
  <c r="BC7" i="14" s="1"/>
  <c r="AG8" i="14"/>
  <c r="AH7" i="14"/>
  <c r="AT7" i="14" s="1"/>
  <c r="BB7" i="14" s="1"/>
  <c r="AP7" i="14"/>
  <c r="AY7" i="14" s="1"/>
  <c r="M127" i="14"/>
  <c r="N125" i="14"/>
  <c r="P131" i="14" l="1"/>
  <c r="R132" i="14"/>
  <c r="N134" i="14"/>
  <c r="R134" i="14"/>
  <c r="Q132" i="14"/>
  <c r="R131" i="14"/>
  <c r="R130" i="14"/>
  <c r="O132" i="14"/>
  <c r="N133" i="14"/>
  <c r="M121" i="14"/>
  <c r="R117" i="14"/>
  <c r="P122" i="14"/>
  <c r="O122" i="14"/>
  <c r="R122" i="14"/>
  <c r="R119" i="14"/>
  <c r="AF99" i="14"/>
  <c r="AF96" i="14"/>
  <c r="AF94" i="14"/>
  <c r="AF97" i="14"/>
  <c r="AF95" i="14"/>
  <c r="AF98" i="14"/>
  <c r="AM9" i="14"/>
  <c r="AN8" i="14"/>
  <c r="AV8" i="14" s="1"/>
  <c r="AR8" i="14"/>
  <c r="AJ9" i="14"/>
  <c r="AK8" i="14"/>
  <c r="AU8" i="14" s="1"/>
  <c r="AQ8" i="14"/>
  <c r="AG9" i="14"/>
  <c r="AP8" i="14"/>
  <c r="AY8" i="14" s="1"/>
  <c r="AH8" i="14"/>
  <c r="AT8" i="14" s="1"/>
  <c r="BB8" i="14" s="1"/>
  <c r="O131" i="14"/>
  <c r="M131" i="14"/>
  <c r="M134" i="14"/>
  <c r="M122" i="14"/>
  <c r="M120" i="14"/>
  <c r="O130" i="14"/>
  <c r="M130" i="14"/>
  <c r="Q134" i="14"/>
  <c r="P132" i="14"/>
  <c r="O134" i="14"/>
  <c r="P134" i="14"/>
  <c r="M132" i="14"/>
  <c r="N131" i="14"/>
  <c r="Q126" i="14"/>
  <c r="P130" i="14"/>
  <c r="Q131" i="14"/>
  <c r="Q122" i="14"/>
  <c r="Q124" i="14"/>
  <c r="P125" i="14"/>
  <c r="N124" i="14"/>
  <c r="O124" i="14"/>
  <c r="O118" i="14"/>
  <c r="O127" i="14"/>
  <c r="N119" i="14"/>
  <c r="P127" i="14"/>
  <c r="Q125" i="14"/>
  <c r="P124" i="14"/>
  <c r="Q117" i="14"/>
  <c r="Q138" i="14" s="1"/>
  <c r="P120" i="14"/>
  <c r="N117" i="14"/>
  <c r="N138" i="14" s="1"/>
  <c r="Q127" i="14"/>
  <c r="O125" i="14"/>
  <c r="O121" i="14"/>
  <c r="N127" i="14"/>
  <c r="M117" i="14"/>
  <c r="N120" i="14"/>
  <c r="O117" i="14"/>
  <c r="Q119" i="14"/>
  <c r="M125" i="14"/>
  <c r="Q120" i="14"/>
  <c r="P126" i="14"/>
  <c r="AH97" i="14"/>
  <c r="M119" i="14"/>
  <c r="N118" i="14"/>
  <c r="M116" i="14"/>
  <c r="Q121" i="14"/>
  <c r="N121" i="14"/>
  <c r="P117" i="14"/>
  <c r="AH98" i="14"/>
  <c r="O116" i="14"/>
  <c r="M126" i="14"/>
  <c r="AH94" i="14"/>
  <c r="N116" i="14"/>
  <c r="N126" i="14"/>
  <c r="AH95" i="14"/>
  <c r="Q118" i="14"/>
  <c r="P121" i="14"/>
  <c r="O119" i="14"/>
  <c r="P116" i="14"/>
  <c r="O126" i="14"/>
  <c r="AH96" i="14"/>
  <c r="P119" i="14"/>
  <c r="P128" i="14"/>
  <c r="O128" i="14"/>
  <c r="M128" i="14"/>
  <c r="N128" i="14"/>
  <c r="Q128" i="14"/>
  <c r="AZ8" i="14" l="1"/>
  <c r="BC8" i="14"/>
  <c r="AJ10" i="14"/>
  <c r="AK9" i="14"/>
  <c r="AU9" i="14" s="1"/>
  <c r="AQ9" i="14"/>
  <c r="AM10" i="14"/>
  <c r="AR9" i="14"/>
  <c r="AZ9" i="14" s="1"/>
  <c r="AN9" i="14"/>
  <c r="AV9" i="14" s="1"/>
  <c r="BC9" i="14" s="1"/>
  <c r="AG10" i="14"/>
  <c r="AP9" i="14"/>
  <c r="AY9" i="14" s="1"/>
  <c r="AH9" i="14"/>
  <c r="AT9" i="14" s="1"/>
  <c r="BB9" i="14" s="1"/>
  <c r="Q142" i="14"/>
  <c r="Q143" i="14" s="1"/>
  <c r="O138" i="14"/>
  <c r="M138" i="14"/>
  <c r="P138" i="14"/>
  <c r="N142" i="14"/>
  <c r="N143" i="14" s="1"/>
  <c r="M142" i="14"/>
  <c r="M143" i="14" s="1"/>
  <c r="P142" i="14"/>
  <c r="P143" i="14" s="1"/>
  <c r="O142" i="14"/>
  <c r="O143" i="14" s="1"/>
  <c r="AM11" i="14" l="1"/>
  <c r="AR10" i="14"/>
  <c r="AN10" i="14"/>
  <c r="AV10" i="14" s="1"/>
  <c r="AJ11" i="14"/>
  <c r="AQ10" i="14"/>
  <c r="AK10" i="14"/>
  <c r="AU10" i="14" s="1"/>
  <c r="AG11" i="14"/>
  <c r="AH10" i="14"/>
  <c r="AT10" i="14" s="1"/>
  <c r="BB10" i="14" s="1"/>
  <c r="AP10" i="14"/>
  <c r="AY10" i="14" s="1"/>
  <c r="BC10" i="14" l="1"/>
  <c r="AZ10" i="14"/>
  <c r="AJ12" i="14"/>
  <c r="AQ11" i="14"/>
  <c r="AK11" i="14"/>
  <c r="AU11" i="14" s="1"/>
  <c r="AM12" i="14"/>
  <c r="AR11" i="14"/>
  <c r="AZ11" i="14" s="1"/>
  <c r="AN11" i="14"/>
  <c r="AV11" i="14" s="1"/>
  <c r="BC11" i="14" s="1"/>
  <c r="AG12" i="14"/>
  <c r="AP11" i="14"/>
  <c r="AY11" i="14" s="1"/>
  <c r="AH11" i="14"/>
  <c r="AT11" i="14" s="1"/>
  <c r="BB11" i="14" s="1"/>
  <c r="AM13" i="14" l="1"/>
  <c r="AR12" i="14"/>
  <c r="AN12" i="14"/>
  <c r="AV12" i="14" s="1"/>
  <c r="AJ13" i="14"/>
  <c r="AQ12" i="14"/>
  <c r="AK12" i="14"/>
  <c r="AU12" i="14" s="1"/>
  <c r="AG13" i="14"/>
  <c r="AH12" i="14"/>
  <c r="AT12" i="14" s="1"/>
  <c r="BB12" i="14" s="1"/>
  <c r="AP12" i="14"/>
  <c r="AY12" i="14" s="1"/>
  <c r="BC12" i="14" l="1"/>
  <c r="AZ12" i="14"/>
  <c r="AJ14" i="14"/>
  <c r="AK13" i="14"/>
  <c r="AU13" i="14" s="1"/>
  <c r="AQ13" i="14"/>
  <c r="AM14" i="14"/>
  <c r="AR13" i="14"/>
  <c r="AZ13" i="14" s="1"/>
  <c r="AN13" i="14"/>
  <c r="AV13" i="14" s="1"/>
  <c r="BC13" i="14" s="1"/>
  <c r="AG14" i="14"/>
  <c r="AH13" i="14"/>
  <c r="AT13" i="14" s="1"/>
  <c r="BB13" i="14" s="1"/>
  <c r="AP13" i="14"/>
  <c r="AY13" i="14" s="1"/>
  <c r="AM15" i="14" l="1"/>
  <c r="AN14" i="14"/>
  <c r="AV14" i="14" s="1"/>
  <c r="AR14" i="14"/>
  <c r="AJ15" i="14"/>
  <c r="AQ14" i="14"/>
  <c r="AK14" i="14"/>
  <c r="AU14" i="14" s="1"/>
  <c r="AG15" i="14"/>
  <c r="AP14" i="14"/>
  <c r="AY14" i="14" s="1"/>
  <c r="AH14" i="14"/>
  <c r="AT14" i="14" s="1"/>
  <c r="BB14" i="14" s="1"/>
  <c r="AZ14" i="14" l="1"/>
  <c r="BC14" i="14"/>
  <c r="AJ16" i="14"/>
  <c r="AQ15" i="14"/>
  <c r="AK15" i="14"/>
  <c r="AU15" i="14" s="1"/>
  <c r="AM16" i="14"/>
  <c r="AN15" i="14"/>
  <c r="AV15" i="14" s="1"/>
  <c r="BC15" i="14" s="1"/>
  <c r="AR15" i="14"/>
  <c r="AZ15" i="14" s="1"/>
  <c r="AG16" i="14"/>
  <c r="AP15" i="14"/>
  <c r="AY15" i="14" s="1"/>
  <c r="AH15" i="14"/>
  <c r="AT15" i="14" s="1"/>
  <c r="BB15" i="14" s="1"/>
  <c r="AJ17" i="14" l="1"/>
  <c r="AK16" i="14"/>
  <c r="AU16" i="14" s="1"/>
  <c r="AQ16" i="14"/>
  <c r="AM17" i="14"/>
  <c r="AN16" i="14"/>
  <c r="AV16" i="14" s="1"/>
  <c r="BC16" i="14" s="1"/>
  <c r="AR16" i="14"/>
  <c r="AZ16" i="14" s="1"/>
  <c r="AG17" i="14"/>
  <c r="AH16" i="14"/>
  <c r="AT16" i="14" s="1"/>
  <c r="BB16" i="14" s="1"/>
  <c r="AP16" i="14"/>
  <c r="AY16" i="14" s="1"/>
  <c r="AJ18" i="14" l="1"/>
  <c r="AK17" i="14"/>
  <c r="AU17" i="14" s="1"/>
  <c r="AQ17" i="14"/>
  <c r="AM18" i="14"/>
  <c r="AR17" i="14"/>
  <c r="AN17" i="14"/>
  <c r="AV17" i="14" s="1"/>
  <c r="AG18" i="14"/>
  <c r="AP17" i="14"/>
  <c r="AY17" i="14" s="1"/>
  <c r="AH17" i="14"/>
  <c r="AT17" i="14" s="1"/>
  <c r="BB17" i="14" l="1"/>
  <c r="BC17" i="14"/>
  <c r="AZ17" i="14"/>
  <c r="AJ19" i="14"/>
  <c r="AQ18" i="14"/>
  <c r="AK18" i="14"/>
  <c r="AU18" i="14" s="1"/>
  <c r="AM19" i="14"/>
  <c r="AR18" i="14"/>
  <c r="AZ18" i="14" s="1"/>
  <c r="AN18" i="14"/>
  <c r="AV18" i="14" s="1"/>
  <c r="BC18" i="14" s="1"/>
  <c r="AG19" i="14"/>
  <c r="AP18" i="14"/>
  <c r="AY18" i="14" s="1"/>
  <c r="AH18" i="14"/>
  <c r="AT18" i="14" s="1"/>
  <c r="BB18" i="14" s="1"/>
  <c r="AM20" i="14" l="1"/>
  <c r="AN19" i="14"/>
  <c r="AV19" i="14" s="1"/>
  <c r="AR19" i="14"/>
  <c r="AJ20" i="14"/>
  <c r="AK19" i="14"/>
  <c r="AU19" i="14" s="1"/>
  <c r="AQ19" i="14"/>
  <c r="AG20" i="14"/>
  <c r="AP19" i="14"/>
  <c r="AY19" i="14" s="1"/>
  <c r="AH19" i="14"/>
  <c r="AT19" i="14" s="1"/>
  <c r="BB19" i="14" s="1"/>
  <c r="AZ19" i="14" l="1"/>
  <c r="BC19" i="14"/>
  <c r="AJ21" i="14"/>
  <c r="AK20" i="14"/>
  <c r="AU20" i="14" s="1"/>
  <c r="AQ20" i="14"/>
  <c r="AM21" i="14"/>
  <c r="AN20" i="14"/>
  <c r="AV20" i="14" s="1"/>
  <c r="BC20" i="14" s="1"/>
  <c r="AR20" i="14"/>
  <c r="AZ20" i="14" s="1"/>
  <c r="AG21" i="14"/>
  <c r="AH20" i="14"/>
  <c r="AT20" i="14" s="1"/>
  <c r="BB20" i="14" s="1"/>
  <c r="AP20" i="14"/>
  <c r="AY20" i="14" s="1"/>
  <c r="AM22" i="14" l="1"/>
  <c r="AR21" i="14"/>
  <c r="AN21" i="14"/>
  <c r="AV21" i="14" s="1"/>
  <c r="AJ22" i="14"/>
  <c r="AK21" i="14"/>
  <c r="AU21" i="14" s="1"/>
  <c r="AQ21" i="14"/>
  <c r="AG22" i="14"/>
  <c r="AP21" i="14"/>
  <c r="AY21" i="14" s="1"/>
  <c r="AH21" i="14"/>
  <c r="AT21" i="14" s="1"/>
  <c r="BB21" i="14" s="1"/>
  <c r="BC21" i="14" l="1"/>
  <c r="AZ21" i="14"/>
  <c r="AJ23" i="14"/>
  <c r="AQ22" i="14"/>
  <c r="AK22" i="14"/>
  <c r="AU22" i="14" s="1"/>
  <c r="AM23" i="14"/>
  <c r="AR22" i="14"/>
  <c r="AZ22" i="14" s="1"/>
  <c r="AN22" i="14"/>
  <c r="AV22" i="14" s="1"/>
  <c r="BC22" i="14" s="1"/>
  <c r="AG23" i="14"/>
  <c r="AP22" i="14"/>
  <c r="AY22" i="14" s="1"/>
  <c r="AH22" i="14"/>
  <c r="AT22" i="14" s="1"/>
  <c r="BB22" i="14" s="1"/>
  <c r="AM24" i="14" l="1"/>
  <c r="AR23" i="14"/>
  <c r="AN23" i="14"/>
  <c r="AV23" i="14" s="1"/>
  <c r="AJ24" i="14"/>
  <c r="AQ23" i="14"/>
  <c r="AK23" i="14"/>
  <c r="AU23" i="14" s="1"/>
  <c r="AG24" i="14"/>
  <c r="AH23" i="14"/>
  <c r="AT23" i="14" s="1"/>
  <c r="BB23" i="14" s="1"/>
  <c r="AP23" i="14"/>
  <c r="AY23" i="14" s="1"/>
  <c r="BC23" i="14" l="1"/>
  <c r="AZ23" i="14"/>
  <c r="AJ25" i="14"/>
  <c r="AK24" i="14"/>
  <c r="AU24" i="14" s="1"/>
  <c r="AQ24" i="14"/>
  <c r="AM25" i="14"/>
  <c r="AN24" i="14"/>
  <c r="AV24" i="14" s="1"/>
  <c r="BC24" i="14" s="1"/>
  <c r="AR24" i="14"/>
  <c r="AZ24" i="14" s="1"/>
  <c r="AG25" i="14"/>
  <c r="AP24" i="14"/>
  <c r="AY24" i="14" s="1"/>
  <c r="AH24" i="14"/>
  <c r="AT24" i="14" s="1"/>
  <c r="BB24" i="14" s="1"/>
  <c r="AM26" i="14" l="1"/>
  <c r="AR25" i="14"/>
  <c r="AN25" i="14"/>
  <c r="AV25" i="14" s="1"/>
  <c r="AJ26" i="14"/>
  <c r="AK25" i="14"/>
  <c r="AU25" i="14" s="1"/>
  <c r="AQ25" i="14"/>
  <c r="AG26" i="14"/>
  <c r="AP25" i="14"/>
  <c r="AY25" i="14" s="1"/>
  <c r="AH25" i="14"/>
  <c r="AT25" i="14" s="1"/>
  <c r="BB25" i="14" s="1"/>
  <c r="BC25" i="14" l="1"/>
  <c r="AZ25" i="14"/>
  <c r="AJ27" i="14"/>
  <c r="AQ26" i="14"/>
  <c r="AK26" i="14"/>
  <c r="AU26" i="14" s="1"/>
  <c r="AM27" i="14"/>
  <c r="AR26" i="14"/>
  <c r="AZ26" i="14" s="1"/>
  <c r="AN26" i="14"/>
  <c r="AV26" i="14" s="1"/>
  <c r="BC26" i="14" s="1"/>
  <c r="AG27" i="14"/>
  <c r="AH26" i="14"/>
  <c r="AT26" i="14" s="1"/>
  <c r="BB26" i="14" s="1"/>
  <c r="AP26" i="14"/>
  <c r="AY26" i="14" s="1"/>
  <c r="AM28" i="14" l="1"/>
  <c r="AR27" i="14"/>
  <c r="AN27" i="14"/>
  <c r="AV27" i="14" s="1"/>
  <c r="AJ28" i="14"/>
  <c r="AQ27" i="14"/>
  <c r="AK27" i="14"/>
  <c r="AU27" i="14" s="1"/>
  <c r="AG28" i="14"/>
  <c r="AH27" i="14"/>
  <c r="AT27" i="14" s="1"/>
  <c r="BB27" i="14" s="1"/>
  <c r="AP27" i="14"/>
  <c r="AY27" i="14" s="1"/>
  <c r="BC27" i="14" l="1"/>
  <c r="AZ27" i="14"/>
  <c r="AJ29" i="14"/>
  <c r="AQ28" i="14"/>
  <c r="AK28" i="14"/>
  <c r="AU28" i="14" s="1"/>
  <c r="AM29" i="14"/>
  <c r="AR28" i="14"/>
  <c r="AZ28" i="14" s="1"/>
  <c r="AN28" i="14"/>
  <c r="AV28" i="14" s="1"/>
  <c r="BC28" i="14" s="1"/>
  <c r="AG29" i="14"/>
  <c r="AP28" i="14"/>
  <c r="AY28" i="14" s="1"/>
  <c r="AH28" i="14"/>
  <c r="AT28" i="14" s="1"/>
  <c r="BB28" i="14" s="1"/>
  <c r="AM30" i="14" l="1"/>
  <c r="AR29" i="14"/>
  <c r="AN29" i="14"/>
  <c r="AV29" i="14" s="1"/>
  <c r="AJ30" i="14"/>
  <c r="AK29" i="14"/>
  <c r="AU29" i="14" s="1"/>
  <c r="AQ29" i="14"/>
  <c r="AG30" i="14"/>
  <c r="AH29" i="14"/>
  <c r="AT29" i="14" s="1"/>
  <c r="BB29" i="14" s="1"/>
  <c r="AP29" i="14"/>
  <c r="AY29" i="14" s="1"/>
  <c r="BC29" i="14" l="1"/>
  <c r="AZ29" i="14"/>
  <c r="AJ31" i="14"/>
  <c r="AQ30" i="14"/>
  <c r="AK30" i="14"/>
  <c r="AU30" i="14" s="1"/>
  <c r="AM31" i="14"/>
  <c r="AN30" i="14"/>
  <c r="AV30" i="14" s="1"/>
  <c r="BC30" i="14" s="1"/>
  <c r="AR30" i="14"/>
  <c r="AZ30" i="14" s="1"/>
  <c r="AG31" i="14"/>
  <c r="AP30" i="14"/>
  <c r="AY30" i="14" s="1"/>
  <c r="AH30" i="14"/>
  <c r="AT30" i="14" s="1"/>
  <c r="BB30" i="14" s="1"/>
  <c r="AM32" i="14" l="1"/>
  <c r="AN31" i="14"/>
  <c r="AV31" i="14" s="1"/>
  <c r="AR31" i="14"/>
  <c r="AJ32" i="14"/>
  <c r="AQ31" i="14"/>
  <c r="AK31" i="14"/>
  <c r="AU31" i="14" s="1"/>
  <c r="AG32" i="14"/>
  <c r="AP31" i="14"/>
  <c r="AY31" i="14" s="1"/>
  <c r="AH31" i="14"/>
  <c r="AT31" i="14" s="1"/>
  <c r="BB31" i="14" s="1"/>
  <c r="AZ31" i="14" l="1"/>
  <c r="BC31" i="14"/>
  <c r="AJ33" i="14"/>
  <c r="AK32" i="14"/>
  <c r="AU32" i="14" s="1"/>
  <c r="AQ32" i="14"/>
  <c r="AM33" i="14"/>
  <c r="AN32" i="14"/>
  <c r="AV32" i="14" s="1"/>
  <c r="BC32" i="14" s="1"/>
  <c r="AR32" i="14"/>
  <c r="AZ32" i="14" s="1"/>
  <c r="AG33" i="14"/>
  <c r="AP32" i="14"/>
  <c r="AY32" i="14" s="1"/>
  <c r="AH32" i="14"/>
  <c r="AT32" i="14" s="1"/>
  <c r="BB32" i="14" s="1"/>
  <c r="AM34" i="14" l="1"/>
  <c r="AR33" i="14"/>
  <c r="AN33" i="14"/>
  <c r="AV33" i="14" s="1"/>
  <c r="AJ34" i="14"/>
  <c r="AK33" i="14"/>
  <c r="AU33" i="14" s="1"/>
  <c r="AQ33" i="14"/>
  <c r="AG34" i="14"/>
  <c r="AP33" i="14"/>
  <c r="AY33" i="14" s="1"/>
  <c r="AH33" i="14"/>
  <c r="AT33" i="14" s="1"/>
  <c r="BB33" i="14" s="1"/>
  <c r="BC33" i="14" l="1"/>
  <c r="AZ33" i="14"/>
  <c r="AJ35" i="14"/>
  <c r="AK34" i="14"/>
  <c r="AU34" i="14" s="1"/>
  <c r="AQ34" i="14"/>
  <c r="AM35" i="14"/>
  <c r="AR34" i="14"/>
  <c r="AZ34" i="14" s="1"/>
  <c r="AN34" i="14"/>
  <c r="AV34" i="14" s="1"/>
  <c r="BC34" i="14" s="1"/>
  <c r="AG35" i="14"/>
  <c r="AP34" i="14"/>
  <c r="AY34" i="14" s="1"/>
  <c r="AH34" i="14"/>
  <c r="AT34" i="14" s="1"/>
  <c r="BB34" i="14" s="1"/>
  <c r="AM36" i="14" l="1"/>
  <c r="AN35" i="14"/>
  <c r="AV35" i="14" s="1"/>
  <c r="AR35" i="14"/>
  <c r="AJ36" i="14"/>
  <c r="AK35" i="14"/>
  <c r="AU35" i="14" s="1"/>
  <c r="AQ35" i="14"/>
  <c r="AG36" i="14"/>
  <c r="AP35" i="14"/>
  <c r="AY35" i="14" s="1"/>
  <c r="AH35" i="14"/>
  <c r="AT35" i="14" s="1"/>
  <c r="BB35" i="14" s="1"/>
  <c r="AZ35" i="14" l="1"/>
  <c r="BC35" i="14"/>
  <c r="AJ37" i="14"/>
  <c r="AK36" i="14"/>
  <c r="AU36" i="14" s="1"/>
  <c r="AQ36" i="14"/>
  <c r="AM37" i="14"/>
  <c r="AN36" i="14"/>
  <c r="AV36" i="14" s="1"/>
  <c r="BC36" i="14" s="1"/>
  <c r="AR36" i="14"/>
  <c r="AG37" i="14"/>
  <c r="AH36" i="14"/>
  <c r="AT36" i="14" s="1"/>
  <c r="BB36" i="14" s="1"/>
  <c r="AP36" i="14"/>
  <c r="AY36" i="14" s="1"/>
  <c r="AZ36" i="14" l="1"/>
  <c r="AM38" i="14"/>
  <c r="AR37" i="14"/>
  <c r="AN37" i="14"/>
  <c r="AV37" i="14" s="1"/>
  <c r="AJ38" i="14"/>
  <c r="AK37" i="14"/>
  <c r="AU37" i="14" s="1"/>
  <c r="AQ37" i="14"/>
  <c r="AG38" i="14"/>
  <c r="AP37" i="14"/>
  <c r="AH37" i="14"/>
  <c r="AT37" i="14" s="1"/>
  <c r="BB37" i="14" s="1"/>
  <c r="AY37" i="14" l="1"/>
  <c r="BC37" i="14"/>
  <c r="AZ37" i="14"/>
  <c r="AJ39" i="14"/>
  <c r="AQ38" i="14"/>
  <c r="AK38" i="14"/>
  <c r="AU38" i="14" s="1"/>
  <c r="AM39" i="14"/>
  <c r="AR38" i="14"/>
  <c r="AZ38" i="14" s="1"/>
  <c r="AN38" i="14"/>
  <c r="AV38" i="14" s="1"/>
  <c r="BC38" i="14" s="1"/>
  <c r="AG39" i="14"/>
  <c r="AP38" i="14"/>
  <c r="AY38" i="14" s="1"/>
  <c r="AH38" i="14"/>
  <c r="AT38" i="14" s="1"/>
  <c r="BB38" i="14" s="1"/>
  <c r="AM40" i="14" l="1"/>
  <c r="AR39" i="14"/>
  <c r="AN39" i="14"/>
  <c r="AV39" i="14" s="1"/>
  <c r="AJ40" i="14"/>
  <c r="AQ39" i="14"/>
  <c r="AK39" i="14"/>
  <c r="AU39" i="14" s="1"/>
  <c r="AG40" i="14"/>
  <c r="AH39" i="14"/>
  <c r="AT39" i="14" s="1"/>
  <c r="BB39" i="14" s="1"/>
  <c r="AP39" i="14"/>
  <c r="AY39" i="14" s="1"/>
  <c r="BC39" i="14" l="1"/>
  <c r="AZ39" i="14"/>
  <c r="AJ41" i="14"/>
  <c r="AK40" i="14"/>
  <c r="AU40" i="14" s="1"/>
  <c r="AQ40" i="14"/>
  <c r="AM41" i="14"/>
  <c r="AN40" i="14"/>
  <c r="AV40" i="14" s="1"/>
  <c r="BC40" i="14" s="1"/>
  <c r="AR40" i="14"/>
  <c r="AZ40" i="14" s="1"/>
  <c r="AG41" i="14"/>
  <c r="AP40" i="14"/>
  <c r="AY40" i="14" s="1"/>
  <c r="AH40" i="14"/>
  <c r="AT40" i="14" s="1"/>
  <c r="BB40" i="14" s="1"/>
  <c r="AM42" i="14" l="1"/>
  <c r="AR41" i="14"/>
  <c r="AN41" i="14"/>
  <c r="AV41" i="14" s="1"/>
  <c r="AJ42" i="14"/>
  <c r="AK41" i="14"/>
  <c r="AU41" i="14" s="1"/>
  <c r="AQ41" i="14"/>
  <c r="AG42" i="14"/>
  <c r="AH41" i="14"/>
  <c r="AT41" i="14" s="1"/>
  <c r="BB41" i="14" s="1"/>
  <c r="AP41" i="14"/>
  <c r="AY41" i="14" s="1"/>
  <c r="BC41" i="14" l="1"/>
  <c r="AZ41" i="14"/>
  <c r="AJ43" i="14"/>
  <c r="AQ42" i="14"/>
  <c r="AK42" i="14"/>
  <c r="AU42" i="14" s="1"/>
  <c r="AM43" i="14"/>
  <c r="AR42" i="14"/>
  <c r="AZ42" i="14" s="1"/>
  <c r="AN42" i="14"/>
  <c r="AV42" i="14" s="1"/>
  <c r="BC42" i="14" s="1"/>
  <c r="AG43" i="14"/>
  <c r="AH42" i="14"/>
  <c r="AT42" i="14" s="1"/>
  <c r="BB42" i="14" s="1"/>
  <c r="AP42" i="14"/>
  <c r="AY42" i="14" s="1"/>
  <c r="AM44" i="14" l="1"/>
  <c r="AR43" i="14"/>
  <c r="AN43" i="14"/>
  <c r="AV43" i="14" s="1"/>
  <c r="AJ44" i="14"/>
  <c r="AQ43" i="14"/>
  <c r="AK43" i="14"/>
  <c r="AU43" i="14" s="1"/>
  <c r="AG44" i="14"/>
  <c r="AH43" i="14"/>
  <c r="AT43" i="14" s="1"/>
  <c r="BB43" i="14" s="1"/>
  <c r="AP43" i="14"/>
  <c r="AY43" i="14" s="1"/>
  <c r="AZ43" i="14" l="1"/>
  <c r="BC43" i="14"/>
  <c r="AM45" i="14"/>
  <c r="AR44" i="14"/>
  <c r="AN44" i="14"/>
  <c r="AV44" i="14" s="1"/>
  <c r="AJ45" i="14"/>
  <c r="AQ44" i="14"/>
  <c r="AK44" i="14"/>
  <c r="AU44" i="14" s="1"/>
  <c r="AG45" i="14"/>
  <c r="AH44" i="14"/>
  <c r="AT44" i="14" s="1"/>
  <c r="BB44" i="14" s="1"/>
  <c r="AP44" i="14"/>
  <c r="AY44" i="14" s="1"/>
  <c r="BC44" i="14" l="1"/>
  <c r="AZ44" i="14"/>
  <c r="AR45" i="14"/>
  <c r="AN45" i="14"/>
  <c r="AV45" i="14" s="1"/>
  <c r="AK45" i="14"/>
  <c r="AU45" i="14" s="1"/>
  <c r="AQ45" i="14"/>
  <c r="AH45" i="14"/>
  <c r="AT45" i="14" s="1"/>
  <c r="BB45" i="14" s="1"/>
  <c r="AP45" i="14"/>
  <c r="AY45" i="14" s="1"/>
  <c r="BC45" i="14" l="1"/>
  <c r="AZ45" i="1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Justin van de Ven</author>
  </authors>
  <commentList>
    <comment ref="C3" authorId="0" shapeId="0" xr:uid="{8E7D4693-6D9E-4DFA-A2CE-23EC0EF4A3E3}">
      <text>
        <r>
          <rPr>
            <b/>
            <sz val="9"/>
            <color indexed="81"/>
            <rFont val="Tahoma"/>
            <charset val="1"/>
          </rPr>
          <t>Justin van de Ven:</t>
        </r>
        <r>
          <rPr>
            <sz val="9"/>
            <color indexed="81"/>
            <rFont val="Tahoma"/>
            <charset val="1"/>
          </rPr>
          <t xml:space="preserve">
see block a, first loop
</t>
        </r>
      </text>
    </comment>
    <comment ref="M3" authorId="0" shapeId="0" xr:uid="{FB12863E-D08F-4D5B-B15F-4F3535E5029F}">
      <text>
        <r>
          <rPr>
            <b/>
            <sz val="9"/>
            <color indexed="81"/>
            <rFont val="Tahoma"/>
            <charset val="1"/>
          </rPr>
          <t>Justin van de Ven:</t>
        </r>
        <r>
          <rPr>
            <sz val="9"/>
            <color indexed="81"/>
            <rFont val="Tahoma"/>
            <charset val="1"/>
          </rPr>
          <t xml:space="preserve">
see block a, second loop
</t>
        </r>
      </text>
    </comment>
    <comment ref="W3" authorId="0" shapeId="0" xr:uid="{993516B8-C3F5-4C9E-84F5-953851315D11}">
      <text>
        <r>
          <rPr>
            <b/>
            <sz val="9"/>
            <color indexed="81"/>
            <rFont val="Tahoma"/>
            <charset val="1"/>
          </rPr>
          <t>Justin van de Ven:</t>
        </r>
        <r>
          <rPr>
            <sz val="9"/>
            <color indexed="81"/>
            <rFont val="Tahoma"/>
            <charset val="1"/>
          </rPr>
          <t xml:space="preserve">
see block a, third loop
</t>
        </r>
      </text>
    </comment>
  </commentList>
</comments>
</file>

<file path=xl/sharedStrings.xml><?xml version="1.0" encoding="utf-8"?>
<sst xmlns="http://schemas.openxmlformats.org/spreadsheetml/2006/main" count="120" uniqueCount="40">
  <si>
    <t>age</t>
  </si>
  <si>
    <t>disposable income</t>
  </si>
  <si>
    <t>consumption</t>
  </si>
  <si>
    <t>wealth</t>
  </si>
  <si>
    <t>formal care expenditure</t>
  </si>
  <si>
    <t>carers</t>
  </si>
  <si>
    <t>workers</t>
  </si>
  <si>
    <t>work hours</t>
  </si>
  <si>
    <t>discretionary consumption</t>
  </si>
  <si>
    <t>need care</t>
  </si>
  <si>
    <t>saving</t>
  </si>
  <si>
    <t>employed</t>
  </si>
  <si>
    <t>income</t>
  </si>
  <si>
    <t>care expenditure</t>
  </si>
  <si>
    <t>Source: Author's calculations on simulated data.</t>
  </si>
  <si>
    <t>social carers</t>
  </si>
  <si>
    <t>zero costs scenario</t>
  </si>
  <si>
    <t>ignore costs</t>
  </si>
  <si>
    <t>cells in grey indicate those evaluated by stata file</t>
  </si>
  <si>
    <t>see comments in top left for further detail</t>
  </si>
  <si>
    <t>costs - ignore</t>
  </si>
  <si>
    <t>no costs</t>
  </si>
  <si>
    <t>full costs</t>
  </si>
  <si>
    <t>zero</t>
  </si>
  <si>
    <t>ignore</t>
  </si>
  <si>
    <t>full</t>
  </si>
  <si>
    <t>marriage</t>
  </si>
  <si>
    <t>ignore - zero</t>
  </si>
  <si>
    <t>full - ignore</t>
  </si>
  <si>
    <t>18-28</t>
  </si>
  <si>
    <t>29-33</t>
  </si>
  <si>
    <t>34-38</t>
  </si>
  <si>
    <t>39-43</t>
  </si>
  <si>
    <t>44-48</t>
  </si>
  <si>
    <t>49-60</t>
  </si>
  <si>
    <t>statistics generated by stata file "care analysis3.do"</t>
  </si>
  <si>
    <t>ignore childcare costs scenario less zero costs scenario</t>
  </si>
  <si>
    <t>base childcare scenario less ignore childcare costs scenario</t>
  </si>
  <si>
    <t>disabled</t>
  </si>
  <si>
    <t>Notes: See Table 4.1. "Base childcare scenario" imposes (non-zero) statistical estimates for time and financial costs of childcare. "Naive childcare scenario" projects the population using the same processes as the "base childcare scenario", except for behaviour which is projected as described under the "zero costs scenario". Samples limited to balanced panels of women born between 2001 and 2010 who had their first child at age 29 and were unaffected by disability. Samples also screened to include benefit units comprised of the same sample of simulated individuals across simulated scenarios. All statistics evaluated on simulated data for 91 observations.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</si>
</sst>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3" x14ac:knownFonts="1">
    <font>
      <sz val="11"/>
      <color theme="1"/>
      <name val="Aptos Narrow"/>
      <family val="2"/>
      <scheme val="minor"/>
    </font>
    <font>
      <sz val="9"/>
      <color indexed="81"/>
      <name val="Tahoma"/>
      <charset val="1"/>
    </font>
    <font>
      <b/>
      <sz val="9"/>
      <color indexed="81"/>
      <name val="Tahoma"/>
      <charset val="1"/>
    </font>
  </fonts>
  <fills count="3">
    <fill>
      <patternFill patternType="none"/>
    </fill>
    <fill>
      <patternFill patternType="gray125"/>
    </fill>
    <fill>
      <patternFill patternType="solid">
        <fgColor theme="0" tint="-0.14999847407452621"/>
        <bgColor indexed="64"/>
      </patternFill>
    </fill>
  </fills>
  <borders count="3">
    <border>
      <left/>
      <right/>
      <top/>
      <bottom/>
      <diagonal/>
    </border>
    <border>
      <left/>
      <right/>
      <top style="thin">
        <color indexed="64"/>
      </top>
      <bottom style="thin">
        <color indexed="64"/>
      </bottom>
      <diagonal/>
    </border>
    <border>
      <left/>
      <right/>
      <top/>
      <bottom style="double">
        <color indexed="64"/>
      </bottom>
      <diagonal/>
    </border>
  </borders>
  <cellStyleXfs count="1">
    <xf numFmtId="0" fontId="0" fillId="0" borderId="0"/>
  </cellStyleXfs>
  <cellXfs count="11">
    <xf numFmtId="0" fontId="0" fillId="0" borderId="0" xfId="0"/>
    <xf numFmtId="3" fontId="0" fillId="0" borderId="0" xfId="0" applyNumberFormat="1"/>
    <xf numFmtId="164" fontId="0" fillId="0" borderId="0" xfId="0" applyNumberFormat="1"/>
    <xf numFmtId="0" fontId="0" fillId="0" borderId="1" xfId="0" applyBorder="1"/>
    <xf numFmtId="0" fontId="0" fillId="0" borderId="1" xfId="0" applyBorder="1" applyAlignment="1">
      <alignment horizontal="centerContinuous"/>
    </xf>
    <xf numFmtId="0" fontId="0" fillId="0" borderId="1" xfId="0" applyBorder="1" applyAlignment="1">
      <alignment horizontal="right"/>
    </xf>
    <xf numFmtId="164" fontId="0" fillId="0" borderId="0" xfId="0" applyNumberFormat="1" applyAlignment="1">
      <alignment horizontal="right"/>
    </xf>
    <xf numFmtId="1" fontId="0" fillId="0" borderId="0" xfId="0" applyNumberFormat="1" applyAlignment="1">
      <alignment horizontal="right"/>
    </xf>
    <xf numFmtId="0" fontId="0" fillId="0" borderId="2" xfId="0" applyBorder="1"/>
    <xf numFmtId="1" fontId="0" fillId="0" borderId="2" xfId="0" applyNumberFormat="1" applyBorder="1" applyAlignment="1">
      <alignment horizontal="right"/>
    </xf>
    <xf numFmtId="0" fontId="0" fillId="2"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4659336332958381"/>
          <c:y val="4.505887650190879E-2"/>
          <c:w val="0.82826377952755903"/>
          <c:h val="0.87627226011712078"/>
        </c:manualLayout>
      </c:layout>
      <c:scatterChart>
        <c:scatterStyle val="lineMarker"/>
        <c:varyColors val="0"/>
        <c:ser>
          <c:idx val="0"/>
          <c:order val="0"/>
          <c:tx>
            <c:strRef>
              <c:f>childcare!$U$1</c:f>
              <c:strCache>
                <c:ptCount val="1"/>
              </c:strCache>
            </c:strRef>
          </c:tx>
          <c:spPr>
            <a:ln w="19050" cap="rnd">
              <a:solidFill>
                <a:schemeClr val="accent1"/>
              </a:solidFill>
              <a:round/>
            </a:ln>
            <a:effectLst/>
          </c:spPr>
          <c:marker>
            <c:symbol val="none"/>
          </c:marker>
          <c:xVal>
            <c:numRef>
              <c:f>childcare!$B$51:$B$91</c:f>
              <c:numCache>
                <c:formatCode>General</c:formatCode>
                <c:ptCount val="41"/>
                <c:pt idx="0">
                  <c:v>20</c:v>
                </c:pt>
                <c:pt idx="1">
                  <c:v>21</c:v>
                </c:pt>
                <c:pt idx="2">
                  <c:v>22</c:v>
                </c:pt>
                <c:pt idx="3">
                  <c:v>23</c:v>
                </c:pt>
                <c:pt idx="4">
                  <c:v>24</c:v>
                </c:pt>
                <c:pt idx="5">
                  <c:v>25</c:v>
                </c:pt>
                <c:pt idx="6">
                  <c:v>26</c:v>
                </c:pt>
                <c:pt idx="7">
                  <c:v>27</c:v>
                </c:pt>
                <c:pt idx="8">
                  <c:v>28</c:v>
                </c:pt>
                <c:pt idx="9">
                  <c:v>29</c:v>
                </c:pt>
                <c:pt idx="10">
                  <c:v>30</c:v>
                </c:pt>
                <c:pt idx="11">
                  <c:v>31</c:v>
                </c:pt>
                <c:pt idx="12">
                  <c:v>32</c:v>
                </c:pt>
                <c:pt idx="13">
                  <c:v>33</c:v>
                </c:pt>
                <c:pt idx="14">
                  <c:v>34</c:v>
                </c:pt>
                <c:pt idx="15">
                  <c:v>35</c:v>
                </c:pt>
                <c:pt idx="16">
                  <c:v>36</c:v>
                </c:pt>
                <c:pt idx="17">
                  <c:v>37</c:v>
                </c:pt>
                <c:pt idx="18">
                  <c:v>38</c:v>
                </c:pt>
                <c:pt idx="19">
                  <c:v>39</c:v>
                </c:pt>
                <c:pt idx="20">
                  <c:v>40</c:v>
                </c:pt>
                <c:pt idx="21">
                  <c:v>41</c:v>
                </c:pt>
                <c:pt idx="22">
                  <c:v>42</c:v>
                </c:pt>
                <c:pt idx="23">
                  <c:v>43</c:v>
                </c:pt>
                <c:pt idx="24">
                  <c:v>44</c:v>
                </c:pt>
                <c:pt idx="25">
                  <c:v>45</c:v>
                </c:pt>
                <c:pt idx="26">
                  <c:v>46</c:v>
                </c:pt>
                <c:pt idx="27">
                  <c:v>47</c:v>
                </c:pt>
                <c:pt idx="28">
                  <c:v>48</c:v>
                </c:pt>
                <c:pt idx="29">
                  <c:v>49</c:v>
                </c:pt>
                <c:pt idx="30">
                  <c:v>50</c:v>
                </c:pt>
                <c:pt idx="31">
                  <c:v>51</c:v>
                </c:pt>
                <c:pt idx="32">
                  <c:v>52</c:v>
                </c:pt>
                <c:pt idx="33">
                  <c:v>53</c:v>
                </c:pt>
                <c:pt idx="34">
                  <c:v>54</c:v>
                </c:pt>
                <c:pt idx="35">
                  <c:v>55</c:v>
                </c:pt>
                <c:pt idx="36">
                  <c:v>56</c:v>
                </c:pt>
                <c:pt idx="37">
                  <c:v>57</c:v>
                </c:pt>
                <c:pt idx="38">
                  <c:v>58</c:v>
                </c:pt>
                <c:pt idx="39">
                  <c:v>59</c:v>
                </c:pt>
                <c:pt idx="40">
                  <c:v>60</c:v>
                </c:pt>
              </c:numCache>
            </c:numRef>
          </c:xVal>
          <c:yVal>
            <c:numRef>
              <c:f>childcare!$U$51:$U$91</c:f>
              <c:numCache>
                <c:formatCode>General</c:formatCode>
                <c:ptCount val="41"/>
                <c:pt idx="0">
                  <c:v>0</c:v>
                </c:pt>
                <c:pt idx="1">
                  <c:v>0</c:v>
                </c:pt>
                <c:pt idx="2">
                  <c:v>0</c:v>
                </c:pt>
                <c:pt idx="3">
                  <c:v>0</c:v>
                </c:pt>
                <c:pt idx="4">
                  <c:v>0</c:v>
                </c:pt>
                <c:pt idx="5">
                  <c:v>0</c:v>
                </c:pt>
                <c:pt idx="6">
                  <c:v>0</c:v>
                </c:pt>
                <c:pt idx="7">
                  <c:v>0</c:v>
                </c:pt>
                <c:pt idx="8">
                  <c:v>0</c:v>
                </c:pt>
                <c:pt idx="9">
                  <c:v>0</c:v>
                </c:pt>
                <c:pt idx="10">
                  <c:v>592.89999999999418</c:v>
                </c:pt>
                <c:pt idx="11">
                  <c:v>182.69999999999709</c:v>
                </c:pt>
                <c:pt idx="12">
                  <c:v>-2004.1999999999825</c:v>
                </c:pt>
                <c:pt idx="13">
                  <c:v>-6133.5</c:v>
                </c:pt>
                <c:pt idx="14">
                  <c:v>-6941.9000000000233</c:v>
                </c:pt>
                <c:pt idx="15">
                  <c:v>-7737.3999999999942</c:v>
                </c:pt>
                <c:pt idx="16">
                  <c:v>-10330.699999999983</c:v>
                </c:pt>
                <c:pt idx="17">
                  <c:v>-11353.599999999977</c:v>
                </c:pt>
                <c:pt idx="18">
                  <c:v>-13612.200000000012</c:v>
                </c:pt>
                <c:pt idx="19">
                  <c:v>-13445</c:v>
                </c:pt>
                <c:pt idx="20">
                  <c:v>-10862.899999999994</c:v>
                </c:pt>
                <c:pt idx="21">
                  <c:v>-7718.2999999999884</c:v>
                </c:pt>
                <c:pt idx="22">
                  <c:v>-6797.7999999999884</c:v>
                </c:pt>
                <c:pt idx="23">
                  <c:v>-7872.2000000000116</c:v>
                </c:pt>
                <c:pt idx="24">
                  <c:v>-8354.0999999999767</c:v>
                </c:pt>
                <c:pt idx="25">
                  <c:v>-10348.799999999988</c:v>
                </c:pt>
                <c:pt idx="26">
                  <c:v>-9987.9000000000233</c:v>
                </c:pt>
                <c:pt idx="27">
                  <c:v>-4229.9000000000233</c:v>
                </c:pt>
                <c:pt idx="28">
                  <c:v>-7903.5999999999767</c:v>
                </c:pt>
                <c:pt idx="29">
                  <c:v>-6564.8999999999651</c:v>
                </c:pt>
                <c:pt idx="30">
                  <c:v>-5208.2000000000116</c:v>
                </c:pt>
                <c:pt idx="31">
                  <c:v>-7889</c:v>
                </c:pt>
                <c:pt idx="32">
                  <c:v>-7646.4000000000233</c:v>
                </c:pt>
                <c:pt idx="33">
                  <c:v>-7137.5999999999767</c:v>
                </c:pt>
                <c:pt idx="34">
                  <c:v>-5940</c:v>
                </c:pt>
                <c:pt idx="35">
                  <c:v>-5353.0999999999767</c:v>
                </c:pt>
                <c:pt idx="36">
                  <c:v>-6825.6999999999534</c:v>
                </c:pt>
                <c:pt idx="37">
                  <c:v>-4909.9000000000233</c:v>
                </c:pt>
                <c:pt idx="38">
                  <c:v>-4962</c:v>
                </c:pt>
                <c:pt idx="39">
                  <c:v>-4759.5999999999767</c:v>
                </c:pt>
                <c:pt idx="40">
                  <c:v>-3072</c:v>
                </c:pt>
              </c:numCache>
            </c:numRef>
          </c:yVal>
          <c:smooth val="0"/>
          <c:extLst>
            <c:ext xmlns:c16="http://schemas.microsoft.com/office/drawing/2014/chart" uri="{C3380CC4-5D6E-409C-BE32-E72D297353CC}">
              <c16:uniqueId val="{00000000-F08D-47FE-98E8-B597F9CEDD52}"/>
            </c:ext>
          </c:extLst>
        </c:ser>
        <c:ser>
          <c:idx val="1"/>
          <c:order val="1"/>
          <c:tx>
            <c:strRef>
              <c:f>childcare!$AE$1</c:f>
              <c:strCache>
                <c:ptCount val="1"/>
              </c:strCache>
            </c:strRef>
          </c:tx>
          <c:spPr>
            <a:ln w="19050" cap="rnd">
              <a:solidFill>
                <a:schemeClr val="accent2"/>
              </a:solidFill>
              <a:round/>
            </a:ln>
            <a:effectLst/>
          </c:spPr>
          <c:marker>
            <c:symbol val="none"/>
          </c:marker>
          <c:xVal>
            <c:numRef>
              <c:f>childcare!$B$51:$B$91</c:f>
              <c:numCache>
                <c:formatCode>General</c:formatCode>
                <c:ptCount val="41"/>
                <c:pt idx="0">
                  <c:v>20</c:v>
                </c:pt>
                <c:pt idx="1">
                  <c:v>21</c:v>
                </c:pt>
                <c:pt idx="2">
                  <c:v>22</c:v>
                </c:pt>
                <c:pt idx="3">
                  <c:v>23</c:v>
                </c:pt>
                <c:pt idx="4">
                  <c:v>24</c:v>
                </c:pt>
                <c:pt idx="5">
                  <c:v>25</c:v>
                </c:pt>
                <c:pt idx="6">
                  <c:v>26</c:v>
                </c:pt>
                <c:pt idx="7">
                  <c:v>27</c:v>
                </c:pt>
                <c:pt idx="8">
                  <c:v>28</c:v>
                </c:pt>
                <c:pt idx="9">
                  <c:v>29</c:v>
                </c:pt>
                <c:pt idx="10">
                  <c:v>30</c:v>
                </c:pt>
                <c:pt idx="11">
                  <c:v>31</c:v>
                </c:pt>
                <c:pt idx="12">
                  <c:v>32</c:v>
                </c:pt>
                <c:pt idx="13">
                  <c:v>33</c:v>
                </c:pt>
                <c:pt idx="14">
                  <c:v>34</c:v>
                </c:pt>
                <c:pt idx="15">
                  <c:v>35</c:v>
                </c:pt>
                <c:pt idx="16">
                  <c:v>36</c:v>
                </c:pt>
                <c:pt idx="17">
                  <c:v>37</c:v>
                </c:pt>
                <c:pt idx="18">
                  <c:v>38</c:v>
                </c:pt>
                <c:pt idx="19">
                  <c:v>39</c:v>
                </c:pt>
                <c:pt idx="20">
                  <c:v>40</c:v>
                </c:pt>
                <c:pt idx="21">
                  <c:v>41</c:v>
                </c:pt>
                <c:pt idx="22">
                  <c:v>42</c:v>
                </c:pt>
                <c:pt idx="23">
                  <c:v>43</c:v>
                </c:pt>
                <c:pt idx="24">
                  <c:v>44</c:v>
                </c:pt>
                <c:pt idx="25">
                  <c:v>45</c:v>
                </c:pt>
                <c:pt idx="26">
                  <c:v>46</c:v>
                </c:pt>
                <c:pt idx="27">
                  <c:v>47</c:v>
                </c:pt>
                <c:pt idx="28">
                  <c:v>48</c:v>
                </c:pt>
                <c:pt idx="29">
                  <c:v>49</c:v>
                </c:pt>
                <c:pt idx="30">
                  <c:v>50</c:v>
                </c:pt>
                <c:pt idx="31">
                  <c:v>51</c:v>
                </c:pt>
                <c:pt idx="32">
                  <c:v>52</c:v>
                </c:pt>
                <c:pt idx="33">
                  <c:v>53</c:v>
                </c:pt>
                <c:pt idx="34">
                  <c:v>54</c:v>
                </c:pt>
                <c:pt idx="35">
                  <c:v>55</c:v>
                </c:pt>
                <c:pt idx="36">
                  <c:v>56</c:v>
                </c:pt>
                <c:pt idx="37">
                  <c:v>57</c:v>
                </c:pt>
                <c:pt idx="38">
                  <c:v>58</c:v>
                </c:pt>
                <c:pt idx="39">
                  <c:v>59</c:v>
                </c:pt>
                <c:pt idx="40">
                  <c:v>60</c:v>
                </c:pt>
              </c:numCache>
            </c:numRef>
          </c:xVal>
          <c:yVal>
            <c:numRef>
              <c:f>childcare!$AE$51:$AE$91</c:f>
              <c:numCache>
                <c:formatCode>General</c:formatCode>
                <c:ptCount val="41"/>
                <c:pt idx="0">
                  <c:v>-454.11599999999999</c:v>
                </c:pt>
                <c:pt idx="1">
                  <c:v>-192.50799999999981</c:v>
                </c:pt>
                <c:pt idx="2">
                  <c:v>-118.91700000000037</c:v>
                </c:pt>
                <c:pt idx="3">
                  <c:v>-147.86999999999898</c:v>
                </c:pt>
                <c:pt idx="4">
                  <c:v>634.97999999999956</c:v>
                </c:pt>
                <c:pt idx="5">
                  <c:v>1080</c:v>
                </c:pt>
                <c:pt idx="6">
                  <c:v>757.79000000000087</c:v>
                </c:pt>
                <c:pt idx="7">
                  <c:v>808.22000000000116</c:v>
                </c:pt>
                <c:pt idx="8">
                  <c:v>1815.760000000002</c:v>
                </c:pt>
                <c:pt idx="9">
                  <c:v>1693.3099999999977</c:v>
                </c:pt>
                <c:pt idx="10">
                  <c:v>1598</c:v>
                </c:pt>
                <c:pt idx="11">
                  <c:v>3950.5999999999913</c:v>
                </c:pt>
                <c:pt idx="12">
                  <c:v>4991.2999999999884</c:v>
                </c:pt>
                <c:pt idx="13">
                  <c:v>4092.6000000000058</c:v>
                </c:pt>
                <c:pt idx="14">
                  <c:v>1984.4000000000233</c:v>
                </c:pt>
                <c:pt idx="15">
                  <c:v>1815</c:v>
                </c:pt>
                <c:pt idx="16">
                  <c:v>998.5</c:v>
                </c:pt>
                <c:pt idx="17">
                  <c:v>1268.8999999999942</c:v>
                </c:pt>
                <c:pt idx="18">
                  <c:v>2626</c:v>
                </c:pt>
                <c:pt idx="19">
                  <c:v>3208</c:v>
                </c:pt>
                <c:pt idx="20">
                  <c:v>2925.3999999999942</c:v>
                </c:pt>
                <c:pt idx="21">
                  <c:v>2803.7000000000116</c:v>
                </c:pt>
                <c:pt idx="22">
                  <c:v>3776.7999999999884</c:v>
                </c:pt>
                <c:pt idx="23">
                  <c:v>3472.7000000000116</c:v>
                </c:pt>
                <c:pt idx="24">
                  <c:v>3833.7000000000116</c:v>
                </c:pt>
                <c:pt idx="25">
                  <c:v>4159.5999999999767</c:v>
                </c:pt>
                <c:pt idx="26">
                  <c:v>2202.5</c:v>
                </c:pt>
                <c:pt idx="27">
                  <c:v>1668.9000000000233</c:v>
                </c:pt>
                <c:pt idx="28">
                  <c:v>4996.7999999999884</c:v>
                </c:pt>
                <c:pt idx="29">
                  <c:v>4850.5</c:v>
                </c:pt>
                <c:pt idx="30">
                  <c:v>6197.4000000000233</c:v>
                </c:pt>
                <c:pt idx="31">
                  <c:v>7689</c:v>
                </c:pt>
                <c:pt idx="32">
                  <c:v>9256.8000000000466</c:v>
                </c:pt>
                <c:pt idx="33">
                  <c:v>9116</c:v>
                </c:pt>
                <c:pt idx="34">
                  <c:v>8970.8000000000466</c:v>
                </c:pt>
                <c:pt idx="35">
                  <c:v>5768.0999999999767</c:v>
                </c:pt>
                <c:pt idx="36">
                  <c:v>8225.5999999999767</c:v>
                </c:pt>
                <c:pt idx="37">
                  <c:v>8485.8000000000466</c:v>
                </c:pt>
                <c:pt idx="38">
                  <c:v>8659.0999999999767</c:v>
                </c:pt>
                <c:pt idx="39">
                  <c:v>10537.5</c:v>
                </c:pt>
                <c:pt idx="40">
                  <c:v>10919.600000000093</c:v>
                </c:pt>
              </c:numCache>
            </c:numRef>
          </c:yVal>
          <c:smooth val="0"/>
          <c:extLst>
            <c:ext xmlns:c16="http://schemas.microsoft.com/office/drawing/2014/chart" uri="{C3380CC4-5D6E-409C-BE32-E72D297353CC}">
              <c16:uniqueId val="{00000001-F08D-47FE-98E8-B597F9CEDD52}"/>
            </c:ext>
          </c:extLst>
        </c:ser>
        <c:dLbls>
          <c:showLegendKey val="0"/>
          <c:showVal val="0"/>
          <c:showCatName val="0"/>
          <c:showSerName val="0"/>
          <c:showPercent val="0"/>
          <c:showBubbleSize val="0"/>
        </c:dLbls>
        <c:axId val="255358512"/>
        <c:axId val="255358992"/>
      </c:scatterChart>
      <c:valAx>
        <c:axId val="255358512"/>
        <c:scaling>
          <c:orientation val="minMax"/>
          <c:max val="70"/>
          <c:min val="25"/>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5358992"/>
        <c:crosses val="autoZero"/>
        <c:crossBetween val="midCat"/>
      </c:valAx>
      <c:valAx>
        <c:axId val="2553589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effects</a:t>
                </a:r>
                <a:r>
                  <a:rPr lang="en-GB" baseline="0"/>
                  <a:t> on wealth (£2022)</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GB"/>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5358512"/>
        <c:crosses val="autoZero"/>
        <c:crossBetween val="midCat"/>
      </c:valAx>
      <c:spPr>
        <a:noFill/>
        <a:ln>
          <a:noFill/>
        </a:ln>
        <a:effectLst/>
      </c:spPr>
    </c:plotArea>
    <c:legend>
      <c:legendPos val="r"/>
      <c:layout>
        <c:manualLayout>
          <c:xMode val="edge"/>
          <c:yMode val="edge"/>
          <c:x val="0.18176592153438384"/>
          <c:y val="0.79544237688960218"/>
          <c:w val="0.75640607424071993"/>
          <c:h val="0.1382497932516833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spPr>
            <a:ln w="28575" cap="rnd">
              <a:solidFill>
                <a:schemeClr val="accent1"/>
              </a:solidFill>
              <a:round/>
            </a:ln>
            <a:effectLst/>
          </c:spPr>
          <c:marker>
            <c:symbol val="none"/>
          </c:marker>
          <c:cat>
            <c:numRef>
              <c:f>childcare!$AX$3:$AX$45</c:f>
              <c:numCache>
                <c:formatCode>General</c:formatCode>
                <c:ptCount val="43"/>
                <c:pt idx="0">
                  <c:v>18</c:v>
                </c:pt>
                <c:pt idx="1">
                  <c:v>19</c:v>
                </c:pt>
                <c:pt idx="2">
                  <c:v>20</c:v>
                </c:pt>
                <c:pt idx="3">
                  <c:v>21</c:v>
                </c:pt>
                <c:pt idx="4">
                  <c:v>22</c:v>
                </c:pt>
                <c:pt idx="5">
                  <c:v>23</c:v>
                </c:pt>
                <c:pt idx="6">
                  <c:v>24</c:v>
                </c:pt>
                <c:pt idx="7">
                  <c:v>25</c:v>
                </c:pt>
                <c:pt idx="8">
                  <c:v>26</c:v>
                </c:pt>
                <c:pt idx="9">
                  <c:v>27</c:v>
                </c:pt>
                <c:pt idx="10">
                  <c:v>28</c:v>
                </c:pt>
                <c:pt idx="11">
                  <c:v>29</c:v>
                </c:pt>
                <c:pt idx="12">
                  <c:v>30</c:v>
                </c:pt>
                <c:pt idx="13">
                  <c:v>31</c:v>
                </c:pt>
                <c:pt idx="14">
                  <c:v>32</c:v>
                </c:pt>
                <c:pt idx="15">
                  <c:v>33</c:v>
                </c:pt>
                <c:pt idx="16">
                  <c:v>34</c:v>
                </c:pt>
                <c:pt idx="17">
                  <c:v>35</c:v>
                </c:pt>
                <c:pt idx="18">
                  <c:v>36</c:v>
                </c:pt>
                <c:pt idx="19">
                  <c:v>37</c:v>
                </c:pt>
                <c:pt idx="20">
                  <c:v>38</c:v>
                </c:pt>
                <c:pt idx="21">
                  <c:v>39</c:v>
                </c:pt>
                <c:pt idx="22">
                  <c:v>40</c:v>
                </c:pt>
                <c:pt idx="23">
                  <c:v>41</c:v>
                </c:pt>
                <c:pt idx="24">
                  <c:v>42</c:v>
                </c:pt>
                <c:pt idx="25">
                  <c:v>43</c:v>
                </c:pt>
                <c:pt idx="26">
                  <c:v>44</c:v>
                </c:pt>
                <c:pt idx="27">
                  <c:v>45</c:v>
                </c:pt>
                <c:pt idx="28">
                  <c:v>46</c:v>
                </c:pt>
                <c:pt idx="29">
                  <c:v>47</c:v>
                </c:pt>
                <c:pt idx="30">
                  <c:v>48</c:v>
                </c:pt>
                <c:pt idx="31">
                  <c:v>49</c:v>
                </c:pt>
                <c:pt idx="32">
                  <c:v>50</c:v>
                </c:pt>
                <c:pt idx="33">
                  <c:v>51</c:v>
                </c:pt>
                <c:pt idx="34">
                  <c:v>52</c:v>
                </c:pt>
                <c:pt idx="35">
                  <c:v>53</c:v>
                </c:pt>
                <c:pt idx="36">
                  <c:v>54</c:v>
                </c:pt>
                <c:pt idx="37">
                  <c:v>55</c:v>
                </c:pt>
                <c:pt idx="38">
                  <c:v>56</c:v>
                </c:pt>
                <c:pt idx="39">
                  <c:v>57</c:v>
                </c:pt>
                <c:pt idx="40">
                  <c:v>58</c:v>
                </c:pt>
                <c:pt idx="41">
                  <c:v>59</c:v>
                </c:pt>
                <c:pt idx="42">
                  <c:v>60</c:v>
                </c:pt>
              </c:numCache>
            </c:numRef>
          </c:cat>
          <c:val>
            <c:numRef>
              <c:f>childcare!$BS$3:$BS$45</c:f>
              <c:numCache>
                <c:formatCode>General</c:formatCode>
                <c:ptCount val="43"/>
                <c:pt idx="0">
                  <c:v>0</c:v>
                </c:pt>
                <c:pt idx="1">
                  <c:v>0</c:v>
                </c:pt>
                <c:pt idx="2">
                  <c:v>0</c:v>
                </c:pt>
                <c:pt idx="3">
                  <c:v>0</c:v>
                </c:pt>
                <c:pt idx="4">
                  <c:v>0</c:v>
                </c:pt>
                <c:pt idx="5">
                  <c:v>0</c:v>
                </c:pt>
                <c:pt idx="6">
                  <c:v>0</c:v>
                </c:pt>
                <c:pt idx="7">
                  <c:v>0</c:v>
                </c:pt>
                <c:pt idx="8">
                  <c:v>0</c:v>
                </c:pt>
                <c:pt idx="9">
                  <c:v>0</c:v>
                </c:pt>
                <c:pt idx="10">
                  <c:v>0</c:v>
                </c:pt>
                <c:pt idx="11">
                  <c:v>-40.230000000003201</c:v>
                </c:pt>
                <c:pt idx="12">
                  <c:v>62.5</c:v>
                </c:pt>
                <c:pt idx="13">
                  <c:v>-426.68000000000029</c:v>
                </c:pt>
                <c:pt idx="14">
                  <c:v>-1774.9799999999959</c:v>
                </c:pt>
                <c:pt idx="15">
                  <c:v>-2061.4700000000012</c:v>
                </c:pt>
                <c:pt idx="16">
                  <c:v>-1597.3000000000029</c:v>
                </c:pt>
                <c:pt idx="17">
                  <c:v>-53.19999999999709</c:v>
                </c:pt>
                <c:pt idx="18">
                  <c:v>1394.6900000000023</c:v>
                </c:pt>
                <c:pt idx="19">
                  <c:v>361.69999999999709</c:v>
                </c:pt>
                <c:pt idx="20">
                  <c:v>-1241.2799999999988</c:v>
                </c:pt>
                <c:pt idx="21">
                  <c:v>-1809.1199999999953</c:v>
                </c:pt>
                <c:pt idx="22">
                  <c:v>-961.0199999999968</c:v>
                </c:pt>
                <c:pt idx="23">
                  <c:v>-899.31999999999971</c:v>
                </c:pt>
                <c:pt idx="24">
                  <c:v>625.85000000000582</c:v>
                </c:pt>
                <c:pt idx="25">
                  <c:v>-1346.6899999999951</c:v>
                </c:pt>
                <c:pt idx="26">
                  <c:v>58.92000000000553</c:v>
                </c:pt>
                <c:pt idx="27">
                  <c:v>-972.86999999999534</c:v>
                </c:pt>
                <c:pt idx="28">
                  <c:v>-313.95999999999913</c:v>
                </c:pt>
                <c:pt idx="29">
                  <c:v>-331.79999999999563</c:v>
                </c:pt>
                <c:pt idx="30">
                  <c:v>75.779999999998836</c:v>
                </c:pt>
                <c:pt idx="31">
                  <c:v>-1001.8499999999985</c:v>
                </c:pt>
                <c:pt idx="32">
                  <c:v>-343.97000000000116</c:v>
                </c:pt>
                <c:pt idx="33">
                  <c:v>-369.78000000000611</c:v>
                </c:pt>
                <c:pt idx="34">
                  <c:v>-730.36000000000058</c:v>
                </c:pt>
                <c:pt idx="35">
                  <c:v>-227.08999999999651</c:v>
                </c:pt>
                <c:pt idx="36">
                  <c:v>-493.47000000000116</c:v>
                </c:pt>
                <c:pt idx="37">
                  <c:v>-101.43999999999505</c:v>
                </c:pt>
                <c:pt idx="38">
                  <c:v>-216.65000000000146</c:v>
                </c:pt>
                <c:pt idx="39">
                  <c:v>-67.639999999999418</c:v>
                </c:pt>
                <c:pt idx="40">
                  <c:v>-53.830000000001746</c:v>
                </c:pt>
                <c:pt idx="41">
                  <c:v>26.740000000005239</c:v>
                </c:pt>
                <c:pt idx="42">
                  <c:v>-237.55999999999767</c:v>
                </c:pt>
              </c:numCache>
            </c:numRef>
          </c:val>
          <c:smooth val="0"/>
          <c:extLst>
            <c:ext xmlns:c16="http://schemas.microsoft.com/office/drawing/2014/chart" uri="{C3380CC4-5D6E-409C-BE32-E72D297353CC}">
              <c16:uniqueId val="{00000000-9668-4FB5-9162-F83756F3AA4B}"/>
            </c:ext>
          </c:extLst>
        </c:ser>
        <c:ser>
          <c:idx val="1"/>
          <c:order val="1"/>
          <c:spPr>
            <a:ln w="28575" cap="rnd">
              <a:solidFill>
                <a:schemeClr val="accent2"/>
              </a:solidFill>
              <a:round/>
            </a:ln>
            <a:effectLst/>
          </c:spPr>
          <c:marker>
            <c:symbol val="none"/>
          </c:marker>
          <c:cat>
            <c:numRef>
              <c:f>childcare!$AX$3:$AX$45</c:f>
              <c:numCache>
                <c:formatCode>General</c:formatCode>
                <c:ptCount val="43"/>
                <c:pt idx="0">
                  <c:v>18</c:v>
                </c:pt>
                <c:pt idx="1">
                  <c:v>19</c:v>
                </c:pt>
                <c:pt idx="2">
                  <c:v>20</c:v>
                </c:pt>
                <c:pt idx="3">
                  <c:v>21</c:v>
                </c:pt>
                <c:pt idx="4">
                  <c:v>22</c:v>
                </c:pt>
                <c:pt idx="5">
                  <c:v>23</c:v>
                </c:pt>
                <c:pt idx="6">
                  <c:v>24</c:v>
                </c:pt>
                <c:pt idx="7">
                  <c:v>25</c:v>
                </c:pt>
                <c:pt idx="8">
                  <c:v>26</c:v>
                </c:pt>
                <c:pt idx="9">
                  <c:v>27</c:v>
                </c:pt>
                <c:pt idx="10">
                  <c:v>28</c:v>
                </c:pt>
                <c:pt idx="11">
                  <c:v>29</c:v>
                </c:pt>
                <c:pt idx="12">
                  <c:v>30</c:v>
                </c:pt>
                <c:pt idx="13">
                  <c:v>31</c:v>
                </c:pt>
                <c:pt idx="14">
                  <c:v>32</c:v>
                </c:pt>
                <c:pt idx="15">
                  <c:v>33</c:v>
                </c:pt>
                <c:pt idx="16">
                  <c:v>34</c:v>
                </c:pt>
                <c:pt idx="17">
                  <c:v>35</c:v>
                </c:pt>
                <c:pt idx="18">
                  <c:v>36</c:v>
                </c:pt>
                <c:pt idx="19">
                  <c:v>37</c:v>
                </c:pt>
                <c:pt idx="20">
                  <c:v>38</c:v>
                </c:pt>
                <c:pt idx="21">
                  <c:v>39</c:v>
                </c:pt>
                <c:pt idx="22">
                  <c:v>40</c:v>
                </c:pt>
                <c:pt idx="23">
                  <c:v>41</c:v>
                </c:pt>
                <c:pt idx="24">
                  <c:v>42</c:v>
                </c:pt>
                <c:pt idx="25">
                  <c:v>43</c:v>
                </c:pt>
                <c:pt idx="26">
                  <c:v>44</c:v>
                </c:pt>
                <c:pt idx="27">
                  <c:v>45</c:v>
                </c:pt>
                <c:pt idx="28">
                  <c:v>46</c:v>
                </c:pt>
                <c:pt idx="29">
                  <c:v>47</c:v>
                </c:pt>
                <c:pt idx="30">
                  <c:v>48</c:v>
                </c:pt>
                <c:pt idx="31">
                  <c:v>49</c:v>
                </c:pt>
                <c:pt idx="32">
                  <c:v>50</c:v>
                </c:pt>
                <c:pt idx="33">
                  <c:v>51</c:v>
                </c:pt>
                <c:pt idx="34">
                  <c:v>52</c:v>
                </c:pt>
                <c:pt idx="35">
                  <c:v>53</c:v>
                </c:pt>
                <c:pt idx="36">
                  <c:v>54</c:v>
                </c:pt>
                <c:pt idx="37">
                  <c:v>55</c:v>
                </c:pt>
                <c:pt idx="38">
                  <c:v>56</c:v>
                </c:pt>
                <c:pt idx="39">
                  <c:v>57</c:v>
                </c:pt>
                <c:pt idx="40">
                  <c:v>58</c:v>
                </c:pt>
                <c:pt idx="41">
                  <c:v>59</c:v>
                </c:pt>
                <c:pt idx="42">
                  <c:v>60</c:v>
                </c:pt>
              </c:numCache>
            </c:numRef>
          </c:cat>
          <c:val>
            <c:numRef>
              <c:f>childcare!$BT$3:$BT$45</c:f>
              <c:numCache>
                <c:formatCode>General</c:formatCode>
                <c:ptCount val="43"/>
                <c:pt idx="0">
                  <c:v>-19.630000000001019</c:v>
                </c:pt>
                <c:pt idx="1">
                  <c:v>-16.190000000002328</c:v>
                </c:pt>
                <c:pt idx="2">
                  <c:v>-98.909999999999854</c:v>
                </c:pt>
                <c:pt idx="3">
                  <c:v>-283.48999999999796</c:v>
                </c:pt>
                <c:pt idx="4">
                  <c:v>-435.68000000000029</c:v>
                </c:pt>
                <c:pt idx="5">
                  <c:v>-34.790000000000873</c:v>
                </c:pt>
                <c:pt idx="6">
                  <c:v>-102.2599999999984</c:v>
                </c:pt>
                <c:pt idx="7">
                  <c:v>-396.65999999999985</c:v>
                </c:pt>
                <c:pt idx="8">
                  <c:v>-367.05000000000291</c:v>
                </c:pt>
                <c:pt idx="9">
                  <c:v>197.12999999999738</c:v>
                </c:pt>
                <c:pt idx="10">
                  <c:v>-1197.2999999999956</c:v>
                </c:pt>
                <c:pt idx="11">
                  <c:v>109.7300000000032</c:v>
                </c:pt>
                <c:pt idx="12">
                  <c:v>-839.77999999999884</c:v>
                </c:pt>
                <c:pt idx="13">
                  <c:v>-4.3799999999973807</c:v>
                </c:pt>
                <c:pt idx="14">
                  <c:v>636.31999999999971</c:v>
                </c:pt>
                <c:pt idx="15">
                  <c:v>2104.2200000000012</c:v>
                </c:pt>
                <c:pt idx="16">
                  <c:v>773.87000000000262</c:v>
                </c:pt>
                <c:pt idx="17">
                  <c:v>510.09999999999854</c:v>
                </c:pt>
                <c:pt idx="18">
                  <c:v>-1839.6200000000026</c:v>
                </c:pt>
                <c:pt idx="19">
                  <c:v>-752.22000000000116</c:v>
                </c:pt>
                <c:pt idx="20">
                  <c:v>-515.33000000000175</c:v>
                </c:pt>
                <c:pt idx="21">
                  <c:v>1577.2900000000009</c:v>
                </c:pt>
                <c:pt idx="22">
                  <c:v>-766.66000000000349</c:v>
                </c:pt>
                <c:pt idx="23">
                  <c:v>930.05999999999767</c:v>
                </c:pt>
                <c:pt idx="24">
                  <c:v>-689.33000000000175</c:v>
                </c:pt>
                <c:pt idx="25">
                  <c:v>-74.25</c:v>
                </c:pt>
                <c:pt idx="26">
                  <c:v>316.0199999999968</c:v>
                </c:pt>
                <c:pt idx="27">
                  <c:v>651.52999999999884</c:v>
                </c:pt>
                <c:pt idx="28">
                  <c:v>-79.80000000000291</c:v>
                </c:pt>
                <c:pt idx="29">
                  <c:v>-100.34999999999854</c:v>
                </c:pt>
                <c:pt idx="30">
                  <c:v>-316.75</c:v>
                </c:pt>
                <c:pt idx="31">
                  <c:v>458.06000000000495</c:v>
                </c:pt>
                <c:pt idx="32">
                  <c:v>199.62999999999738</c:v>
                </c:pt>
                <c:pt idx="33">
                  <c:v>-73.789999999993597</c:v>
                </c:pt>
                <c:pt idx="34">
                  <c:v>287.30999999999767</c:v>
                </c:pt>
                <c:pt idx="35">
                  <c:v>-0.8400000000037835</c:v>
                </c:pt>
                <c:pt idx="36">
                  <c:v>350.29000000000087</c:v>
                </c:pt>
                <c:pt idx="37">
                  <c:v>63.849999999998545</c:v>
                </c:pt>
                <c:pt idx="38">
                  <c:v>93.110000000000582</c:v>
                </c:pt>
                <c:pt idx="39">
                  <c:v>-157.12000000000262</c:v>
                </c:pt>
                <c:pt idx="40">
                  <c:v>166.95999999999913</c:v>
                </c:pt>
                <c:pt idx="41">
                  <c:v>-118.93000000000029</c:v>
                </c:pt>
                <c:pt idx="42">
                  <c:v>378.56999999999971</c:v>
                </c:pt>
              </c:numCache>
            </c:numRef>
          </c:val>
          <c:smooth val="0"/>
          <c:extLst>
            <c:ext xmlns:c16="http://schemas.microsoft.com/office/drawing/2014/chart" uri="{C3380CC4-5D6E-409C-BE32-E72D297353CC}">
              <c16:uniqueId val="{00000001-9668-4FB5-9162-F83756F3AA4B}"/>
            </c:ext>
          </c:extLst>
        </c:ser>
        <c:dLbls>
          <c:showLegendKey val="0"/>
          <c:showVal val="0"/>
          <c:showCatName val="0"/>
          <c:showSerName val="0"/>
          <c:showPercent val="0"/>
          <c:showBubbleSize val="0"/>
        </c:dLbls>
        <c:smooth val="0"/>
        <c:axId val="1910618735"/>
        <c:axId val="1910616815"/>
      </c:lineChart>
      <c:catAx>
        <c:axId val="19106187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0616815"/>
        <c:crosses val="autoZero"/>
        <c:auto val="1"/>
        <c:lblAlgn val="ctr"/>
        <c:lblOffset val="100"/>
        <c:noMultiLvlLbl val="0"/>
      </c:catAx>
      <c:valAx>
        <c:axId val="19106168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06187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spPr>
            <a:ln w="28575" cap="rnd">
              <a:solidFill>
                <a:schemeClr val="accent1"/>
              </a:solidFill>
              <a:round/>
            </a:ln>
            <a:effectLst/>
          </c:spPr>
          <c:marker>
            <c:symbol val="none"/>
          </c:marker>
          <c:cat>
            <c:numRef>
              <c:f>childcare!$AX$3:$AX$45</c:f>
              <c:numCache>
                <c:formatCode>General</c:formatCode>
                <c:ptCount val="43"/>
                <c:pt idx="0">
                  <c:v>18</c:v>
                </c:pt>
                <c:pt idx="1">
                  <c:v>19</c:v>
                </c:pt>
                <c:pt idx="2">
                  <c:v>20</c:v>
                </c:pt>
                <c:pt idx="3">
                  <c:v>21</c:v>
                </c:pt>
                <c:pt idx="4">
                  <c:v>22</c:v>
                </c:pt>
                <c:pt idx="5">
                  <c:v>23</c:v>
                </c:pt>
                <c:pt idx="6">
                  <c:v>24</c:v>
                </c:pt>
                <c:pt idx="7">
                  <c:v>25</c:v>
                </c:pt>
                <c:pt idx="8">
                  <c:v>26</c:v>
                </c:pt>
                <c:pt idx="9">
                  <c:v>27</c:v>
                </c:pt>
                <c:pt idx="10">
                  <c:v>28</c:v>
                </c:pt>
                <c:pt idx="11">
                  <c:v>29</c:v>
                </c:pt>
                <c:pt idx="12">
                  <c:v>30</c:v>
                </c:pt>
                <c:pt idx="13">
                  <c:v>31</c:v>
                </c:pt>
                <c:pt idx="14">
                  <c:v>32</c:v>
                </c:pt>
                <c:pt idx="15">
                  <c:v>33</c:v>
                </c:pt>
                <c:pt idx="16">
                  <c:v>34</c:v>
                </c:pt>
                <c:pt idx="17">
                  <c:v>35</c:v>
                </c:pt>
                <c:pt idx="18">
                  <c:v>36</c:v>
                </c:pt>
                <c:pt idx="19">
                  <c:v>37</c:v>
                </c:pt>
                <c:pt idx="20">
                  <c:v>38</c:v>
                </c:pt>
                <c:pt idx="21">
                  <c:v>39</c:v>
                </c:pt>
                <c:pt idx="22">
                  <c:v>40</c:v>
                </c:pt>
                <c:pt idx="23">
                  <c:v>41</c:v>
                </c:pt>
                <c:pt idx="24">
                  <c:v>42</c:v>
                </c:pt>
                <c:pt idx="25">
                  <c:v>43</c:v>
                </c:pt>
                <c:pt idx="26">
                  <c:v>44</c:v>
                </c:pt>
                <c:pt idx="27">
                  <c:v>45</c:v>
                </c:pt>
                <c:pt idx="28">
                  <c:v>46</c:v>
                </c:pt>
                <c:pt idx="29">
                  <c:v>47</c:v>
                </c:pt>
                <c:pt idx="30">
                  <c:v>48</c:v>
                </c:pt>
                <c:pt idx="31">
                  <c:v>49</c:v>
                </c:pt>
                <c:pt idx="32">
                  <c:v>50</c:v>
                </c:pt>
                <c:pt idx="33">
                  <c:v>51</c:v>
                </c:pt>
                <c:pt idx="34">
                  <c:v>52</c:v>
                </c:pt>
                <c:pt idx="35">
                  <c:v>53</c:v>
                </c:pt>
                <c:pt idx="36">
                  <c:v>54</c:v>
                </c:pt>
                <c:pt idx="37">
                  <c:v>55</c:v>
                </c:pt>
                <c:pt idx="38">
                  <c:v>56</c:v>
                </c:pt>
                <c:pt idx="39">
                  <c:v>57</c:v>
                </c:pt>
                <c:pt idx="40">
                  <c:v>58</c:v>
                </c:pt>
                <c:pt idx="41">
                  <c:v>59</c:v>
                </c:pt>
                <c:pt idx="42">
                  <c:v>60</c:v>
                </c:pt>
              </c:numCache>
            </c:numRef>
          </c:cat>
          <c:val>
            <c:numRef>
              <c:f>childcare!$BL$3:$BL$45</c:f>
              <c:numCache>
                <c:formatCode>General</c:formatCode>
                <c:ptCount val="43"/>
                <c:pt idx="0">
                  <c:v>0</c:v>
                </c:pt>
                <c:pt idx="1">
                  <c:v>0</c:v>
                </c:pt>
                <c:pt idx="2">
                  <c:v>0</c:v>
                </c:pt>
                <c:pt idx="3">
                  <c:v>0</c:v>
                </c:pt>
                <c:pt idx="4">
                  <c:v>0</c:v>
                </c:pt>
                <c:pt idx="5">
                  <c:v>0</c:v>
                </c:pt>
                <c:pt idx="6">
                  <c:v>0</c:v>
                </c:pt>
                <c:pt idx="7">
                  <c:v>0</c:v>
                </c:pt>
                <c:pt idx="8">
                  <c:v>0</c:v>
                </c:pt>
                <c:pt idx="9">
                  <c:v>0</c:v>
                </c:pt>
                <c:pt idx="10">
                  <c:v>0</c:v>
                </c:pt>
                <c:pt idx="11">
                  <c:v>0</c:v>
                </c:pt>
                <c:pt idx="12">
                  <c:v>-7.6929999999997278E-2</c:v>
                </c:pt>
                <c:pt idx="13">
                  <c:v>-0.36262999999999934</c:v>
                </c:pt>
                <c:pt idx="14">
                  <c:v>-0.54945000000000022</c:v>
                </c:pt>
                <c:pt idx="15">
                  <c:v>-0.63737000000000066</c:v>
                </c:pt>
                <c:pt idx="16">
                  <c:v>0.38461999999999996</c:v>
                </c:pt>
                <c:pt idx="17">
                  <c:v>-1.142850000000001</c:v>
                </c:pt>
                <c:pt idx="18">
                  <c:v>-0.29670999999999736</c:v>
                </c:pt>
                <c:pt idx="19">
                  <c:v>-1</c:v>
                </c:pt>
                <c:pt idx="20">
                  <c:v>-0.95604000000000156</c:v>
                </c:pt>
                <c:pt idx="21">
                  <c:v>-0.74725000000000108</c:v>
                </c:pt>
                <c:pt idx="22">
                  <c:v>0.47252999999999901</c:v>
                </c:pt>
                <c:pt idx="23">
                  <c:v>-0.31867999999999697</c:v>
                </c:pt>
                <c:pt idx="24">
                  <c:v>-0.14286000000000243</c:v>
                </c:pt>
                <c:pt idx="25">
                  <c:v>-0.12088000000000321</c:v>
                </c:pt>
                <c:pt idx="26">
                  <c:v>-0.47252000000000294</c:v>
                </c:pt>
                <c:pt idx="27">
                  <c:v>0.58241999999999905</c:v>
                </c:pt>
                <c:pt idx="28">
                  <c:v>0.87912000000000035</c:v>
                </c:pt>
                <c:pt idx="29">
                  <c:v>-0.27472999999999814</c:v>
                </c:pt>
                <c:pt idx="30">
                  <c:v>-0.19780000000000086</c:v>
                </c:pt>
                <c:pt idx="31">
                  <c:v>0.69231000000000265</c:v>
                </c:pt>
                <c:pt idx="32">
                  <c:v>-1.2747199999999985</c:v>
                </c:pt>
                <c:pt idx="33">
                  <c:v>-0.62637000000000143</c:v>
                </c:pt>
                <c:pt idx="34">
                  <c:v>-3.2969999999998834E-2</c:v>
                </c:pt>
                <c:pt idx="35">
                  <c:v>0.13186999999999927</c:v>
                </c:pt>
                <c:pt idx="36">
                  <c:v>0.48351000000000255</c:v>
                </c:pt>
                <c:pt idx="37">
                  <c:v>0.84614999999999796</c:v>
                </c:pt>
                <c:pt idx="38">
                  <c:v>-0.28571000000000168</c:v>
                </c:pt>
                <c:pt idx="39">
                  <c:v>0.18681999999999732</c:v>
                </c:pt>
                <c:pt idx="40">
                  <c:v>-0.24175999999999931</c:v>
                </c:pt>
                <c:pt idx="41">
                  <c:v>0.50548999999999999</c:v>
                </c:pt>
                <c:pt idx="42">
                  <c:v>-0.13186999999999927</c:v>
                </c:pt>
              </c:numCache>
            </c:numRef>
          </c:val>
          <c:smooth val="0"/>
          <c:extLst>
            <c:ext xmlns:c16="http://schemas.microsoft.com/office/drawing/2014/chart" uri="{C3380CC4-5D6E-409C-BE32-E72D297353CC}">
              <c16:uniqueId val="{00000000-DEB3-4076-92D9-93017E04FD21}"/>
            </c:ext>
          </c:extLst>
        </c:ser>
        <c:ser>
          <c:idx val="1"/>
          <c:order val="1"/>
          <c:spPr>
            <a:ln w="28575" cap="rnd">
              <a:solidFill>
                <a:schemeClr val="accent2"/>
              </a:solidFill>
              <a:round/>
            </a:ln>
            <a:effectLst/>
          </c:spPr>
          <c:marker>
            <c:symbol val="none"/>
          </c:marker>
          <c:cat>
            <c:numRef>
              <c:f>childcare!$AX$3:$AX$45</c:f>
              <c:numCache>
                <c:formatCode>General</c:formatCode>
                <c:ptCount val="43"/>
                <c:pt idx="0">
                  <c:v>18</c:v>
                </c:pt>
                <c:pt idx="1">
                  <c:v>19</c:v>
                </c:pt>
                <c:pt idx="2">
                  <c:v>20</c:v>
                </c:pt>
                <c:pt idx="3">
                  <c:v>21</c:v>
                </c:pt>
                <c:pt idx="4">
                  <c:v>22</c:v>
                </c:pt>
                <c:pt idx="5">
                  <c:v>23</c:v>
                </c:pt>
                <c:pt idx="6">
                  <c:v>24</c:v>
                </c:pt>
                <c:pt idx="7">
                  <c:v>25</c:v>
                </c:pt>
                <c:pt idx="8">
                  <c:v>26</c:v>
                </c:pt>
                <c:pt idx="9">
                  <c:v>27</c:v>
                </c:pt>
                <c:pt idx="10">
                  <c:v>28</c:v>
                </c:pt>
                <c:pt idx="11">
                  <c:v>29</c:v>
                </c:pt>
                <c:pt idx="12">
                  <c:v>30</c:v>
                </c:pt>
                <c:pt idx="13">
                  <c:v>31</c:v>
                </c:pt>
                <c:pt idx="14">
                  <c:v>32</c:v>
                </c:pt>
                <c:pt idx="15">
                  <c:v>33</c:v>
                </c:pt>
                <c:pt idx="16">
                  <c:v>34</c:v>
                </c:pt>
                <c:pt idx="17">
                  <c:v>35</c:v>
                </c:pt>
                <c:pt idx="18">
                  <c:v>36</c:v>
                </c:pt>
                <c:pt idx="19">
                  <c:v>37</c:v>
                </c:pt>
                <c:pt idx="20">
                  <c:v>38</c:v>
                </c:pt>
                <c:pt idx="21">
                  <c:v>39</c:v>
                </c:pt>
                <c:pt idx="22">
                  <c:v>40</c:v>
                </c:pt>
                <c:pt idx="23">
                  <c:v>41</c:v>
                </c:pt>
                <c:pt idx="24">
                  <c:v>42</c:v>
                </c:pt>
                <c:pt idx="25">
                  <c:v>43</c:v>
                </c:pt>
                <c:pt idx="26">
                  <c:v>44</c:v>
                </c:pt>
                <c:pt idx="27">
                  <c:v>45</c:v>
                </c:pt>
                <c:pt idx="28">
                  <c:v>46</c:v>
                </c:pt>
                <c:pt idx="29">
                  <c:v>47</c:v>
                </c:pt>
                <c:pt idx="30">
                  <c:v>48</c:v>
                </c:pt>
                <c:pt idx="31">
                  <c:v>49</c:v>
                </c:pt>
                <c:pt idx="32">
                  <c:v>50</c:v>
                </c:pt>
                <c:pt idx="33">
                  <c:v>51</c:v>
                </c:pt>
                <c:pt idx="34">
                  <c:v>52</c:v>
                </c:pt>
                <c:pt idx="35">
                  <c:v>53</c:v>
                </c:pt>
                <c:pt idx="36">
                  <c:v>54</c:v>
                </c:pt>
                <c:pt idx="37">
                  <c:v>55</c:v>
                </c:pt>
                <c:pt idx="38">
                  <c:v>56</c:v>
                </c:pt>
                <c:pt idx="39">
                  <c:v>57</c:v>
                </c:pt>
                <c:pt idx="40">
                  <c:v>58</c:v>
                </c:pt>
                <c:pt idx="41">
                  <c:v>59</c:v>
                </c:pt>
                <c:pt idx="42">
                  <c:v>60</c:v>
                </c:pt>
              </c:numCache>
            </c:numRef>
          </c:cat>
          <c:val>
            <c:numRef>
              <c:f>childcare!$BM$3:$BM$45</c:f>
              <c:numCache>
                <c:formatCode>General</c:formatCode>
                <c:ptCount val="43"/>
                <c:pt idx="0">
                  <c:v>0</c:v>
                </c:pt>
                <c:pt idx="1">
                  <c:v>-0.10989000000000004</c:v>
                </c:pt>
                <c:pt idx="2">
                  <c:v>0.43956000000000017</c:v>
                </c:pt>
                <c:pt idx="3">
                  <c:v>0</c:v>
                </c:pt>
                <c:pt idx="4">
                  <c:v>0.10989000000000004</c:v>
                </c:pt>
                <c:pt idx="5">
                  <c:v>0.29669999999999952</c:v>
                </c:pt>
                <c:pt idx="6">
                  <c:v>-0.84615000000000151</c:v>
                </c:pt>
                <c:pt idx="7">
                  <c:v>0.21977999999999653</c:v>
                </c:pt>
                <c:pt idx="8">
                  <c:v>-0.38461999999999996</c:v>
                </c:pt>
                <c:pt idx="9">
                  <c:v>0.20879000000000048</c:v>
                </c:pt>
                <c:pt idx="10">
                  <c:v>-0.98901000000000039</c:v>
                </c:pt>
                <c:pt idx="11">
                  <c:v>0.30769999999999698</c:v>
                </c:pt>
                <c:pt idx="12">
                  <c:v>0.14285999999999888</c:v>
                </c:pt>
                <c:pt idx="13">
                  <c:v>0.12087000000000003</c:v>
                </c:pt>
                <c:pt idx="14">
                  <c:v>-5.4949999999999832E-2</c:v>
                </c:pt>
                <c:pt idx="15">
                  <c:v>-0.21978000000000009</c:v>
                </c:pt>
                <c:pt idx="16">
                  <c:v>0</c:v>
                </c:pt>
                <c:pt idx="17">
                  <c:v>-8.7910000000000821E-2</c:v>
                </c:pt>
                <c:pt idx="18">
                  <c:v>-1.3186800000000005</c:v>
                </c:pt>
                <c:pt idx="19">
                  <c:v>0.75825000000000031</c:v>
                </c:pt>
                <c:pt idx="20">
                  <c:v>-6.5939999999997667E-2</c:v>
                </c:pt>
                <c:pt idx="21">
                  <c:v>0.85714000000000112</c:v>
                </c:pt>
                <c:pt idx="22">
                  <c:v>6.5930000000001598E-2</c:v>
                </c:pt>
                <c:pt idx="23">
                  <c:v>0.59340999999999866</c:v>
                </c:pt>
                <c:pt idx="24">
                  <c:v>0.28571000000000168</c:v>
                </c:pt>
                <c:pt idx="25">
                  <c:v>0.20879000000000048</c:v>
                </c:pt>
                <c:pt idx="26">
                  <c:v>-0.54945000000000022</c:v>
                </c:pt>
                <c:pt idx="27">
                  <c:v>-1.3516499999999994</c:v>
                </c:pt>
                <c:pt idx="28">
                  <c:v>-0.58241999999999905</c:v>
                </c:pt>
                <c:pt idx="29">
                  <c:v>4.3959999999998445E-2</c:v>
                </c:pt>
                <c:pt idx="30">
                  <c:v>-0.17582000000000164</c:v>
                </c:pt>
                <c:pt idx="31">
                  <c:v>-0.14286000000000243</c:v>
                </c:pt>
                <c:pt idx="32">
                  <c:v>0.17581999999999809</c:v>
                </c:pt>
                <c:pt idx="33">
                  <c:v>0.63736000000000104</c:v>
                </c:pt>
                <c:pt idx="34">
                  <c:v>0.20878999999999692</c:v>
                </c:pt>
                <c:pt idx="35">
                  <c:v>5.4949999999998056E-2</c:v>
                </c:pt>
                <c:pt idx="36">
                  <c:v>-1.3076900000000009</c:v>
                </c:pt>
                <c:pt idx="37">
                  <c:v>-0.18681000000000125</c:v>
                </c:pt>
                <c:pt idx="38">
                  <c:v>0.19780000000000086</c:v>
                </c:pt>
                <c:pt idx="39">
                  <c:v>0.14285000000000281</c:v>
                </c:pt>
                <c:pt idx="40">
                  <c:v>0.27472999999999814</c:v>
                </c:pt>
                <c:pt idx="41">
                  <c:v>-0.10989000000000004</c:v>
                </c:pt>
                <c:pt idx="42">
                  <c:v>-0.2747200000000003</c:v>
                </c:pt>
              </c:numCache>
            </c:numRef>
          </c:val>
          <c:smooth val="0"/>
          <c:extLst>
            <c:ext xmlns:c16="http://schemas.microsoft.com/office/drawing/2014/chart" uri="{C3380CC4-5D6E-409C-BE32-E72D297353CC}">
              <c16:uniqueId val="{00000001-DEB3-4076-92D9-93017E04FD21}"/>
            </c:ext>
          </c:extLst>
        </c:ser>
        <c:dLbls>
          <c:showLegendKey val="0"/>
          <c:showVal val="0"/>
          <c:showCatName val="0"/>
          <c:showSerName val="0"/>
          <c:showPercent val="0"/>
          <c:showBubbleSize val="0"/>
        </c:dLbls>
        <c:smooth val="0"/>
        <c:axId val="1910618735"/>
        <c:axId val="1910616815"/>
      </c:lineChart>
      <c:catAx>
        <c:axId val="19106187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0616815"/>
        <c:crosses val="autoZero"/>
        <c:auto val="1"/>
        <c:lblAlgn val="ctr"/>
        <c:lblOffset val="100"/>
        <c:noMultiLvlLbl val="0"/>
      </c:catAx>
      <c:valAx>
        <c:axId val="19106168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06187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spPr>
            <a:ln w="28575" cap="rnd">
              <a:solidFill>
                <a:schemeClr val="accent1"/>
              </a:solidFill>
              <a:round/>
            </a:ln>
            <a:effectLst/>
          </c:spPr>
          <c:marker>
            <c:symbol val="none"/>
          </c:marker>
          <c:cat>
            <c:numRef>
              <c:f>childcare!$AX$3:$AX$45</c:f>
              <c:numCache>
                <c:formatCode>General</c:formatCode>
                <c:ptCount val="43"/>
                <c:pt idx="0">
                  <c:v>18</c:v>
                </c:pt>
                <c:pt idx="1">
                  <c:v>19</c:v>
                </c:pt>
                <c:pt idx="2">
                  <c:v>20</c:v>
                </c:pt>
                <c:pt idx="3">
                  <c:v>21</c:v>
                </c:pt>
                <c:pt idx="4">
                  <c:v>22</c:v>
                </c:pt>
                <c:pt idx="5">
                  <c:v>23</c:v>
                </c:pt>
                <c:pt idx="6">
                  <c:v>24</c:v>
                </c:pt>
                <c:pt idx="7">
                  <c:v>25</c:v>
                </c:pt>
                <c:pt idx="8">
                  <c:v>26</c:v>
                </c:pt>
                <c:pt idx="9">
                  <c:v>27</c:v>
                </c:pt>
                <c:pt idx="10">
                  <c:v>28</c:v>
                </c:pt>
                <c:pt idx="11">
                  <c:v>29</c:v>
                </c:pt>
                <c:pt idx="12">
                  <c:v>30</c:v>
                </c:pt>
                <c:pt idx="13">
                  <c:v>31</c:v>
                </c:pt>
                <c:pt idx="14">
                  <c:v>32</c:v>
                </c:pt>
                <c:pt idx="15">
                  <c:v>33</c:v>
                </c:pt>
                <c:pt idx="16">
                  <c:v>34</c:v>
                </c:pt>
                <c:pt idx="17">
                  <c:v>35</c:v>
                </c:pt>
                <c:pt idx="18">
                  <c:v>36</c:v>
                </c:pt>
                <c:pt idx="19">
                  <c:v>37</c:v>
                </c:pt>
                <c:pt idx="20">
                  <c:v>38</c:v>
                </c:pt>
                <c:pt idx="21">
                  <c:v>39</c:v>
                </c:pt>
                <c:pt idx="22">
                  <c:v>40</c:v>
                </c:pt>
                <c:pt idx="23">
                  <c:v>41</c:v>
                </c:pt>
                <c:pt idx="24">
                  <c:v>42</c:v>
                </c:pt>
                <c:pt idx="25">
                  <c:v>43</c:v>
                </c:pt>
                <c:pt idx="26">
                  <c:v>44</c:v>
                </c:pt>
                <c:pt idx="27">
                  <c:v>45</c:v>
                </c:pt>
                <c:pt idx="28">
                  <c:v>46</c:v>
                </c:pt>
                <c:pt idx="29">
                  <c:v>47</c:v>
                </c:pt>
                <c:pt idx="30">
                  <c:v>48</c:v>
                </c:pt>
                <c:pt idx="31">
                  <c:v>49</c:v>
                </c:pt>
                <c:pt idx="32">
                  <c:v>50</c:v>
                </c:pt>
                <c:pt idx="33">
                  <c:v>51</c:v>
                </c:pt>
                <c:pt idx="34">
                  <c:v>52</c:v>
                </c:pt>
                <c:pt idx="35">
                  <c:v>53</c:v>
                </c:pt>
                <c:pt idx="36">
                  <c:v>54</c:v>
                </c:pt>
                <c:pt idx="37">
                  <c:v>55</c:v>
                </c:pt>
                <c:pt idx="38">
                  <c:v>56</c:v>
                </c:pt>
                <c:pt idx="39">
                  <c:v>57</c:v>
                </c:pt>
                <c:pt idx="40">
                  <c:v>58</c:v>
                </c:pt>
                <c:pt idx="41">
                  <c:v>59</c:v>
                </c:pt>
                <c:pt idx="42">
                  <c:v>60</c:v>
                </c:pt>
              </c:numCache>
            </c:numRef>
          </c:cat>
          <c:val>
            <c:numRef>
              <c:f>childcare!$BH$3:$BH$45</c:f>
              <c:numCache>
                <c:formatCode>General</c:formatCode>
                <c:ptCount val="43"/>
                <c:pt idx="0">
                  <c:v>19.967030000000001</c:v>
                </c:pt>
                <c:pt idx="1">
                  <c:v>20.428570000000001</c:v>
                </c:pt>
                <c:pt idx="2">
                  <c:v>15.65934</c:v>
                </c:pt>
                <c:pt idx="3">
                  <c:v>20.384620000000002</c:v>
                </c:pt>
                <c:pt idx="4">
                  <c:v>14.71429</c:v>
                </c:pt>
                <c:pt idx="5">
                  <c:v>14.93407</c:v>
                </c:pt>
                <c:pt idx="6">
                  <c:v>16.395600000000002</c:v>
                </c:pt>
                <c:pt idx="7">
                  <c:v>16.395600000000002</c:v>
                </c:pt>
                <c:pt idx="8">
                  <c:v>16.241759999999999</c:v>
                </c:pt>
                <c:pt idx="9">
                  <c:v>19.34066</c:v>
                </c:pt>
                <c:pt idx="10">
                  <c:v>18.912089999999999</c:v>
                </c:pt>
                <c:pt idx="11">
                  <c:v>16.296700000000001</c:v>
                </c:pt>
                <c:pt idx="12">
                  <c:v>16.934069999999998</c:v>
                </c:pt>
                <c:pt idx="13">
                  <c:v>15.967029999999999</c:v>
                </c:pt>
                <c:pt idx="14">
                  <c:v>12.362640000000001</c:v>
                </c:pt>
                <c:pt idx="15">
                  <c:v>15.582420000000001</c:v>
                </c:pt>
                <c:pt idx="16">
                  <c:v>12.87912</c:v>
                </c:pt>
                <c:pt idx="17">
                  <c:v>16.285710000000002</c:v>
                </c:pt>
                <c:pt idx="18">
                  <c:v>16.373629999999999</c:v>
                </c:pt>
                <c:pt idx="19">
                  <c:v>17.516480000000001</c:v>
                </c:pt>
                <c:pt idx="20">
                  <c:v>17.758240000000001</c:v>
                </c:pt>
                <c:pt idx="21">
                  <c:v>14.087910000000001</c:v>
                </c:pt>
                <c:pt idx="22">
                  <c:v>18.23077</c:v>
                </c:pt>
                <c:pt idx="23">
                  <c:v>17.835159999999998</c:v>
                </c:pt>
                <c:pt idx="24">
                  <c:v>17.054950000000002</c:v>
                </c:pt>
                <c:pt idx="25">
                  <c:v>16.274730000000002</c:v>
                </c:pt>
                <c:pt idx="26">
                  <c:v>18.395600000000002</c:v>
                </c:pt>
                <c:pt idx="27">
                  <c:v>17.758240000000001</c:v>
                </c:pt>
                <c:pt idx="28">
                  <c:v>17.21978</c:v>
                </c:pt>
                <c:pt idx="29">
                  <c:v>18.373629999999999</c:v>
                </c:pt>
                <c:pt idx="30">
                  <c:v>18.197800000000001</c:v>
                </c:pt>
                <c:pt idx="31">
                  <c:v>16.692309999999999</c:v>
                </c:pt>
                <c:pt idx="32">
                  <c:v>19.43956</c:v>
                </c:pt>
                <c:pt idx="33">
                  <c:v>17.538460000000001</c:v>
                </c:pt>
                <c:pt idx="34">
                  <c:v>16.43956</c:v>
                </c:pt>
                <c:pt idx="35">
                  <c:v>19.065930000000002</c:v>
                </c:pt>
                <c:pt idx="36">
                  <c:v>18.373629999999999</c:v>
                </c:pt>
                <c:pt idx="37">
                  <c:v>16.384620000000002</c:v>
                </c:pt>
                <c:pt idx="38">
                  <c:v>19.516480000000001</c:v>
                </c:pt>
                <c:pt idx="39">
                  <c:v>18.626370000000001</c:v>
                </c:pt>
                <c:pt idx="40">
                  <c:v>16.637360000000001</c:v>
                </c:pt>
                <c:pt idx="41">
                  <c:v>14.15385</c:v>
                </c:pt>
                <c:pt idx="42">
                  <c:v>14.34066</c:v>
                </c:pt>
              </c:numCache>
            </c:numRef>
          </c:val>
          <c:smooth val="0"/>
          <c:extLst>
            <c:ext xmlns:c16="http://schemas.microsoft.com/office/drawing/2014/chart" uri="{C3380CC4-5D6E-409C-BE32-E72D297353CC}">
              <c16:uniqueId val="{00000000-E38F-4858-8A08-7467BE1CAE39}"/>
            </c:ext>
          </c:extLst>
        </c:ser>
        <c:ser>
          <c:idx val="1"/>
          <c:order val="1"/>
          <c:spPr>
            <a:ln w="28575" cap="rnd">
              <a:solidFill>
                <a:schemeClr val="accent2"/>
              </a:solidFill>
              <a:round/>
            </a:ln>
            <a:effectLst/>
          </c:spPr>
          <c:marker>
            <c:symbol val="none"/>
          </c:marker>
          <c:cat>
            <c:numRef>
              <c:f>childcare!$AX$3:$AX$45</c:f>
              <c:numCache>
                <c:formatCode>General</c:formatCode>
                <c:ptCount val="43"/>
                <c:pt idx="0">
                  <c:v>18</c:v>
                </c:pt>
                <c:pt idx="1">
                  <c:v>19</c:v>
                </c:pt>
                <c:pt idx="2">
                  <c:v>20</c:v>
                </c:pt>
                <c:pt idx="3">
                  <c:v>21</c:v>
                </c:pt>
                <c:pt idx="4">
                  <c:v>22</c:v>
                </c:pt>
                <c:pt idx="5">
                  <c:v>23</c:v>
                </c:pt>
                <c:pt idx="6">
                  <c:v>24</c:v>
                </c:pt>
                <c:pt idx="7">
                  <c:v>25</c:v>
                </c:pt>
                <c:pt idx="8">
                  <c:v>26</c:v>
                </c:pt>
                <c:pt idx="9">
                  <c:v>27</c:v>
                </c:pt>
                <c:pt idx="10">
                  <c:v>28</c:v>
                </c:pt>
                <c:pt idx="11">
                  <c:v>29</c:v>
                </c:pt>
                <c:pt idx="12">
                  <c:v>30</c:v>
                </c:pt>
                <c:pt idx="13">
                  <c:v>31</c:v>
                </c:pt>
                <c:pt idx="14">
                  <c:v>32</c:v>
                </c:pt>
                <c:pt idx="15">
                  <c:v>33</c:v>
                </c:pt>
                <c:pt idx="16">
                  <c:v>34</c:v>
                </c:pt>
                <c:pt idx="17">
                  <c:v>35</c:v>
                </c:pt>
                <c:pt idx="18">
                  <c:v>36</c:v>
                </c:pt>
                <c:pt idx="19">
                  <c:v>37</c:v>
                </c:pt>
                <c:pt idx="20">
                  <c:v>38</c:v>
                </c:pt>
                <c:pt idx="21">
                  <c:v>39</c:v>
                </c:pt>
                <c:pt idx="22">
                  <c:v>40</c:v>
                </c:pt>
                <c:pt idx="23">
                  <c:v>41</c:v>
                </c:pt>
                <c:pt idx="24">
                  <c:v>42</c:v>
                </c:pt>
                <c:pt idx="25">
                  <c:v>43</c:v>
                </c:pt>
                <c:pt idx="26">
                  <c:v>44</c:v>
                </c:pt>
                <c:pt idx="27">
                  <c:v>45</c:v>
                </c:pt>
                <c:pt idx="28">
                  <c:v>46</c:v>
                </c:pt>
                <c:pt idx="29">
                  <c:v>47</c:v>
                </c:pt>
                <c:pt idx="30">
                  <c:v>48</c:v>
                </c:pt>
                <c:pt idx="31">
                  <c:v>49</c:v>
                </c:pt>
                <c:pt idx="32">
                  <c:v>50</c:v>
                </c:pt>
                <c:pt idx="33">
                  <c:v>51</c:v>
                </c:pt>
                <c:pt idx="34">
                  <c:v>52</c:v>
                </c:pt>
                <c:pt idx="35">
                  <c:v>53</c:v>
                </c:pt>
                <c:pt idx="36">
                  <c:v>54</c:v>
                </c:pt>
                <c:pt idx="37">
                  <c:v>55</c:v>
                </c:pt>
                <c:pt idx="38">
                  <c:v>56</c:v>
                </c:pt>
                <c:pt idx="39">
                  <c:v>57</c:v>
                </c:pt>
                <c:pt idx="40">
                  <c:v>58</c:v>
                </c:pt>
                <c:pt idx="41">
                  <c:v>59</c:v>
                </c:pt>
                <c:pt idx="42">
                  <c:v>60</c:v>
                </c:pt>
              </c:numCache>
            </c:numRef>
          </c:cat>
          <c:val>
            <c:numRef>
              <c:f>childcare!$BI$3:$BI$45</c:f>
              <c:numCache>
                <c:formatCode>General</c:formatCode>
                <c:ptCount val="43"/>
                <c:pt idx="0">
                  <c:v>19.967030000000001</c:v>
                </c:pt>
                <c:pt idx="1">
                  <c:v>20.428570000000001</c:v>
                </c:pt>
                <c:pt idx="2">
                  <c:v>15.65934</c:v>
                </c:pt>
                <c:pt idx="3">
                  <c:v>20.384620000000002</c:v>
                </c:pt>
                <c:pt idx="4">
                  <c:v>14.71429</c:v>
                </c:pt>
                <c:pt idx="5">
                  <c:v>14.93407</c:v>
                </c:pt>
                <c:pt idx="6">
                  <c:v>16.395600000000002</c:v>
                </c:pt>
                <c:pt idx="7">
                  <c:v>16.395600000000002</c:v>
                </c:pt>
                <c:pt idx="8">
                  <c:v>16.241759999999999</c:v>
                </c:pt>
                <c:pt idx="9">
                  <c:v>19.34066</c:v>
                </c:pt>
                <c:pt idx="10">
                  <c:v>18.912089999999999</c:v>
                </c:pt>
                <c:pt idx="11">
                  <c:v>16.296700000000001</c:v>
                </c:pt>
                <c:pt idx="12">
                  <c:v>16.857140000000001</c:v>
                </c:pt>
                <c:pt idx="13">
                  <c:v>15.6044</c:v>
                </c:pt>
                <c:pt idx="14">
                  <c:v>11.813190000000001</c:v>
                </c:pt>
                <c:pt idx="15">
                  <c:v>14.94505</c:v>
                </c:pt>
                <c:pt idx="16">
                  <c:v>13.26374</c:v>
                </c:pt>
                <c:pt idx="17">
                  <c:v>15.142860000000001</c:v>
                </c:pt>
                <c:pt idx="18">
                  <c:v>16.076920000000001</c:v>
                </c:pt>
                <c:pt idx="19">
                  <c:v>16.516480000000001</c:v>
                </c:pt>
                <c:pt idx="20">
                  <c:v>16.802199999999999</c:v>
                </c:pt>
                <c:pt idx="21">
                  <c:v>13.34066</c:v>
                </c:pt>
                <c:pt idx="22">
                  <c:v>18.703299999999999</c:v>
                </c:pt>
                <c:pt idx="23">
                  <c:v>17.516480000000001</c:v>
                </c:pt>
                <c:pt idx="24">
                  <c:v>16.912089999999999</c:v>
                </c:pt>
                <c:pt idx="25">
                  <c:v>16.153849999999998</c:v>
                </c:pt>
                <c:pt idx="26">
                  <c:v>17.923079999999999</c:v>
                </c:pt>
                <c:pt idx="27">
                  <c:v>18.34066</c:v>
                </c:pt>
                <c:pt idx="28">
                  <c:v>18.0989</c:v>
                </c:pt>
                <c:pt idx="29">
                  <c:v>18.0989</c:v>
                </c:pt>
                <c:pt idx="30">
                  <c:v>18</c:v>
                </c:pt>
                <c:pt idx="31">
                  <c:v>17.384620000000002</c:v>
                </c:pt>
                <c:pt idx="32">
                  <c:v>18.164840000000002</c:v>
                </c:pt>
                <c:pt idx="33">
                  <c:v>16.912089999999999</c:v>
                </c:pt>
                <c:pt idx="34">
                  <c:v>16.406590000000001</c:v>
                </c:pt>
                <c:pt idx="35">
                  <c:v>19.197800000000001</c:v>
                </c:pt>
                <c:pt idx="36">
                  <c:v>18.857140000000001</c:v>
                </c:pt>
                <c:pt idx="37">
                  <c:v>17.23077</c:v>
                </c:pt>
                <c:pt idx="38">
                  <c:v>19.23077</c:v>
                </c:pt>
                <c:pt idx="39">
                  <c:v>18.813189999999999</c:v>
                </c:pt>
                <c:pt idx="40">
                  <c:v>16.395600000000002</c:v>
                </c:pt>
                <c:pt idx="41">
                  <c:v>14.65934</c:v>
                </c:pt>
                <c:pt idx="42">
                  <c:v>14.20879</c:v>
                </c:pt>
              </c:numCache>
            </c:numRef>
          </c:val>
          <c:smooth val="0"/>
          <c:extLst>
            <c:ext xmlns:c16="http://schemas.microsoft.com/office/drawing/2014/chart" uri="{C3380CC4-5D6E-409C-BE32-E72D297353CC}">
              <c16:uniqueId val="{00000001-E38F-4858-8A08-7467BE1CAE39}"/>
            </c:ext>
          </c:extLst>
        </c:ser>
        <c:dLbls>
          <c:showLegendKey val="0"/>
          <c:showVal val="0"/>
          <c:showCatName val="0"/>
          <c:showSerName val="0"/>
          <c:showPercent val="0"/>
          <c:showBubbleSize val="0"/>
        </c:dLbls>
        <c:smooth val="0"/>
        <c:axId val="1910618735"/>
        <c:axId val="1910616815"/>
      </c:lineChart>
      <c:catAx>
        <c:axId val="19106187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0616815"/>
        <c:crosses val="autoZero"/>
        <c:auto val="1"/>
        <c:lblAlgn val="ctr"/>
        <c:lblOffset val="100"/>
        <c:noMultiLvlLbl val="0"/>
      </c:catAx>
      <c:valAx>
        <c:axId val="19106168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06187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solidFill>
                <a:schemeClr val="accent1"/>
              </a:solidFill>
              <a:round/>
            </a:ln>
            <a:effectLst/>
          </c:spPr>
          <c:marker>
            <c:symbol val="none"/>
          </c:marker>
          <c:xVal>
            <c:numRef>
              <c:f>childcare!$AX$3:$AX$45</c:f>
              <c:numCache>
                <c:formatCode>General</c:formatCode>
                <c:ptCount val="43"/>
                <c:pt idx="0">
                  <c:v>18</c:v>
                </c:pt>
                <c:pt idx="1">
                  <c:v>19</c:v>
                </c:pt>
                <c:pt idx="2">
                  <c:v>20</c:v>
                </c:pt>
                <c:pt idx="3">
                  <c:v>21</c:v>
                </c:pt>
                <c:pt idx="4">
                  <c:v>22</c:v>
                </c:pt>
                <c:pt idx="5">
                  <c:v>23</c:v>
                </c:pt>
                <c:pt idx="6">
                  <c:v>24</c:v>
                </c:pt>
                <c:pt idx="7">
                  <c:v>25</c:v>
                </c:pt>
                <c:pt idx="8">
                  <c:v>26</c:v>
                </c:pt>
                <c:pt idx="9">
                  <c:v>27</c:v>
                </c:pt>
                <c:pt idx="10">
                  <c:v>28</c:v>
                </c:pt>
                <c:pt idx="11">
                  <c:v>29</c:v>
                </c:pt>
                <c:pt idx="12">
                  <c:v>30</c:v>
                </c:pt>
                <c:pt idx="13">
                  <c:v>31</c:v>
                </c:pt>
                <c:pt idx="14">
                  <c:v>32</c:v>
                </c:pt>
                <c:pt idx="15">
                  <c:v>33</c:v>
                </c:pt>
                <c:pt idx="16">
                  <c:v>34</c:v>
                </c:pt>
                <c:pt idx="17">
                  <c:v>35</c:v>
                </c:pt>
                <c:pt idx="18">
                  <c:v>36</c:v>
                </c:pt>
                <c:pt idx="19">
                  <c:v>37</c:v>
                </c:pt>
                <c:pt idx="20">
                  <c:v>38</c:v>
                </c:pt>
                <c:pt idx="21">
                  <c:v>39</c:v>
                </c:pt>
                <c:pt idx="22">
                  <c:v>40</c:v>
                </c:pt>
                <c:pt idx="23">
                  <c:v>41</c:v>
                </c:pt>
                <c:pt idx="24">
                  <c:v>42</c:v>
                </c:pt>
                <c:pt idx="25">
                  <c:v>43</c:v>
                </c:pt>
                <c:pt idx="26">
                  <c:v>44</c:v>
                </c:pt>
                <c:pt idx="27">
                  <c:v>45</c:v>
                </c:pt>
                <c:pt idx="28">
                  <c:v>46</c:v>
                </c:pt>
                <c:pt idx="29">
                  <c:v>47</c:v>
                </c:pt>
                <c:pt idx="30">
                  <c:v>48</c:v>
                </c:pt>
                <c:pt idx="31">
                  <c:v>49</c:v>
                </c:pt>
                <c:pt idx="32">
                  <c:v>50</c:v>
                </c:pt>
                <c:pt idx="33">
                  <c:v>51</c:v>
                </c:pt>
                <c:pt idx="34">
                  <c:v>52</c:v>
                </c:pt>
                <c:pt idx="35">
                  <c:v>53</c:v>
                </c:pt>
                <c:pt idx="36">
                  <c:v>54</c:v>
                </c:pt>
                <c:pt idx="37">
                  <c:v>55</c:v>
                </c:pt>
                <c:pt idx="38">
                  <c:v>56</c:v>
                </c:pt>
                <c:pt idx="39">
                  <c:v>57</c:v>
                </c:pt>
                <c:pt idx="40">
                  <c:v>58</c:v>
                </c:pt>
                <c:pt idx="41">
                  <c:v>59</c:v>
                </c:pt>
                <c:pt idx="42">
                  <c:v>60</c:v>
                </c:pt>
              </c:numCache>
            </c:numRef>
          </c:xVal>
          <c:yVal>
            <c:numRef>
              <c:f>childcare!$BE$3:$BE$45</c:f>
              <c:numCache>
                <c:formatCode>General</c:formatCode>
                <c:ptCount val="43"/>
                <c:pt idx="0">
                  <c:v>0</c:v>
                </c:pt>
                <c:pt idx="1">
                  <c:v>0</c:v>
                </c:pt>
                <c:pt idx="2">
                  <c:v>0</c:v>
                </c:pt>
                <c:pt idx="3">
                  <c:v>0</c:v>
                </c:pt>
                <c:pt idx="4">
                  <c:v>0</c:v>
                </c:pt>
                <c:pt idx="5">
                  <c:v>0</c:v>
                </c:pt>
                <c:pt idx="6">
                  <c:v>0</c:v>
                </c:pt>
                <c:pt idx="7">
                  <c:v>0</c:v>
                </c:pt>
                <c:pt idx="8">
                  <c:v>0</c:v>
                </c:pt>
                <c:pt idx="9">
                  <c:v>0</c:v>
                </c:pt>
                <c:pt idx="10">
                  <c:v>0</c:v>
                </c:pt>
                <c:pt idx="11">
                  <c:v>0</c:v>
                </c:pt>
                <c:pt idx="12">
                  <c:v>592.89999999999418</c:v>
                </c:pt>
                <c:pt idx="13">
                  <c:v>182.69999999999709</c:v>
                </c:pt>
                <c:pt idx="14">
                  <c:v>-2004.1999999999825</c:v>
                </c:pt>
                <c:pt idx="15">
                  <c:v>-6133.5</c:v>
                </c:pt>
                <c:pt idx="16">
                  <c:v>-6941.9000000000233</c:v>
                </c:pt>
                <c:pt idx="17">
                  <c:v>-7737.3999999999942</c:v>
                </c:pt>
                <c:pt idx="18">
                  <c:v>-10330.699999999983</c:v>
                </c:pt>
                <c:pt idx="19">
                  <c:v>-11353.599999999977</c:v>
                </c:pt>
                <c:pt idx="20">
                  <c:v>-13612.200000000012</c:v>
                </c:pt>
                <c:pt idx="21">
                  <c:v>-13445</c:v>
                </c:pt>
                <c:pt idx="22">
                  <c:v>-10862.899999999994</c:v>
                </c:pt>
                <c:pt idx="23">
                  <c:v>-7718.2999999999884</c:v>
                </c:pt>
                <c:pt idx="24">
                  <c:v>-6797.7999999999884</c:v>
                </c:pt>
                <c:pt idx="25">
                  <c:v>-7872.2000000000116</c:v>
                </c:pt>
                <c:pt idx="26">
                  <c:v>-8354.0999999999767</c:v>
                </c:pt>
                <c:pt idx="27">
                  <c:v>-10348.799999999988</c:v>
                </c:pt>
                <c:pt idx="28">
                  <c:v>-9987.9000000000233</c:v>
                </c:pt>
                <c:pt idx="29">
                  <c:v>-4229.9000000000233</c:v>
                </c:pt>
                <c:pt idx="30">
                  <c:v>-7903.5999999999767</c:v>
                </c:pt>
                <c:pt idx="31">
                  <c:v>-6564.8999999999651</c:v>
                </c:pt>
                <c:pt idx="32">
                  <c:v>-5208.2000000000116</c:v>
                </c:pt>
                <c:pt idx="33">
                  <c:v>-7889</c:v>
                </c:pt>
                <c:pt idx="34">
                  <c:v>-7646.4000000000233</c:v>
                </c:pt>
                <c:pt idx="35">
                  <c:v>-7137.5999999999767</c:v>
                </c:pt>
                <c:pt idx="36">
                  <c:v>-5940</c:v>
                </c:pt>
                <c:pt idx="37">
                  <c:v>-5353.0999999999767</c:v>
                </c:pt>
                <c:pt idx="38">
                  <c:v>-6825.6999999999534</c:v>
                </c:pt>
                <c:pt idx="39">
                  <c:v>-4909.9000000000233</c:v>
                </c:pt>
                <c:pt idx="40">
                  <c:v>-4962</c:v>
                </c:pt>
                <c:pt idx="41">
                  <c:v>-4759.5999999999767</c:v>
                </c:pt>
                <c:pt idx="42">
                  <c:v>-3072</c:v>
                </c:pt>
              </c:numCache>
            </c:numRef>
          </c:yVal>
          <c:smooth val="0"/>
          <c:extLst>
            <c:ext xmlns:c16="http://schemas.microsoft.com/office/drawing/2014/chart" uri="{C3380CC4-5D6E-409C-BE32-E72D297353CC}">
              <c16:uniqueId val="{00000000-AF5B-4F86-9E91-182B314E2482}"/>
            </c:ext>
          </c:extLst>
        </c:ser>
        <c:ser>
          <c:idx val="1"/>
          <c:order val="1"/>
          <c:spPr>
            <a:ln w="19050" cap="rnd">
              <a:solidFill>
                <a:schemeClr val="accent2"/>
              </a:solidFill>
              <a:round/>
            </a:ln>
            <a:effectLst/>
          </c:spPr>
          <c:marker>
            <c:symbol val="none"/>
          </c:marker>
          <c:xVal>
            <c:numRef>
              <c:f>childcare!$AX$3:$AX$45</c:f>
              <c:numCache>
                <c:formatCode>General</c:formatCode>
                <c:ptCount val="43"/>
                <c:pt idx="0">
                  <c:v>18</c:v>
                </c:pt>
                <c:pt idx="1">
                  <c:v>19</c:v>
                </c:pt>
                <c:pt idx="2">
                  <c:v>20</c:v>
                </c:pt>
                <c:pt idx="3">
                  <c:v>21</c:v>
                </c:pt>
                <c:pt idx="4">
                  <c:v>22</c:v>
                </c:pt>
                <c:pt idx="5">
                  <c:v>23</c:v>
                </c:pt>
                <c:pt idx="6">
                  <c:v>24</c:v>
                </c:pt>
                <c:pt idx="7">
                  <c:v>25</c:v>
                </c:pt>
                <c:pt idx="8">
                  <c:v>26</c:v>
                </c:pt>
                <c:pt idx="9">
                  <c:v>27</c:v>
                </c:pt>
                <c:pt idx="10">
                  <c:v>28</c:v>
                </c:pt>
                <c:pt idx="11">
                  <c:v>29</c:v>
                </c:pt>
                <c:pt idx="12">
                  <c:v>30</c:v>
                </c:pt>
                <c:pt idx="13">
                  <c:v>31</c:v>
                </c:pt>
                <c:pt idx="14">
                  <c:v>32</c:v>
                </c:pt>
                <c:pt idx="15">
                  <c:v>33</c:v>
                </c:pt>
                <c:pt idx="16">
                  <c:v>34</c:v>
                </c:pt>
                <c:pt idx="17">
                  <c:v>35</c:v>
                </c:pt>
                <c:pt idx="18">
                  <c:v>36</c:v>
                </c:pt>
                <c:pt idx="19">
                  <c:v>37</c:v>
                </c:pt>
                <c:pt idx="20">
                  <c:v>38</c:v>
                </c:pt>
                <c:pt idx="21">
                  <c:v>39</c:v>
                </c:pt>
                <c:pt idx="22">
                  <c:v>40</c:v>
                </c:pt>
                <c:pt idx="23">
                  <c:v>41</c:v>
                </c:pt>
                <c:pt idx="24">
                  <c:v>42</c:v>
                </c:pt>
                <c:pt idx="25">
                  <c:v>43</c:v>
                </c:pt>
                <c:pt idx="26">
                  <c:v>44</c:v>
                </c:pt>
                <c:pt idx="27">
                  <c:v>45</c:v>
                </c:pt>
                <c:pt idx="28">
                  <c:v>46</c:v>
                </c:pt>
                <c:pt idx="29">
                  <c:v>47</c:v>
                </c:pt>
                <c:pt idx="30">
                  <c:v>48</c:v>
                </c:pt>
                <c:pt idx="31">
                  <c:v>49</c:v>
                </c:pt>
                <c:pt idx="32">
                  <c:v>50</c:v>
                </c:pt>
                <c:pt idx="33">
                  <c:v>51</c:v>
                </c:pt>
                <c:pt idx="34">
                  <c:v>52</c:v>
                </c:pt>
                <c:pt idx="35">
                  <c:v>53</c:v>
                </c:pt>
                <c:pt idx="36">
                  <c:v>54</c:v>
                </c:pt>
                <c:pt idx="37">
                  <c:v>55</c:v>
                </c:pt>
                <c:pt idx="38">
                  <c:v>56</c:v>
                </c:pt>
                <c:pt idx="39">
                  <c:v>57</c:v>
                </c:pt>
                <c:pt idx="40">
                  <c:v>58</c:v>
                </c:pt>
                <c:pt idx="41">
                  <c:v>59</c:v>
                </c:pt>
                <c:pt idx="42">
                  <c:v>60</c:v>
                </c:pt>
              </c:numCache>
            </c:numRef>
          </c:xVal>
          <c:yVal>
            <c:numRef>
              <c:f>childcare!$BF$3:$BF$45</c:f>
              <c:numCache>
                <c:formatCode>General</c:formatCode>
                <c:ptCount val="43"/>
                <c:pt idx="0">
                  <c:v>0</c:v>
                </c:pt>
                <c:pt idx="1">
                  <c:v>-29.110300000000052</c:v>
                </c:pt>
                <c:pt idx="2">
                  <c:v>-454.11599999999999</c:v>
                </c:pt>
                <c:pt idx="3">
                  <c:v>-192.50799999999981</c:v>
                </c:pt>
                <c:pt idx="4">
                  <c:v>-118.91700000000037</c:v>
                </c:pt>
                <c:pt idx="5">
                  <c:v>-147.86999999999898</c:v>
                </c:pt>
                <c:pt idx="6">
                  <c:v>634.97999999999956</c:v>
                </c:pt>
                <c:pt idx="7">
                  <c:v>1080</c:v>
                </c:pt>
                <c:pt idx="8">
                  <c:v>757.79000000000087</c:v>
                </c:pt>
                <c:pt idx="9">
                  <c:v>808.22000000000116</c:v>
                </c:pt>
                <c:pt idx="10">
                  <c:v>1815.760000000002</c:v>
                </c:pt>
                <c:pt idx="11">
                  <c:v>1693.3099999999977</c:v>
                </c:pt>
                <c:pt idx="12">
                  <c:v>1598</c:v>
                </c:pt>
                <c:pt idx="13">
                  <c:v>3950.5999999999913</c:v>
                </c:pt>
                <c:pt idx="14">
                  <c:v>4991.2999999999884</c:v>
                </c:pt>
                <c:pt idx="15">
                  <c:v>4092.6000000000058</c:v>
                </c:pt>
                <c:pt idx="16">
                  <c:v>1984.4000000000233</c:v>
                </c:pt>
                <c:pt idx="17">
                  <c:v>1815</c:v>
                </c:pt>
                <c:pt idx="18">
                  <c:v>998.5</c:v>
                </c:pt>
                <c:pt idx="19">
                  <c:v>1268.8999999999942</c:v>
                </c:pt>
                <c:pt idx="20">
                  <c:v>2626</c:v>
                </c:pt>
                <c:pt idx="21">
                  <c:v>3208</c:v>
                </c:pt>
                <c:pt idx="22">
                  <c:v>2925.3999999999942</c:v>
                </c:pt>
                <c:pt idx="23">
                  <c:v>2803.7000000000116</c:v>
                </c:pt>
                <c:pt idx="24">
                  <c:v>3776.7999999999884</c:v>
                </c:pt>
                <c:pt idx="25">
                  <c:v>3472.7000000000116</c:v>
                </c:pt>
                <c:pt idx="26">
                  <c:v>3833.7000000000116</c:v>
                </c:pt>
                <c:pt idx="27">
                  <c:v>4159.5999999999767</c:v>
                </c:pt>
                <c:pt idx="28">
                  <c:v>2202.5</c:v>
                </c:pt>
                <c:pt idx="29">
                  <c:v>1668.9000000000233</c:v>
                </c:pt>
                <c:pt idx="30">
                  <c:v>4996.7999999999884</c:v>
                </c:pt>
                <c:pt idx="31">
                  <c:v>4850.5</c:v>
                </c:pt>
                <c:pt idx="32">
                  <c:v>6197.4000000000233</c:v>
                </c:pt>
                <c:pt idx="33">
                  <c:v>7689</c:v>
                </c:pt>
                <c:pt idx="34">
                  <c:v>9256.8000000000466</c:v>
                </c:pt>
                <c:pt idx="35">
                  <c:v>9116</c:v>
                </c:pt>
                <c:pt idx="36">
                  <c:v>8970.8000000000466</c:v>
                </c:pt>
                <c:pt idx="37">
                  <c:v>5768.0999999999767</c:v>
                </c:pt>
                <c:pt idx="38">
                  <c:v>8225.5999999999767</c:v>
                </c:pt>
                <c:pt idx="39">
                  <c:v>8485.8000000000466</c:v>
                </c:pt>
                <c:pt idx="40">
                  <c:v>8659.0999999999767</c:v>
                </c:pt>
                <c:pt idx="41">
                  <c:v>10537.5</c:v>
                </c:pt>
                <c:pt idx="42">
                  <c:v>10919.600000000093</c:v>
                </c:pt>
              </c:numCache>
            </c:numRef>
          </c:yVal>
          <c:smooth val="0"/>
          <c:extLst>
            <c:ext xmlns:c16="http://schemas.microsoft.com/office/drawing/2014/chart" uri="{C3380CC4-5D6E-409C-BE32-E72D297353CC}">
              <c16:uniqueId val="{00000001-AF5B-4F86-9E91-182B314E2482}"/>
            </c:ext>
          </c:extLst>
        </c:ser>
        <c:dLbls>
          <c:showLegendKey val="0"/>
          <c:showVal val="0"/>
          <c:showCatName val="0"/>
          <c:showSerName val="0"/>
          <c:showPercent val="0"/>
          <c:showBubbleSize val="0"/>
        </c:dLbls>
        <c:axId val="1604974543"/>
        <c:axId val="1604971183"/>
      </c:scatterChart>
      <c:valAx>
        <c:axId val="1604974543"/>
        <c:scaling>
          <c:orientation val="minMax"/>
          <c:max val="60"/>
          <c:min val="15"/>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4971183"/>
        <c:crosses val="autoZero"/>
        <c:crossBetween val="midCat"/>
      </c:valAx>
      <c:valAx>
        <c:axId val="16049711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497454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21</xdr:col>
      <xdr:colOff>150019</xdr:colOff>
      <xdr:row>61</xdr:row>
      <xdr:rowOff>107156</xdr:rowOff>
    </xdr:from>
    <xdr:to>
      <xdr:col>30</xdr:col>
      <xdr:colOff>604838</xdr:colOff>
      <xdr:row>77</xdr:row>
      <xdr:rowOff>159544</xdr:rowOff>
    </xdr:to>
    <xdr:graphicFrame macro="">
      <xdr:nvGraphicFramePr>
        <xdr:cNvPr id="2" name="Chart 1">
          <a:extLst>
            <a:ext uri="{FF2B5EF4-FFF2-40B4-BE49-F238E27FC236}">
              <a16:creationId xmlns:a16="http://schemas.microsoft.com/office/drawing/2014/main" id="{AEADAA20-3F3A-4763-B95E-08C5D6151E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72</xdr:col>
      <xdr:colOff>17858</xdr:colOff>
      <xdr:row>15</xdr:row>
      <xdr:rowOff>178593</xdr:rowOff>
    </xdr:from>
    <xdr:to>
      <xdr:col>82</xdr:col>
      <xdr:colOff>23812</xdr:colOff>
      <xdr:row>39</xdr:row>
      <xdr:rowOff>32145</xdr:rowOff>
    </xdr:to>
    <xdr:graphicFrame macro="">
      <xdr:nvGraphicFramePr>
        <xdr:cNvPr id="7" name="Chart 6">
          <a:extLst>
            <a:ext uri="{FF2B5EF4-FFF2-40B4-BE49-F238E27FC236}">
              <a16:creationId xmlns:a16="http://schemas.microsoft.com/office/drawing/2014/main" id="{C3BC8A4B-38F6-32CC-60D5-1D99AC0392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60</xdr:col>
      <xdr:colOff>595313</xdr:colOff>
      <xdr:row>17</xdr:row>
      <xdr:rowOff>107155</xdr:rowOff>
    </xdr:from>
    <xdr:to>
      <xdr:col>70</xdr:col>
      <xdr:colOff>601266</xdr:colOff>
      <xdr:row>40</xdr:row>
      <xdr:rowOff>151207</xdr:rowOff>
    </xdr:to>
    <xdr:graphicFrame macro="">
      <xdr:nvGraphicFramePr>
        <xdr:cNvPr id="8" name="Chart 7">
          <a:extLst>
            <a:ext uri="{FF2B5EF4-FFF2-40B4-BE49-F238E27FC236}">
              <a16:creationId xmlns:a16="http://schemas.microsoft.com/office/drawing/2014/main" id="{35EAA401-024A-4A23-A077-53880F3841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49</xdr:col>
      <xdr:colOff>178593</xdr:colOff>
      <xdr:row>14</xdr:row>
      <xdr:rowOff>142875</xdr:rowOff>
    </xdr:from>
    <xdr:to>
      <xdr:col>59</xdr:col>
      <xdr:colOff>184545</xdr:colOff>
      <xdr:row>37</xdr:row>
      <xdr:rowOff>186927</xdr:rowOff>
    </xdr:to>
    <xdr:graphicFrame macro="">
      <xdr:nvGraphicFramePr>
        <xdr:cNvPr id="13" name="Chart 12">
          <a:extLst>
            <a:ext uri="{FF2B5EF4-FFF2-40B4-BE49-F238E27FC236}">
              <a16:creationId xmlns:a16="http://schemas.microsoft.com/office/drawing/2014/main" id="{7068D9D1-0E89-41AC-9350-1A3010BF1A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37</xdr:col>
      <xdr:colOff>386951</xdr:colOff>
      <xdr:row>14</xdr:row>
      <xdr:rowOff>3570</xdr:rowOff>
    </xdr:from>
    <xdr:to>
      <xdr:col>48</xdr:col>
      <xdr:colOff>47624</xdr:colOff>
      <xdr:row>33</xdr:row>
      <xdr:rowOff>190499</xdr:rowOff>
    </xdr:to>
    <xdr:graphicFrame macro="">
      <xdr:nvGraphicFramePr>
        <xdr:cNvPr id="14" name="Chart 13">
          <a:extLst>
            <a:ext uri="{FF2B5EF4-FFF2-40B4-BE49-F238E27FC236}">
              <a16:creationId xmlns:a16="http://schemas.microsoft.com/office/drawing/2014/main" id="{C88E62EC-2BAA-B01E-A3C0-AE64ECA718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7CA465-F51F-446D-8A7C-F300E783682D}">
  <dimension ref="B1:B3"/>
  <sheetViews>
    <sheetView workbookViewId="0">
      <selection activeCell="B4" sqref="B4"/>
    </sheetView>
  </sheetViews>
  <sheetFormatPr defaultRowHeight="15" x14ac:dyDescent="0.25"/>
  <sheetData>
    <row r="1" spans="2:2" x14ac:dyDescent="0.25">
      <c r="B1" t="s">
        <v>35</v>
      </c>
    </row>
    <row r="2" spans="2:2" x14ac:dyDescent="0.25">
      <c r="B2" t="s">
        <v>18</v>
      </c>
    </row>
    <row r="3" spans="2:2" x14ac:dyDescent="0.25">
      <c r="B3" t="s">
        <v>19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DBE957-D231-407A-B2C2-3548F9EF799B}">
  <dimension ref="B1:BT143"/>
  <sheetViews>
    <sheetView tabSelected="1" zoomScale="80" zoomScaleNormal="80" workbookViewId="0">
      <pane xSplit="2" ySplit="2" topLeftCell="C102" activePane="bottomRight" state="frozen"/>
      <selection pane="topRight" activeCell="C1" sqref="C1"/>
      <selection pane="bottomLeft" activeCell="A3" sqref="A3"/>
      <selection pane="bottomRight" activeCell="S143" sqref="S143"/>
    </sheetView>
  </sheetViews>
  <sheetFormatPr defaultRowHeight="15" x14ac:dyDescent="0.25"/>
  <cols>
    <col min="12" max="12" width="16.28515625" customWidth="1"/>
  </cols>
  <sheetData>
    <row r="1" spans="2:72" x14ac:dyDescent="0.25">
      <c r="C1" t="s">
        <v>21</v>
      </c>
      <c r="M1" t="s">
        <v>17</v>
      </c>
      <c r="W1" t="s">
        <v>22</v>
      </c>
      <c r="AG1" t="s">
        <v>23</v>
      </c>
      <c r="AJ1" t="s">
        <v>24</v>
      </c>
      <c r="AM1" t="s">
        <v>25</v>
      </c>
      <c r="AP1" t="s">
        <v>10</v>
      </c>
      <c r="AT1" t="s">
        <v>26</v>
      </c>
      <c r="AY1" t="s">
        <v>10</v>
      </c>
      <c r="BB1" t="s">
        <v>26</v>
      </c>
      <c r="BE1" t="s">
        <v>3</v>
      </c>
      <c r="BH1" t="s">
        <v>7</v>
      </c>
      <c r="BL1" t="s">
        <v>7</v>
      </c>
      <c r="BO1" t="s">
        <v>2</v>
      </c>
    </row>
    <row r="2" spans="2:72" x14ac:dyDescent="0.25">
      <c r="B2" t="s">
        <v>0</v>
      </c>
      <c r="C2" t="s">
        <v>38</v>
      </c>
      <c r="D2" t="s">
        <v>9</v>
      </c>
      <c r="E2" t="s">
        <v>5</v>
      </c>
      <c r="F2" t="s">
        <v>6</v>
      </c>
      <c r="G2" t="s">
        <v>7</v>
      </c>
      <c r="H2" t="s">
        <v>1</v>
      </c>
      <c r="I2" t="s">
        <v>8</v>
      </c>
      <c r="J2" t="s">
        <v>4</v>
      </c>
      <c r="K2" t="s">
        <v>3</v>
      </c>
      <c r="M2" t="s">
        <v>38</v>
      </c>
      <c r="N2" t="s">
        <v>9</v>
      </c>
      <c r="O2" t="s">
        <v>5</v>
      </c>
      <c r="P2" t="s">
        <v>6</v>
      </c>
      <c r="Q2" t="s">
        <v>7</v>
      </c>
      <c r="R2" t="s">
        <v>1</v>
      </c>
      <c r="S2" t="s">
        <v>8</v>
      </c>
      <c r="T2" t="s">
        <v>4</v>
      </c>
      <c r="U2" t="s">
        <v>3</v>
      </c>
      <c r="W2" t="s">
        <v>38</v>
      </c>
      <c r="X2" t="s">
        <v>9</v>
      </c>
      <c r="Y2" t="s">
        <v>5</v>
      </c>
      <c r="Z2" t="s">
        <v>6</v>
      </c>
      <c r="AA2" t="s">
        <v>7</v>
      </c>
      <c r="AB2" t="s">
        <v>1</v>
      </c>
      <c r="AC2" t="s">
        <v>8</v>
      </c>
      <c r="AD2" t="s">
        <v>4</v>
      </c>
      <c r="AE2" t="s">
        <v>3</v>
      </c>
      <c r="AG2" t="s">
        <v>10</v>
      </c>
      <c r="AH2" t="s">
        <v>26</v>
      </c>
      <c r="AJ2" t="s">
        <v>10</v>
      </c>
      <c r="AK2" t="s">
        <v>26</v>
      </c>
      <c r="AM2" t="s">
        <v>10</v>
      </c>
      <c r="AN2" t="s">
        <v>26</v>
      </c>
      <c r="AP2" t="s">
        <v>23</v>
      </c>
      <c r="AQ2" t="s">
        <v>24</v>
      </c>
      <c r="AR2" t="s">
        <v>25</v>
      </c>
      <c r="AT2" t="s">
        <v>23</v>
      </c>
      <c r="AU2" t="s">
        <v>24</v>
      </c>
      <c r="AV2" t="s">
        <v>25</v>
      </c>
      <c r="AY2" t="s">
        <v>27</v>
      </c>
      <c r="AZ2" t="s">
        <v>28</v>
      </c>
      <c r="BB2" t="s">
        <v>27</v>
      </c>
      <c r="BC2" t="s">
        <v>28</v>
      </c>
      <c r="BE2" t="s">
        <v>27</v>
      </c>
      <c r="BF2" t="s">
        <v>28</v>
      </c>
      <c r="BH2" t="s">
        <v>23</v>
      </c>
      <c r="BI2" t="s">
        <v>24</v>
      </c>
      <c r="BJ2" t="s">
        <v>25</v>
      </c>
      <c r="BL2" t="s">
        <v>27</v>
      </c>
      <c r="BM2" t="s">
        <v>28</v>
      </c>
      <c r="BO2" t="s">
        <v>23</v>
      </c>
      <c r="BP2" t="s">
        <v>24</v>
      </c>
      <c r="BQ2" t="s">
        <v>25</v>
      </c>
      <c r="BS2" t="s">
        <v>27</v>
      </c>
      <c r="BT2" t="s">
        <v>28</v>
      </c>
    </row>
    <row r="3" spans="2:72" x14ac:dyDescent="0.25">
      <c r="B3">
        <v>18</v>
      </c>
      <c r="C3" s="10">
        <v>0</v>
      </c>
      <c r="D3" s="10">
        <v>0</v>
      </c>
      <c r="E3" s="10">
        <v>3.2967000000000003E-2</v>
      </c>
      <c r="F3" s="10">
        <v>0.26373629999999998</v>
      </c>
      <c r="G3" s="10">
        <v>19.967030000000001</v>
      </c>
      <c r="H3" s="10">
        <v>16438.310000000001</v>
      </c>
      <c r="I3" s="10">
        <v>17540.95</v>
      </c>
      <c r="J3" s="10">
        <v>0</v>
      </c>
      <c r="K3" s="10">
        <v>189.2312</v>
      </c>
      <c r="M3" s="10">
        <v>0</v>
      </c>
      <c r="N3" s="10">
        <v>0</v>
      </c>
      <c r="O3" s="10">
        <v>3.2967000000000003E-2</v>
      </c>
      <c r="P3" s="10">
        <v>0.26373629999999998</v>
      </c>
      <c r="Q3" s="10">
        <v>19.967030000000001</v>
      </c>
      <c r="R3" s="10">
        <v>16438.310000000001</v>
      </c>
      <c r="S3" s="10">
        <v>17540.95</v>
      </c>
      <c r="T3" s="10">
        <v>0</v>
      </c>
      <c r="U3" s="10">
        <v>189.2312</v>
      </c>
      <c r="W3" s="10">
        <v>0</v>
      </c>
      <c r="X3" s="10">
        <v>0</v>
      </c>
      <c r="Y3" s="10">
        <v>3.2967000000000003E-2</v>
      </c>
      <c r="Z3" s="10">
        <v>0.26373629999999998</v>
      </c>
      <c r="AA3" s="10">
        <v>19.967030000000001</v>
      </c>
      <c r="AB3" s="10">
        <v>16438.310000000001</v>
      </c>
      <c r="AC3" s="10">
        <v>17521.32</v>
      </c>
      <c r="AD3" s="10">
        <v>0</v>
      </c>
      <c r="AE3" s="10">
        <v>189.2312</v>
      </c>
      <c r="AX3">
        <v>18</v>
      </c>
      <c r="AY3">
        <v>0</v>
      </c>
      <c r="AZ3">
        <v>0</v>
      </c>
      <c r="BE3">
        <f>U3-K3</f>
        <v>0</v>
      </c>
      <c r="BF3">
        <f>AE3-U3</f>
        <v>0</v>
      </c>
      <c r="BH3">
        <f>G3</f>
        <v>19.967030000000001</v>
      </c>
      <c r="BI3">
        <f>Q3</f>
        <v>19.967030000000001</v>
      </c>
      <c r="BJ3">
        <f t="shared" ref="BJ3:BJ45" si="0">AA3</f>
        <v>19.967030000000001</v>
      </c>
      <c r="BL3">
        <f>BI3-BH3</f>
        <v>0</v>
      </c>
      <c r="BM3">
        <f>BJ3-BI3</f>
        <v>0</v>
      </c>
      <c r="BO3">
        <f>I3</f>
        <v>17540.95</v>
      </c>
      <c r="BP3">
        <f>S3</f>
        <v>17540.95</v>
      </c>
      <c r="BQ3">
        <f t="shared" ref="BQ3:BQ45" si="1">AC3</f>
        <v>17521.32</v>
      </c>
      <c r="BS3">
        <f>BP3-BO3</f>
        <v>0</v>
      </c>
      <c r="BT3">
        <f>BQ3-BP3</f>
        <v>-19.630000000001019</v>
      </c>
    </row>
    <row r="4" spans="2:72" x14ac:dyDescent="0.25">
      <c r="B4">
        <f>B3+1</f>
        <v>19</v>
      </c>
      <c r="C4" s="10">
        <v>0</v>
      </c>
      <c r="D4" s="10">
        <v>0</v>
      </c>
      <c r="E4" s="10">
        <v>4.3956000000000002E-2</v>
      </c>
      <c r="F4" s="10">
        <v>0.39560440000000002</v>
      </c>
      <c r="G4" s="10">
        <v>20.428570000000001</v>
      </c>
      <c r="H4" s="10">
        <v>22671.4</v>
      </c>
      <c r="I4" s="10">
        <v>19526.79</v>
      </c>
      <c r="J4" s="10">
        <v>0</v>
      </c>
      <c r="K4" s="10">
        <v>-765.58069999999998</v>
      </c>
      <c r="M4" s="10">
        <v>0</v>
      </c>
      <c r="N4" s="10">
        <v>0</v>
      </c>
      <c r="O4" s="10">
        <v>4.3956000000000002E-2</v>
      </c>
      <c r="P4" s="10">
        <v>0.39560440000000002</v>
      </c>
      <c r="Q4" s="10">
        <v>20.428570000000001</v>
      </c>
      <c r="R4" s="10">
        <v>22671.4</v>
      </c>
      <c r="S4" s="10">
        <v>19526.79</v>
      </c>
      <c r="T4" s="10">
        <v>0</v>
      </c>
      <c r="U4" s="10">
        <v>-765.58069999999998</v>
      </c>
      <c r="W4" s="10">
        <v>0</v>
      </c>
      <c r="X4" s="10">
        <v>0</v>
      </c>
      <c r="Y4" s="10">
        <v>4.3956000000000002E-2</v>
      </c>
      <c r="Z4" s="10">
        <v>0.39560440000000002</v>
      </c>
      <c r="AA4" s="10">
        <v>20.318680000000001</v>
      </c>
      <c r="AB4" s="10">
        <v>22220.07</v>
      </c>
      <c r="AC4" s="10">
        <v>19510.599999999999</v>
      </c>
      <c r="AD4" s="10">
        <v>0</v>
      </c>
      <c r="AE4" s="10">
        <v>-794.69100000000003</v>
      </c>
      <c r="AG4">
        <f>H3-SUM(I3:J3)</f>
        <v>-1102.6399999999994</v>
      </c>
      <c r="AH4">
        <f>K4-AG4</f>
        <v>337.05929999999944</v>
      </c>
      <c r="AJ4">
        <f>R3-SUM(S3:T3)</f>
        <v>-1102.6399999999994</v>
      </c>
      <c r="AK4">
        <f>U4-AJ4</f>
        <v>337.05929999999944</v>
      </c>
      <c r="AM4">
        <f>AB3-SUM(AC3:AD3)</f>
        <v>-1083.0099999999984</v>
      </c>
      <c r="AN4">
        <f t="shared" ref="AN4:AN45" si="2">AE4-AM4</f>
        <v>288.31899999999837</v>
      </c>
      <c r="AP4">
        <f>AG4</f>
        <v>-1102.6399999999994</v>
      </c>
      <c r="AQ4">
        <f>AJ4</f>
        <v>-1102.6399999999994</v>
      </c>
      <c r="AR4">
        <f>AM4</f>
        <v>-1083.0099999999984</v>
      </c>
      <c r="AT4">
        <f>AH4</f>
        <v>337.05929999999944</v>
      </c>
      <c r="AU4">
        <f>AK4</f>
        <v>337.05929999999944</v>
      </c>
      <c r="AV4">
        <f>AN4</f>
        <v>288.31899999999837</v>
      </c>
      <c r="AX4">
        <v>19</v>
      </c>
      <c r="AY4">
        <f>AQ4-AP4</f>
        <v>0</v>
      </c>
      <c r="AZ4">
        <f>AR4-AQ4</f>
        <v>19.630000000001019</v>
      </c>
      <c r="BB4">
        <f>AU4-AT4</f>
        <v>0</v>
      </c>
      <c r="BC4">
        <f>AV4-AU4</f>
        <v>-48.740300000001071</v>
      </c>
      <c r="BE4">
        <f>U4-K4</f>
        <v>0</v>
      </c>
      <c r="BF4">
        <f>AE4-U4</f>
        <v>-29.110300000000052</v>
      </c>
      <c r="BH4">
        <f>G4</f>
        <v>20.428570000000001</v>
      </c>
      <c r="BI4">
        <f>Q4</f>
        <v>20.428570000000001</v>
      </c>
      <c r="BJ4">
        <f t="shared" si="0"/>
        <v>20.318680000000001</v>
      </c>
      <c r="BL4">
        <f t="shared" ref="BL4:BL45" si="3">BI4-BH4</f>
        <v>0</v>
      </c>
      <c r="BM4">
        <f t="shared" ref="BM4:BM45" si="4">BJ4-BI4</f>
        <v>-0.10989000000000004</v>
      </c>
      <c r="BO4">
        <f>I4</f>
        <v>19526.79</v>
      </c>
      <c r="BP4">
        <f>S4</f>
        <v>19526.79</v>
      </c>
      <c r="BQ4">
        <f t="shared" si="1"/>
        <v>19510.599999999999</v>
      </c>
      <c r="BS4">
        <f t="shared" ref="BS4:BS45" si="5">BP4-BO4</f>
        <v>0</v>
      </c>
      <c r="BT4">
        <f t="shared" ref="BT4:BT45" si="6">BQ4-BP4</f>
        <v>-16.190000000002328</v>
      </c>
    </row>
    <row r="5" spans="2:72" x14ac:dyDescent="0.25">
      <c r="B5">
        <f t="shared" ref="B5:B45" si="7">B4+1</f>
        <v>20</v>
      </c>
      <c r="C5" s="10">
        <v>0</v>
      </c>
      <c r="D5" s="10">
        <v>0</v>
      </c>
      <c r="E5" s="10">
        <v>2.1978000000000001E-2</v>
      </c>
      <c r="F5" s="10">
        <v>0.42857139999999999</v>
      </c>
      <c r="G5" s="10">
        <v>15.65934</v>
      </c>
      <c r="H5" s="10">
        <v>21450.25</v>
      </c>
      <c r="I5" s="10">
        <v>20078.8</v>
      </c>
      <c r="J5" s="10">
        <v>0</v>
      </c>
      <c r="K5" s="10">
        <v>3511.78</v>
      </c>
      <c r="M5" s="10">
        <v>0</v>
      </c>
      <c r="N5" s="10">
        <v>0</v>
      </c>
      <c r="O5" s="10">
        <v>2.1978000000000001E-2</v>
      </c>
      <c r="P5" s="10">
        <v>0.42857139999999999</v>
      </c>
      <c r="Q5" s="10">
        <v>15.65934</v>
      </c>
      <c r="R5" s="10">
        <v>21450.25</v>
      </c>
      <c r="S5" s="10">
        <v>20078.8</v>
      </c>
      <c r="T5" s="10">
        <v>0</v>
      </c>
      <c r="U5" s="10">
        <v>3511.78</v>
      </c>
      <c r="W5" s="10">
        <v>0</v>
      </c>
      <c r="X5" s="10">
        <v>0</v>
      </c>
      <c r="Y5" s="10">
        <v>2.1978000000000001E-2</v>
      </c>
      <c r="Z5" s="10">
        <v>0.42857139999999999</v>
      </c>
      <c r="AA5" s="10">
        <v>16.0989</v>
      </c>
      <c r="AB5" s="10">
        <v>21612.16</v>
      </c>
      <c r="AC5" s="10">
        <v>19979.89</v>
      </c>
      <c r="AD5" s="10">
        <v>0</v>
      </c>
      <c r="AE5" s="10">
        <v>3057.6640000000002</v>
      </c>
      <c r="AG5">
        <f>AG4+H4-SUM(I4:J4)</f>
        <v>2041.9700000000012</v>
      </c>
      <c r="AH5">
        <f>K5-AG5</f>
        <v>1469.809999999999</v>
      </c>
      <c r="AJ5">
        <f>AJ4+R4-SUM(S4:T4)</f>
        <v>2041.9700000000012</v>
      </c>
      <c r="AK5">
        <f>U5-AJ5</f>
        <v>1469.809999999999</v>
      </c>
      <c r="AM5">
        <f t="shared" ref="AM5:AM45" si="8">AM4+AB4-SUM(AC4:AD4)</f>
        <v>1626.4600000000028</v>
      </c>
      <c r="AN5">
        <f t="shared" si="2"/>
        <v>1431.2039999999974</v>
      </c>
      <c r="AP5">
        <f t="shared" ref="AP5:AP45" si="9">AG5</f>
        <v>2041.9700000000012</v>
      </c>
      <c r="AQ5">
        <f t="shared" ref="AQ5:AQ45" si="10">AJ5</f>
        <v>2041.9700000000012</v>
      </c>
      <c r="AR5">
        <f t="shared" ref="AR5:AR45" si="11">AM5</f>
        <v>1626.4600000000028</v>
      </c>
      <c r="AT5">
        <f t="shared" ref="AT5:AT45" si="12">AH5</f>
        <v>1469.809999999999</v>
      </c>
      <c r="AU5">
        <f t="shared" ref="AU5:AU45" si="13">AK5</f>
        <v>1469.809999999999</v>
      </c>
      <c r="AV5">
        <f t="shared" ref="AV5:AV45" si="14">AN5</f>
        <v>1431.2039999999974</v>
      </c>
      <c r="AX5">
        <f t="shared" ref="AX5:AX45" si="15">AX4+1</f>
        <v>20</v>
      </c>
      <c r="AY5">
        <f t="shared" ref="AY5:AY45" si="16">AQ5-AP5</f>
        <v>0</v>
      </c>
      <c r="AZ5">
        <f t="shared" ref="AZ5:AZ45" si="17">AR5-AQ5</f>
        <v>-415.5099999999984</v>
      </c>
      <c r="BB5">
        <f t="shared" ref="BB5:BB45" si="18">AU5-AT5</f>
        <v>0</v>
      </c>
      <c r="BC5">
        <f t="shared" ref="BC5:BC45" si="19">AV5-AU5</f>
        <v>-38.606000000001586</v>
      </c>
      <c r="BE5">
        <f>U5-K5</f>
        <v>0</v>
      </c>
      <c r="BF5">
        <f>AE5-U5</f>
        <v>-454.11599999999999</v>
      </c>
      <c r="BH5">
        <f>G5</f>
        <v>15.65934</v>
      </c>
      <c r="BI5">
        <f>Q5</f>
        <v>15.65934</v>
      </c>
      <c r="BJ5">
        <f t="shared" si="0"/>
        <v>16.0989</v>
      </c>
      <c r="BL5">
        <f t="shared" si="3"/>
        <v>0</v>
      </c>
      <c r="BM5">
        <f t="shared" si="4"/>
        <v>0.43956000000000017</v>
      </c>
      <c r="BO5">
        <f>I5</f>
        <v>20078.8</v>
      </c>
      <c r="BP5">
        <f>S5</f>
        <v>20078.8</v>
      </c>
      <c r="BQ5">
        <f t="shared" si="1"/>
        <v>19979.89</v>
      </c>
      <c r="BS5">
        <f t="shared" si="5"/>
        <v>0</v>
      </c>
      <c r="BT5">
        <f t="shared" si="6"/>
        <v>-98.909999999999854</v>
      </c>
    </row>
    <row r="6" spans="2:72" x14ac:dyDescent="0.25">
      <c r="B6">
        <f t="shared" si="7"/>
        <v>21</v>
      </c>
      <c r="C6" s="10">
        <v>0</v>
      </c>
      <c r="D6" s="10">
        <v>0</v>
      </c>
      <c r="E6" s="10">
        <v>6.5934099999999995E-2</v>
      </c>
      <c r="F6" s="10">
        <v>0.59340660000000001</v>
      </c>
      <c r="G6" s="10">
        <v>20.384620000000002</v>
      </c>
      <c r="H6" s="10">
        <v>24354.48</v>
      </c>
      <c r="I6" s="10">
        <v>20960.8</v>
      </c>
      <c r="J6" s="10">
        <v>0</v>
      </c>
      <c r="K6" s="10">
        <v>4280.7619999999997</v>
      </c>
      <c r="M6" s="10">
        <v>0</v>
      </c>
      <c r="N6" s="10">
        <v>0</v>
      </c>
      <c r="O6" s="10">
        <v>6.5934099999999995E-2</v>
      </c>
      <c r="P6" s="10">
        <v>0.59340660000000001</v>
      </c>
      <c r="Q6" s="10">
        <v>20.384620000000002</v>
      </c>
      <c r="R6" s="10">
        <v>24354.48</v>
      </c>
      <c r="S6" s="10">
        <v>20960.8</v>
      </c>
      <c r="T6" s="10">
        <v>0</v>
      </c>
      <c r="U6" s="10">
        <v>4280.7619999999997</v>
      </c>
      <c r="W6" s="10">
        <v>0</v>
      </c>
      <c r="X6" s="10">
        <v>0</v>
      </c>
      <c r="Y6" s="10">
        <v>6.5934099999999995E-2</v>
      </c>
      <c r="Z6" s="10">
        <v>0.59340660000000001</v>
      </c>
      <c r="AA6" s="10">
        <v>20.384620000000002</v>
      </c>
      <c r="AB6" s="10">
        <v>24148.9</v>
      </c>
      <c r="AC6" s="10">
        <v>20677.310000000001</v>
      </c>
      <c r="AD6" s="10">
        <v>0</v>
      </c>
      <c r="AE6" s="10">
        <v>4088.2539999999999</v>
      </c>
      <c r="AG6">
        <f>AG5+H5-SUM(I5:J5)</f>
        <v>3413.4200000000019</v>
      </c>
      <c r="AH6">
        <f>K6-AG6</f>
        <v>867.34199999999782</v>
      </c>
      <c r="AJ6">
        <f>AJ5+R5-SUM(S5:T5)</f>
        <v>3413.4200000000019</v>
      </c>
      <c r="AK6">
        <f>U6-AJ6</f>
        <v>867.34199999999782</v>
      </c>
      <c r="AM6">
        <f t="shared" si="8"/>
        <v>3258.7300000000032</v>
      </c>
      <c r="AN6">
        <f t="shared" si="2"/>
        <v>829.5239999999967</v>
      </c>
      <c r="AP6">
        <f t="shared" si="9"/>
        <v>3413.4200000000019</v>
      </c>
      <c r="AQ6">
        <f t="shared" si="10"/>
        <v>3413.4200000000019</v>
      </c>
      <c r="AR6">
        <f t="shared" si="11"/>
        <v>3258.7300000000032</v>
      </c>
      <c r="AT6">
        <f t="shared" si="12"/>
        <v>867.34199999999782</v>
      </c>
      <c r="AU6">
        <f t="shared" si="13"/>
        <v>867.34199999999782</v>
      </c>
      <c r="AV6">
        <f t="shared" si="14"/>
        <v>829.5239999999967</v>
      </c>
      <c r="AX6">
        <f t="shared" si="15"/>
        <v>21</v>
      </c>
      <c r="AY6">
        <f t="shared" si="16"/>
        <v>0</v>
      </c>
      <c r="AZ6">
        <f t="shared" si="17"/>
        <v>-154.68999999999869</v>
      </c>
      <c r="BB6">
        <f t="shared" si="18"/>
        <v>0</v>
      </c>
      <c r="BC6">
        <f t="shared" si="19"/>
        <v>-37.81800000000112</v>
      </c>
      <c r="BE6">
        <f>U6-K6</f>
        <v>0</v>
      </c>
      <c r="BF6">
        <f>AE6-U6</f>
        <v>-192.50799999999981</v>
      </c>
      <c r="BH6">
        <f>G6</f>
        <v>20.384620000000002</v>
      </c>
      <c r="BI6">
        <f>Q6</f>
        <v>20.384620000000002</v>
      </c>
      <c r="BJ6">
        <f t="shared" si="0"/>
        <v>20.384620000000002</v>
      </c>
      <c r="BL6">
        <f t="shared" si="3"/>
        <v>0</v>
      </c>
      <c r="BM6">
        <f t="shared" si="4"/>
        <v>0</v>
      </c>
      <c r="BO6">
        <f>I6</f>
        <v>20960.8</v>
      </c>
      <c r="BP6">
        <f>S6</f>
        <v>20960.8</v>
      </c>
      <c r="BQ6">
        <f t="shared" si="1"/>
        <v>20677.310000000001</v>
      </c>
      <c r="BS6">
        <f t="shared" si="5"/>
        <v>0</v>
      </c>
      <c r="BT6">
        <f t="shared" si="6"/>
        <v>-283.48999999999796</v>
      </c>
    </row>
    <row r="7" spans="2:72" x14ac:dyDescent="0.25">
      <c r="B7">
        <f t="shared" si="7"/>
        <v>22</v>
      </c>
      <c r="C7" s="10">
        <v>0</v>
      </c>
      <c r="D7" s="10">
        <v>0</v>
      </c>
      <c r="E7" s="10">
        <v>8.7912100000000007E-2</v>
      </c>
      <c r="F7" s="10">
        <v>0.57142859999999995</v>
      </c>
      <c r="G7" s="10">
        <v>14.71429</v>
      </c>
      <c r="H7" s="10">
        <v>24007.68</v>
      </c>
      <c r="I7" s="10">
        <v>22600.560000000001</v>
      </c>
      <c r="J7" s="10">
        <v>0</v>
      </c>
      <c r="K7" s="10">
        <v>7996.3590000000004</v>
      </c>
      <c r="M7" s="10">
        <v>0</v>
      </c>
      <c r="N7" s="10">
        <v>0</v>
      </c>
      <c r="O7" s="10">
        <v>8.7912100000000007E-2</v>
      </c>
      <c r="P7" s="10">
        <v>0.57142859999999995</v>
      </c>
      <c r="Q7" s="10">
        <v>14.71429</v>
      </c>
      <c r="R7" s="10">
        <v>24007.68</v>
      </c>
      <c r="S7" s="10">
        <v>22600.560000000001</v>
      </c>
      <c r="T7" s="10">
        <v>0</v>
      </c>
      <c r="U7" s="10">
        <v>7996.3590000000004</v>
      </c>
      <c r="W7" s="10">
        <v>0</v>
      </c>
      <c r="X7" s="10">
        <v>0</v>
      </c>
      <c r="Y7" s="10">
        <v>8.7912100000000007E-2</v>
      </c>
      <c r="Z7" s="10">
        <v>0.57142859999999995</v>
      </c>
      <c r="AA7" s="10">
        <v>14.82418</v>
      </c>
      <c r="AB7" s="10">
        <v>23558.97</v>
      </c>
      <c r="AC7" s="10">
        <v>22164.880000000001</v>
      </c>
      <c r="AD7" s="10">
        <v>0</v>
      </c>
      <c r="AE7" s="10">
        <v>7877.442</v>
      </c>
      <c r="AG7">
        <f>AG6+H6-SUM(I6:J6)</f>
        <v>6807.1000000000022</v>
      </c>
      <c r="AH7">
        <f>K7-AG7</f>
        <v>1189.2589999999982</v>
      </c>
      <c r="AJ7">
        <f>AJ6+R6-SUM(S6:T6)</f>
        <v>6807.1000000000022</v>
      </c>
      <c r="AK7">
        <f>U7-AJ7</f>
        <v>1189.2589999999982</v>
      </c>
      <c r="AM7">
        <f t="shared" si="8"/>
        <v>6730.3200000000033</v>
      </c>
      <c r="AN7">
        <f t="shared" si="2"/>
        <v>1147.1219999999967</v>
      </c>
      <c r="AP7">
        <f t="shared" si="9"/>
        <v>6807.1000000000022</v>
      </c>
      <c r="AQ7">
        <f t="shared" si="10"/>
        <v>6807.1000000000022</v>
      </c>
      <c r="AR7">
        <f t="shared" si="11"/>
        <v>6730.3200000000033</v>
      </c>
      <c r="AT7">
        <f t="shared" si="12"/>
        <v>1189.2589999999982</v>
      </c>
      <c r="AU7">
        <f t="shared" si="13"/>
        <v>1189.2589999999982</v>
      </c>
      <c r="AV7">
        <f t="shared" si="14"/>
        <v>1147.1219999999967</v>
      </c>
      <c r="AX7">
        <f t="shared" si="15"/>
        <v>22</v>
      </c>
      <c r="AY7">
        <f t="shared" si="16"/>
        <v>0</v>
      </c>
      <c r="AZ7">
        <f t="shared" si="17"/>
        <v>-76.779999999998836</v>
      </c>
      <c r="BB7">
        <f t="shared" si="18"/>
        <v>0</v>
      </c>
      <c r="BC7">
        <f t="shared" si="19"/>
        <v>-42.137000000001535</v>
      </c>
      <c r="BE7">
        <f>U7-K7</f>
        <v>0</v>
      </c>
      <c r="BF7">
        <f>AE7-U7</f>
        <v>-118.91700000000037</v>
      </c>
      <c r="BH7">
        <f>G7</f>
        <v>14.71429</v>
      </c>
      <c r="BI7">
        <f>Q7</f>
        <v>14.71429</v>
      </c>
      <c r="BJ7">
        <f t="shared" si="0"/>
        <v>14.82418</v>
      </c>
      <c r="BL7">
        <f t="shared" si="3"/>
        <v>0</v>
      </c>
      <c r="BM7">
        <f t="shared" si="4"/>
        <v>0.10989000000000004</v>
      </c>
      <c r="BO7">
        <f>I7</f>
        <v>22600.560000000001</v>
      </c>
      <c r="BP7">
        <f>S7</f>
        <v>22600.560000000001</v>
      </c>
      <c r="BQ7">
        <f t="shared" si="1"/>
        <v>22164.880000000001</v>
      </c>
      <c r="BS7">
        <f t="shared" si="5"/>
        <v>0</v>
      </c>
      <c r="BT7">
        <f t="shared" si="6"/>
        <v>-435.68000000000029</v>
      </c>
    </row>
    <row r="8" spans="2:72" x14ac:dyDescent="0.25">
      <c r="B8">
        <f t="shared" si="7"/>
        <v>23</v>
      </c>
      <c r="C8" s="10">
        <v>0</v>
      </c>
      <c r="D8" s="10">
        <v>0</v>
      </c>
      <c r="E8" s="10">
        <v>8.7912100000000007E-2</v>
      </c>
      <c r="F8" s="10">
        <v>0.57142859999999995</v>
      </c>
      <c r="G8" s="10">
        <v>14.93407</v>
      </c>
      <c r="H8" s="10">
        <v>26945.17</v>
      </c>
      <c r="I8" s="10">
        <v>25496.13</v>
      </c>
      <c r="J8" s="10">
        <v>0</v>
      </c>
      <c r="K8" s="10">
        <v>11970.31</v>
      </c>
      <c r="M8" s="10">
        <v>0</v>
      </c>
      <c r="N8" s="10">
        <v>0</v>
      </c>
      <c r="O8" s="10">
        <v>8.7912100000000007E-2</v>
      </c>
      <c r="P8" s="10">
        <v>0.57142859999999995</v>
      </c>
      <c r="Q8" s="10">
        <v>14.93407</v>
      </c>
      <c r="R8" s="10">
        <v>26945.17</v>
      </c>
      <c r="S8" s="10">
        <v>25496.13</v>
      </c>
      <c r="T8" s="10">
        <v>0</v>
      </c>
      <c r="U8" s="10">
        <v>11970.31</v>
      </c>
      <c r="W8" s="10">
        <v>0</v>
      </c>
      <c r="X8" s="10">
        <v>0</v>
      </c>
      <c r="Y8" s="10">
        <v>8.7912100000000007E-2</v>
      </c>
      <c r="Z8" s="10">
        <v>0.56043960000000004</v>
      </c>
      <c r="AA8" s="10">
        <v>15.23077</v>
      </c>
      <c r="AB8" s="10">
        <v>27449.49</v>
      </c>
      <c r="AC8" s="10">
        <v>25461.34</v>
      </c>
      <c r="AD8" s="10">
        <v>0</v>
      </c>
      <c r="AE8" s="10">
        <v>11822.44</v>
      </c>
      <c r="AG8">
        <f>AG7+H7-SUM(I7:J7)</f>
        <v>8214.2200000000012</v>
      </c>
      <c r="AH8">
        <f>K8-AG8</f>
        <v>3756.0899999999983</v>
      </c>
      <c r="AJ8">
        <f>AJ7+R7-SUM(S7:T7)</f>
        <v>8214.2200000000012</v>
      </c>
      <c r="AK8">
        <f>U8-AJ8</f>
        <v>3756.0899999999983</v>
      </c>
      <c r="AM8">
        <f t="shared" si="8"/>
        <v>8124.4100000000035</v>
      </c>
      <c r="AN8">
        <f t="shared" si="2"/>
        <v>3698.029999999997</v>
      </c>
      <c r="AP8">
        <f t="shared" si="9"/>
        <v>8214.2200000000012</v>
      </c>
      <c r="AQ8">
        <f t="shared" si="10"/>
        <v>8214.2200000000012</v>
      </c>
      <c r="AR8">
        <f t="shared" si="11"/>
        <v>8124.4100000000035</v>
      </c>
      <c r="AT8">
        <f t="shared" si="12"/>
        <v>3756.0899999999983</v>
      </c>
      <c r="AU8">
        <f t="shared" si="13"/>
        <v>3756.0899999999983</v>
      </c>
      <c r="AV8">
        <f t="shared" si="14"/>
        <v>3698.029999999997</v>
      </c>
      <c r="AX8">
        <f t="shared" si="15"/>
        <v>23</v>
      </c>
      <c r="AY8">
        <f t="shared" si="16"/>
        <v>0</v>
      </c>
      <c r="AZ8">
        <f t="shared" si="17"/>
        <v>-89.809999999997672</v>
      </c>
      <c r="BB8">
        <f t="shared" si="18"/>
        <v>0</v>
      </c>
      <c r="BC8">
        <f t="shared" si="19"/>
        <v>-58.06000000000131</v>
      </c>
      <c r="BE8">
        <f>U8-K8</f>
        <v>0</v>
      </c>
      <c r="BF8">
        <f>AE8-U8</f>
        <v>-147.86999999999898</v>
      </c>
      <c r="BH8">
        <f>G8</f>
        <v>14.93407</v>
      </c>
      <c r="BI8">
        <f>Q8</f>
        <v>14.93407</v>
      </c>
      <c r="BJ8">
        <f t="shared" si="0"/>
        <v>15.23077</v>
      </c>
      <c r="BL8">
        <f t="shared" si="3"/>
        <v>0</v>
      </c>
      <c r="BM8">
        <f t="shared" si="4"/>
        <v>0.29669999999999952</v>
      </c>
      <c r="BO8">
        <f>I8</f>
        <v>25496.13</v>
      </c>
      <c r="BP8">
        <f>S8</f>
        <v>25496.13</v>
      </c>
      <c r="BQ8">
        <f t="shared" si="1"/>
        <v>25461.34</v>
      </c>
      <c r="BS8">
        <f t="shared" si="5"/>
        <v>0</v>
      </c>
      <c r="BT8">
        <f t="shared" si="6"/>
        <v>-34.790000000000873</v>
      </c>
    </row>
    <row r="9" spans="2:72" x14ac:dyDescent="0.25">
      <c r="B9">
        <f t="shared" si="7"/>
        <v>24</v>
      </c>
      <c r="C9" s="10">
        <v>0</v>
      </c>
      <c r="D9" s="10">
        <v>0</v>
      </c>
      <c r="E9" s="10">
        <v>5.4945099999999997E-2</v>
      </c>
      <c r="F9" s="10">
        <v>0.58241759999999998</v>
      </c>
      <c r="G9" s="10">
        <v>16.395600000000002</v>
      </c>
      <c r="H9" s="10">
        <v>31332.26</v>
      </c>
      <c r="I9" s="10">
        <v>25539.35</v>
      </c>
      <c r="J9" s="10">
        <v>0</v>
      </c>
      <c r="K9" s="10">
        <v>16573.12</v>
      </c>
      <c r="M9" s="10">
        <v>0</v>
      </c>
      <c r="N9" s="10">
        <v>0</v>
      </c>
      <c r="O9" s="10">
        <v>5.4945099999999997E-2</v>
      </c>
      <c r="P9" s="10">
        <v>0.58241759999999998</v>
      </c>
      <c r="Q9" s="10">
        <v>16.395600000000002</v>
      </c>
      <c r="R9" s="10">
        <v>31332.26</v>
      </c>
      <c r="S9" s="10">
        <v>25539.35</v>
      </c>
      <c r="T9" s="10">
        <v>0</v>
      </c>
      <c r="U9" s="10">
        <v>16573.12</v>
      </c>
      <c r="W9" s="10">
        <v>0</v>
      </c>
      <c r="X9" s="10">
        <v>0</v>
      </c>
      <c r="Y9" s="10">
        <v>5.4945099999999997E-2</v>
      </c>
      <c r="Z9" s="10">
        <v>0.54945049999999995</v>
      </c>
      <c r="AA9" s="10">
        <v>15.54945</v>
      </c>
      <c r="AB9" s="10">
        <v>31635.040000000001</v>
      </c>
      <c r="AC9" s="10">
        <v>25437.09</v>
      </c>
      <c r="AD9" s="10">
        <v>0</v>
      </c>
      <c r="AE9" s="10">
        <v>17208.099999999999</v>
      </c>
      <c r="AG9">
        <f>AG8+H8-SUM(I8:J8)</f>
        <v>9663.2599999999984</v>
      </c>
      <c r="AH9">
        <f>K9-AG9</f>
        <v>6909.8600000000006</v>
      </c>
      <c r="AJ9">
        <f>AJ8+R8-SUM(S8:T8)</f>
        <v>9663.2599999999984</v>
      </c>
      <c r="AK9">
        <f>U9-AJ9</f>
        <v>6909.8600000000006</v>
      </c>
      <c r="AM9">
        <f t="shared" si="8"/>
        <v>10112.560000000009</v>
      </c>
      <c r="AN9">
        <f t="shared" si="2"/>
        <v>7095.53999999999</v>
      </c>
      <c r="AP9">
        <f t="shared" si="9"/>
        <v>9663.2599999999984</v>
      </c>
      <c r="AQ9">
        <f t="shared" si="10"/>
        <v>9663.2599999999984</v>
      </c>
      <c r="AR9">
        <f t="shared" si="11"/>
        <v>10112.560000000009</v>
      </c>
      <c r="AT9">
        <f t="shared" si="12"/>
        <v>6909.8600000000006</v>
      </c>
      <c r="AU9">
        <f t="shared" si="13"/>
        <v>6909.8600000000006</v>
      </c>
      <c r="AV9">
        <f t="shared" si="14"/>
        <v>7095.53999999999</v>
      </c>
      <c r="AX9">
        <f t="shared" si="15"/>
        <v>24</v>
      </c>
      <c r="AY9">
        <f t="shared" si="16"/>
        <v>0</v>
      </c>
      <c r="AZ9">
        <f t="shared" si="17"/>
        <v>449.30000000001019</v>
      </c>
      <c r="BB9">
        <f t="shared" si="18"/>
        <v>0</v>
      </c>
      <c r="BC9">
        <f t="shared" si="19"/>
        <v>185.67999999998938</v>
      </c>
      <c r="BE9">
        <f>U9-K9</f>
        <v>0</v>
      </c>
      <c r="BF9">
        <f>AE9-U9</f>
        <v>634.97999999999956</v>
      </c>
      <c r="BH9">
        <f>G9</f>
        <v>16.395600000000002</v>
      </c>
      <c r="BI9">
        <f>Q9</f>
        <v>16.395600000000002</v>
      </c>
      <c r="BJ9">
        <f t="shared" si="0"/>
        <v>15.54945</v>
      </c>
      <c r="BL9">
        <f t="shared" si="3"/>
        <v>0</v>
      </c>
      <c r="BM9">
        <f t="shared" si="4"/>
        <v>-0.84615000000000151</v>
      </c>
      <c r="BO9">
        <f>I9</f>
        <v>25539.35</v>
      </c>
      <c r="BP9">
        <f>S9</f>
        <v>25539.35</v>
      </c>
      <c r="BQ9">
        <f t="shared" si="1"/>
        <v>25437.09</v>
      </c>
      <c r="BS9">
        <f t="shared" si="5"/>
        <v>0</v>
      </c>
      <c r="BT9">
        <f t="shared" si="6"/>
        <v>-102.2599999999984</v>
      </c>
    </row>
    <row r="10" spans="2:72" x14ac:dyDescent="0.25">
      <c r="B10">
        <f t="shared" si="7"/>
        <v>25</v>
      </c>
      <c r="C10" s="10">
        <v>0</v>
      </c>
      <c r="D10" s="10">
        <v>0</v>
      </c>
      <c r="E10" s="10">
        <v>8.7912100000000007E-2</v>
      </c>
      <c r="F10" s="10">
        <v>0.60439560000000003</v>
      </c>
      <c r="G10" s="10">
        <v>16.395600000000002</v>
      </c>
      <c r="H10" s="10">
        <v>38174.19</v>
      </c>
      <c r="I10" s="10">
        <v>29758.6</v>
      </c>
      <c r="J10" s="10">
        <v>0</v>
      </c>
      <c r="K10" s="10">
        <v>23591.25</v>
      </c>
      <c r="M10" s="10">
        <v>0</v>
      </c>
      <c r="N10" s="10">
        <v>0</v>
      </c>
      <c r="O10" s="10">
        <v>8.7912100000000007E-2</v>
      </c>
      <c r="P10" s="10">
        <v>0.60439560000000003</v>
      </c>
      <c r="Q10" s="10">
        <v>16.395600000000002</v>
      </c>
      <c r="R10" s="10">
        <v>38174.19</v>
      </c>
      <c r="S10" s="10">
        <v>29758.6</v>
      </c>
      <c r="T10" s="10">
        <v>0</v>
      </c>
      <c r="U10" s="10">
        <v>23591.25</v>
      </c>
      <c r="W10" s="10">
        <v>0</v>
      </c>
      <c r="X10" s="10">
        <v>0</v>
      </c>
      <c r="Y10" s="10">
        <v>8.7912100000000007E-2</v>
      </c>
      <c r="Z10" s="10">
        <v>0.60439560000000003</v>
      </c>
      <c r="AA10" s="10">
        <v>16.615379999999998</v>
      </c>
      <c r="AB10" s="10">
        <v>37469.65</v>
      </c>
      <c r="AC10" s="10">
        <v>29361.94</v>
      </c>
      <c r="AD10" s="10">
        <v>0</v>
      </c>
      <c r="AE10" s="10">
        <v>24671.25</v>
      </c>
      <c r="AG10">
        <f>AG9+H9-SUM(I9:J9)</f>
        <v>15456.169999999998</v>
      </c>
      <c r="AH10">
        <f>K10-AG10</f>
        <v>8135.0800000000017</v>
      </c>
      <c r="AJ10">
        <f>AJ9+R9-SUM(S9:T9)</f>
        <v>15456.169999999998</v>
      </c>
      <c r="AK10">
        <f>U10-AJ10</f>
        <v>8135.0800000000017</v>
      </c>
      <c r="AM10">
        <f t="shared" si="8"/>
        <v>16310.510000000006</v>
      </c>
      <c r="AN10">
        <f t="shared" si="2"/>
        <v>8360.7399999999943</v>
      </c>
      <c r="AP10">
        <f t="shared" si="9"/>
        <v>15456.169999999998</v>
      </c>
      <c r="AQ10">
        <f t="shared" si="10"/>
        <v>15456.169999999998</v>
      </c>
      <c r="AR10">
        <f t="shared" si="11"/>
        <v>16310.510000000006</v>
      </c>
      <c r="AT10">
        <f t="shared" si="12"/>
        <v>8135.0800000000017</v>
      </c>
      <c r="AU10">
        <f t="shared" si="13"/>
        <v>8135.0800000000017</v>
      </c>
      <c r="AV10">
        <f t="shared" si="14"/>
        <v>8360.7399999999943</v>
      </c>
      <c r="AX10">
        <f t="shared" si="15"/>
        <v>25</v>
      </c>
      <c r="AY10">
        <f t="shared" si="16"/>
        <v>0</v>
      </c>
      <c r="AZ10">
        <f t="shared" si="17"/>
        <v>854.34000000000742</v>
      </c>
      <c r="BB10">
        <f t="shared" si="18"/>
        <v>0</v>
      </c>
      <c r="BC10">
        <f t="shared" si="19"/>
        <v>225.65999999999258</v>
      </c>
      <c r="BE10">
        <f>U10-K10</f>
        <v>0</v>
      </c>
      <c r="BF10">
        <f>AE10-U10</f>
        <v>1080</v>
      </c>
      <c r="BH10">
        <f>G10</f>
        <v>16.395600000000002</v>
      </c>
      <c r="BI10">
        <f>Q10</f>
        <v>16.395600000000002</v>
      </c>
      <c r="BJ10">
        <f t="shared" si="0"/>
        <v>16.615379999999998</v>
      </c>
      <c r="BL10">
        <f t="shared" si="3"/>
        <v>0</v>
      </c>
      <c r="BM10">
        <f t="shared" si="4"/>
        <v>0.21977999999999653</v>
      </c>
      <c r="BO10">
        <f>I10</f>
        <v>29758.6</v>
      </c>
      <c r="BP10">
        <f>S10</f>
        <v>29758.6</v>
      </c>
      <c r="BQ10">
        <f t="shared" si="1"/>
        <v>29361.94</v>
      </c>
      <c r="BS10">
        <f t="shared" si="5"/>
        <v>0</v>
      </c>
      <c r="BT10">
        <f t="shared" si="6"/>
        <v>-396.65999999999985</v>
      </c>
    </row>
    <row r="11" spans="2:72" x14ac:dyDescent="0.25">
      <c r="B11">
        <f t="shared" si="7"/>
        <v>26</v>
      </c>
      <c r="C11" s="10">
        <v>0</v>
      </c>
      <c r="D11" s="10">
        <v>0</v>
      </c>
      <c r="E11" s="10">
        <v>7.6923099999999994E-2</v>
      </c>
      <c r="F11" s="10">
        <v>0.64835160000000003</v>
      </c>
      <c r="G11" s="10">
        <v>16.241759999999999</v>
      </c>
      <c r="H11" s="10">
        <v>42872.160000000003</v>
      </c>
      <c r="I11" s="10">
        <v>32180.49</v>
      </c>
      <c r="J11" s="10">
        <v>0</v>
      </c>
      <c r="K11" s="10">
        <v>32675.21</v>
      </c>
      <c r="M11" s="10">
        <v>0</v>
      </c>
      <c r="N11" s="10">
        <v>0</v>
      </c>
      <c r="O11" s="10">
        <v>7.6923099999999994E-2</v>
      </c>
      <c r="P11" s="10">
        <v>0.64835160000000003</v>
      </c>
      <c r="Q11" s="10">
        <v>16.241759999999999</v>
      </c>
      <c r="R11" s="10">
        <v>42872.160000000003</v>
      </c>
      <c r="S11" s="10">
        <v>32180.49</v>
      </c>
      <c r="T11" s="10">
        <v>0</v>
      </c>
      <c r="U11" s="10">
        <v>32675.21</v>
      </c>
      <c r="W11" s="10">
        <v>0</v>
      </c>
      <c r="X11" s="10">
        <v>0</v>
      </c>
      <c r="Y11" s="10">
        <v>7.6923099999999994E-2</v>
      </c>
      <c r="Z11" s="10">
        <v>0.6373626</v>
      </c>
      <c r="AA11" s="10">
        <v>15.857139999999999</v>
      </c>
      <c r="AB11" s="10">
        <v>42085.51</v>
      </c>
      <c r="AC11" s="10">
        <v>31813.439999999999</v>
      </c>
      <c r="AD11" s="10">
        <v>0</v>
      </c>
      <c r="AE11" s="10">
        <v>33433</v>
      </c>
      <c r="AG11">
        <f>AG10+H10-SUM(I10:J10)</f>
        <v>23871.760000000002</v>
      </c>
      <c r="AH11">
        <f>K11-AG11</f>
        <v>8803.4499999999971</v>
      </c>
      <c r="AJ11">
        <f>AJ10+R10-SUM(S10:T10)</f>
        <v>23871.760000000002</v>
      </c>
      <c r="AK11">
        <f>U11-AJ11</f>
        <v>8803.4499999999971</v>
      </c>
      <c r="AM11">
        <f t="shared" si="8"/>
        <v>24418.220000000005</v>
      </c>
      <c r="AN11">
        <f t="shared" si="2"/>
        <v>9014.7799999999952</v>
      </c>
      <c r="AP11">
        <f t="shared" si="9"/>
        <v>23871.760000000002</v>
      </c>
      <c r="AQ11">
        <f t="shared" si="10"/>
        <v>23871.760000000002</v>
      </c>
      <c r="AR11">
        <f t="shared" si="11"/>
        <v>24418.220000000005</v>
      </c>
      <c r="AT11">
        <f t="shared" si="12"/>
        <v>8803.4499999999971</v>
      </c>
      <c r="AU11">
        <f t="shared" si="13"/>
        <v>8803.4499999999971</v>
      </c>
      <c r="AV11">
        <f t="shared" si="14"/>
        <v>9014.7799999999952</v>
      </c>
      <c r="AX11">
        <f t="shared" si="15"/>
        <v>26</v>
      </c>
      <c r="AY11">
        <f t="shared" si="16"/>
        <v>0</v>
      </c>
      <c r="AZ11">
        <f t="shared" si="17"/>
        <v>546.46000000000276</v>
      </c>
      <c r="BB11">
        <f t="shared" si="18"/>
        <v>0</v>
      </c>
      <c r="BC11">
        <f t="shared" si="19"/>
        <v>211.32999999999811</v>
      </c>
      <c r="BE11">
        <f>U11-K11</f>
        <v>0</v>
      </c>
      <c r="BF11">
        <f>AE11-U11</f>
        <v>757.79000000000087</v>
      </c>
      <c r="BH11">
        <f>G11</f>
        <v>16.241759999999999</v>
      </c>
      <c r="BI11">
        <f>Q11</f>
        <v>16.241759999999999</v>
      </c>
      <c r="BJ11">
        <f t="shared" si="0"/>
        <v>15.857139999999999</v>
      </c>
      <c r="BL11">
        <f t="shared" si="3"/>
        <v>0</v>
      </c>
      <c r="BM11">
        <f t="shared" si="4"/>
        <v>-0.38461999999999996</v>
      </c>
      <c r="BO11">
        <f>I11</f>
        <v>32180.49</v>
      </c>
      <c r="BP11">
        <f>S11</f>
        <v>32180.49</v>
      </c>
      <c r="BQ11">
        <f t="shared" si="1"/>
        <v>31813.439999999999</v>
      </c>
      <c r="BS11">
        <f t="shared" si="5"/>
        <v>0</v>
      </c>
      <c r="BT11">
        <f t="shared" si="6"/>
        <v>-367.05000000000291</v>
      </c>
    </row>
    <row r="12" spans="2:72" x14ac:dyDescent="0.25">
      <c r="B12">
        <f t="shared" si="7"/>
        <v>27</v>
      </c>
      <c r="C12" s="10">
        <v>0</v>
      </c>
      <c r="D12" s="10">
        <v>0</v>
      </c>
      <c r="E12" s="10">
        <v>5.4945099999999997E-2</v>
      </c>
      <c r="F12" s="10">
        <v>0.73626369999999997</v>
      </c>
      <c r="G12" s="10">
        <v>19.34066</v>
      </c>
      <c r="H12" s="10">
        <v>46542.3</v>
      </c>
      <c r="I12" s="10">
        <v>33655.39</v>
      </c>
      <c r="J12" s="10">
        <v>0</v>
      </c>
      <c r="K12" s="10">
        <v>43277.01</v>
      </c>
      <c r="M12" s="10">
        <v>0</v>
      </c>
      <c r="N12" s="10">
        <v>0</v>
      </c>
      <c r="O12" s="10">
        <v>5.4945099999999997E-2</v>
      </c>
      <c r="P12" s="10">
        <v>0.73626369999999997</v>
      </c>
      <c r="Q12" s="10">
        <v>19.34066</v>
      </c>
      <c r="R12" s="10">
        <v>46542.3</v>
      </c>
      <c r="S12" s="10">
        <v>33655.39</v>
      </c>
      <c r="T12" s="10">
        <v>0</v>
      </c>
      <c r="U12" s="10">
        <v>43277.01</v>
      </c>
      <c r="W12" s="10">
        <v>0</v>
      </c>
      <c r="X12" s="10">
        <v>0</v>
      </c>
      <c r="Y12" s="10">
        <v>5.4945099999999997E-2</v>
      </c>
      <c r="Z12" s="10">
        <v>0.75824179999999997</v>
      </c>
      <c r="AA12" s="10">
        <v>19.54945</v>
      </c>
      <c r="AB12" s="10">
        <v>47890.239999999998</v>
      </c>
      <c r="AC12" s="10">
        <v>33852.519999999997</v>
      </c>
      <c r="AD12" s="10">
        <v>0</v>
      </c>
      <c r="AE12" s="10">
        <v>44085.23</v>
      </c>
      <c r="AG12">
        <f>AG11+H11-SUM(I11:J11)</f>
        <v>34563.430000000008</v>
      </c>
      <c r="AH12">
        <f>K12-AG12</f>
        <v>8713.5799999999945</v>
      </c>
      <c r="AJ12">
        <f>AJ11+R11-SUM(S11:T11)</f>
        <v>34563.430000000008</v>
      </c>
      <c r="AK12">
        <f>U12-AJ12</f>
        <v>8713.5799999999945</v>
      </c>
      <c r="AM12">
        <f t="shared" si="8"/>
        <v>34690.290000000008</v>
      </c>
      <c r="AN12">
        <f t="shared" si="2"/>
        <v>9394.9399999999951</v>
      </c>
      <c r="AP12">
        <f t="shared" si="9"/>
        <v>34563.430000000008</v>
      </c>
      <c r="AQ12">
        <f t="shared" si="10"/>
        <v>34563.430000000008</v>
      </c>
      <c r="AR12">
        <f t="shared" si="11"/>
        <v>34690.290000000008</v>
      </c>
      <c r="AT12">
        <f t="shared" si="12"/>
        <v>8713.5799999999945</v>
      </c>
      <c r="AU12">
        <f t="shared" si="13"/>
        <v>8713.5799999999945</v>
      </c>
      <c r="AV12">
        <f t="shared" si="14"/>
        <v>9394.9399999999951</v>
      </c>
      <c r="AX12">
        <f t="shared" si="15"/>
        <v>27</v>
      </c>
      <c r="AY12">
        <f t="shared" si="16"/>
        <v>0</v>
      </c>
      <c r="AZ12">
        <f t="shared" si="17"/>
        <v>126.86000000000058</v>
      </c>
      <c r="BB12">
        <f t="shared" si="18"/>
        <v>0</v>
      </c>
      <c r="BC12">
        <f t="shared" si="19"/>
        <v>681.36000000000058</v>
      </c>
      <c r="BE12">
        <f>U12-K12</f>
        <v>0</v>
      </c>
      <c r="BF12">
        <f>AE12-U12</f>
        <v>808.22000000000116</v>
      </c>
      <c r="BH12">
        <f>G12</f>
        <v>19.34066</v>
      </c>
      <c r="BI12">
        <f>Q12</f>
        <v>19.34066</v>
      </c>
      <c r="BJ12">
        <f t="shared" si="0"/>
        <v>19.54945</v>
      </c>
      <c r="BL12">
        <f t="shared" si="3"/>
        <v>0</v>
      </c>
      <c r="BM12">
        <f t="shared" si="4"/>
        <v>0.20879000000000048</v>
      </c>
      <c r="BO12">
        <f>I12</f>
        <v>33655.39</v>
      </c>
      <c r="BP12">
        <f>S12</f>
        <v>33655.39</v>
      </c>
      <c r="BQ12">
        <f t="shared" si="1"/>
        <v>33852.519999999997</v>
      </c>
      <c r="BS12">
        <f t="shared" si="5"/>
        <v>0</v>
      </c>
      <c r="BT12">
        <f t="shared" si="6"/>
        <v>197.12999999999738</v>
      </c>
    </row>
    <row r="13" spans="2:72" x14ac:dyDescent="0.25">
      <c r="B13">
        <f t="shared" si="7"/>
        <v>28</v>
      </c>
      <c r="C13" s="10">
        <v>0</v>
      </c>
      <c r="D13" s="10">
        <v>0</v>
      </c>
      <c r="E13" s="10">
        <v>6.5934099999999995E-2</v>
      </c>
      <c r="F13" s="10">
        <v>0.7032967</v>
      </c>
      <c r="G13" s="10">
        <v>18.912089999999999</v>
      </c>
      <c r="H13" s="10">
        <v>51927.26</v>
      </c>
      <c r="I13" s="10">
        <v>36253.85</v>
      </c>
      <c r="J13" s="10">
        <v>0</v>
      </c>
      <c r="K13" s="10">
        <v>56031.040000000001</v>
      </c>
      <c r="M13" s="10">
        <v>0</v>
      </c>
      <c r="N13" s="10">
        <v>0</v>
      </c>
      <c r="O13" s="10">
        <v>6.5934099999999995E-2</v>
      </c>
      <c r="P13" s="10">
        <v>0.7032967</v>
      </c>
      <c r="Q13" s="10">
        <v>18.912089999999999</v>
      </c>
      <c r="R13" s="10">
        <v>51927.26</v>
      </c>
      <c r="S13" s="10">
        <v>36253.85</v>
      </c>
      <c r="T13" s="10">
        <v>0</v>
      </c>
      <c r="U13" s="10">
        <v>56031.040000000001</v>
      </c>
      <c r="W13" s="10">
        <v>0</v>
      </c>
      <c r="X13" s="10">
        <v>0</v>
      </c>
      <c r="Y13" s="10">
        <v>6.5934099999999995E-2</v>
      </c>
      <c r="Z13" s="10">
        <v>0.68131870000000005</v>
      </c>
      <c r="AA13" s="10">
        <v>17.923079999999999</v>
      </c>
      <c r="AB13" s="10">
        <v>50373.22</v>
      </c>
      <c r="AC13" s="10">
        <v>35056.550000000003</v>
      </c>
      <c r="AD13" s="10">
        <v>0</v>
      </c>
      <c r="AE13" s="10">
        <v>57846.8</v>
      </c>
      <c r="AG13">
        <f>AG12+H12-SUM(I12:J12)</f>
        <v>47450.340000000011</v>
      </c>
      <c r="AH13">
        <f>K13-AG13</f>
        <v>8580.6999999999898</v>
      </c>
      <c r="AJ13">
        <f>AJ12+R12-SUM(S12:T12)</f>
        <v>47450.340000000011</v>
      </c>
      <c r="AK13">
        <f>U13-AJ13</f>
        <v>8580.6999999999898</v>
      </c>
      <c r="AM13">
        <f t="shared" si="8"/>
        <v>48728.01</v>
      </c>
      <c r="AN13">
        <f t="shared" si="2"/>
        <v>9118.7900000000009</v>
      </c>
      <c r="AP13">
        <f t="shared" si="9"/>
        <v>47450.340000000011</v>
      </c>
      <c r="AQ13">
        <f t="shared" si="10"/>
        <v>47450.340000000011</v>
      </c>
      <c r="AR13">
        <f t="shared" si="11"/>
        <v>48728.01</v>
      </c>
      <c r="AT13">
        <f t="shared" si="12"/>
        <v>8580.6999999999898</v>
      </c>
      <c r="AU13">
        <f t="shared" si="13"/>
        <v>8580.6999999999898</v>
      </c>
      <c r="AV13">
        <f t="shared" si="14"/>
        <v>9118.7900000000009</v>
      </c>
      <c r="AX13">
        <f t="shared" si="15"/>
        <v>28</v>
      </c>
      <c r="AY13">
        <f t="shared" si="16"/>
        <v>0</v>
      </c>
      <c r="AZ13">
        <f t="shared" si="17"/>
        <v>1277.669999999991</v>
      </c>
      <c r="BB13">
        <f t="shared" si="18"/>
        <v>0</v>
      </c>
      <c r="BC13">
        <f t="shared" si="19"/>
        <v>538.09000000001106</v>
      </c>
      <c r="BE13">
        <f>U13-K13</f>
        <v>0</v>
      </c>
      <c r="BF13">
        <f>AE13-U13</f>
        <v>1815.760000000002</v>
      </c>
      <c r="BH13">
        <f>G13</f>
        <v>18.912089999999999</v>
      </c>
      <c r="BI13">
        <f>Q13</f>
        <v>18.912089999999999</v>
      </c>
      <c r="BJ13">
        <f t="shared" si="0"/>
        <v>17.923079999999999</v>
      </c>
      <c r="BL13">
        <f t="shared" si="3"/>
        <v>0</v>
      </c>
      <c r="BM13">
        <f t="shared" si="4"/>
        <v>-0.98901000000000039</v>
      </c>
      <c r="BO13">
        <f>I13</f>
        <v>36253.85</v>
      </c>
      <c r="BP13">
        <f>S13</f>
        <v>36253.85</v>
      </c>
      <c r="BQ13">
        <f t="shared" si="1"/>
        <v>35056.550000000003</v>
      </c>
      <c r="BS13">
        <f t="shared" si="5"/>
        <v>0</v>
      </c>
      <c r="BT13">
        <f t="shared" si="6"/>
        <v>-1197.2999999999956</v>
      </c>
    </row>
    <row r="14" spans="2:72" x14ac:dyDescent="0.25">
      <c r="B14">
        <f t="shared" si="7"/>
        <v>29</v>
      </c>
      <c r="C14" s="10">
        <v>0</v>
      </c>
      <c r="D14" s="10">
        <v>0</v>
      </c>
      <c r="E14" s="10">
        <v>7.6923099999999994E-2</v>
      </c>
      <c r="F14" s="10">
        <v>0.62637359999999997</v>
      </c>
      <c r="G14" s="10">
        <v>16.296700000000001</v>
      </c>
      <c r="H14" s="10">
        <v>58408</v>
      </c>
      <c r="I14" s="10">
        <v>37484.550000000003</v>
      </c>
      <c r="J14" s="10">
        <v>0</v>
      </c>
      <c r="K14" s="10">
        <v>76880.52</v>
      </c>
      <c r="M14" s="10">
        <v>0</v>
      </c>
      <c r="N14" s="10">
        <v>0</v>
      </c>
      <c r="O14" s="10">
        <v>7.6923099999999994E-2</v>
      </c>
      <c r="P14" s="10">
        <v>0.62637359999999997</v>
      </c>
      <c r="Q14" s="10">
        <v>16.296700000000001</v>
      </c>
      <c r="R14" s="10">
        <v>59454.59</v>
      </c>
      <c r="S14" s="10">
        <v>37444.32</v>
      </c>
      <c r="T14" s="10">
        <v>493.85910000000001</v>
      </c>
      <c r="U14" s="10">
        <v>76880.52</v>
      </c>
      <c r="W14" s="10">
        <v>0</v>
      </c>
      <c r="X14" s="10">
        <v>0</v>
      </c>
      <c r="Y14" s="10">
        <v>7.6923099999999994E-2</v>
      </c>
      <c r="Z14" s="10">
        <v>0.62637359999999997</v>
      </c>
      <c r="AA14" s="10">
        <v>16.604399999999998</v>
      </c>
      <c r="AB14" s="10">
        <v>59423.65</v>
      </c>
      <c r="AC14" s="10">
        <v>37554.050000000003</v>
      </c>
      <c r="AD14" s="10">
        <v>521.84640000000002</v>
      </c>
      <c r="AE14" s="10">
        <v>78573.83</v>
      </c>
      <c r="AG14">
        <f>AG13+H13-SUM(I13:J13)</f>
        <v>63123.750000000007</v>
      </c>
      <c r="AH14">
        <f>K14-AG14</f>
        <v>13756.769999999997</v>
      </c>
      <c r="AJ14">
        <f>AJ13+R13-SUM(S13:T13)</f>
        <v>63123.750000000007</v>
      </c>
      <c r="AK14">
        <f>U14-AJ14</f>
        <v>13756.769999999997</v>
      </c>
      <c r="AM14">
        <f t="shared" si="8"/>
        <v>64044.680000000008</v>
      </c>
      <c r="AN14">
        <f t="shared" si="2"/>
        <v>14529.149999999994</v>
      </c>
      <c r="AP14">
        <f t="shared" si="9"/>
        <v>63123.750000000007</v>
      </c>
      <c r="AQ14">
        <f t="shared" si="10"/>
        <v>63123.750000000007</v>
      </c>
      <c r="AR14">
        <f t="shared" si="11"/>
        <v>64044.680000000008</v>
      </c>
      <c r="AT14">
        <f t="shared" si="12"/>
        <v>13756.769999999997</v>
      </c>
      <c r="AU14">
        <f t="shared" si="13"/>
        <v>13756.769999999997</v>
      </c>
      <c r="AV14">
        <f t="shared" si="14"/>
        <v>14529.149999999994</v>
      </c>
      <c r="AX14">
        <f t="shared" si="15"/>
        <v>29</v>
      </c>
      <c r="AY14">
        <f t="shared" si="16"/>
        <v>0</v>
      </c>
      <c r="AZ14">
        <f t="shared" si="17"/>
        <v>920.93000000000029</v>
      </c>
      <c r="BB14">
        <f t="shared" si="18"/>
        <v>0</v>
      </c>
      <c r="BC14">
        <f t="shared" si="19"/>
        <v>772.37999999999738</v>
      </c>
      <c r="BE14">
        <f>U14-K14</f>
        <v>0</v>
      </c>
      <c r="BF14">
        <f>AE14-U14</f>
        <v>1693.3099999999977</v>
      </c>
      <c r="BH14">
        <f>G14</f>
        <v>16.296700000000001</v>
      </c>
      <c r="BI14">
        <f>Q14</f>
        <v>16.296700000000001</v>
      </c>
      <c r="BJ14">
        <f t="shared" si="0"/>
        <v>16.604399999999998</v>
      </c>
      <c r="BL14">
        <f t="shared" si="3"/>
        <v>0</v>
      </c>
      <c r="BM14">
        <f t="shared" si="4"/>
        <v>0.30769999999999698</v>
      </c>
      <c r="BO14">
        <f>I14</f>
        <v>37484.550000000003</v>
      </c>
      <c r="BP14">
        <f>S14</f>
        <v>37444.32</v>
      </c>
      <c r="BQ14">
        <f t="shared" si="1"/>
        <v>37554.050000000003</v>
      </c>
      <c r="BS14">
        <f t="shared" si="5"/>
        <v>-40.230000000003201</v>
      </c>
      <c r="BT14">
        <f t="shared" si="6"/>
        <v>109.7300000000032</v>
      </c>
    </row>
    <row r="15" spans="2:72" x14ac:dyDescent="0.25">
      <c r="B15">
        <f t="shared" si="7"/>
        <v>30</v>
      </c>
      <c r="C15" s="10">
        <v>0</v>
      </c>
      <c r="D15" s="10">
        <v>0</v>
      </c>
      <c r="E15" s="10">
        <v>0.1098901</v>
      </c>
      <c r="F15" s="10">
        <v>0.67032970000000003</v>
      </c>
      <c r="G15" s="10">
        <v>16.934069999999998</v>
      </c>
      <c r="H15" s="10">
        <v>61678.720000000001</v>
      </c>
      <c r="I15" s="10">
        <v>41055.699999999997</v>
      </c>
      <c r="J15" s="10">
        <v>0</v>
      </c>
      <c r="K15" s="10">
        <v>100434.8</v>
      </c>
      <c r="M15" s="10">
        <v>0</v>
      </c>
      <c r="N15" s="10">
        <v>0</v>
      </c>
      <c r="O15" s="10">
        <v>0.1098901</v>
      </c>
      <c r="P15" s="10">
        <v>0.6593407</v>
      </c>
      <c r="Q15" s="10">
        <v>16.857140000000001</v>
      </c>
      <c r="R15" s="10">
        <v>63845.33</v>
      </c>
      <c r="S15" s="10">
        <v>41118.199999999997</v>
      </c>
      <c r="T15" s="10">
        <v>2514.3319999999999</v>
      </c>
      <c r="U15" s="10">
        <v>101027.7</v>
      </c>
      <c r="W15" s="10">
        <v>0</v>
      </c>
      <c r="X15" s="10">
        <v>0</v>
      </c>
      <c r="Y15" s="10">
        <v>0.1098901</v>
      </c>
      <c r="Z15" s="10">
        <v>0.68131870000000005</v>
      </c>
      <c r="AA15" s="10">
        <v>17</v>
      </c>
      <c r="AB15" s="10">
        <v>64074.8</v>
      </c>
      <c r="AC15" s="10">
        <v>40278.42</v>
      </c>
      <c r="AD15" s="10">
        <v>2297.2109999999998</v>
      </c>
      <c r="AE15" s="10">
        <v>102625.7</v>
      </c>
      <c r="AG15">
        <f>AG14+H14-SUM(I14:J14)</f>
        <v>84047.2</v>
      </c>
      <c r="AH15">
        <f>K15-AG15</f>
        <v>16387.600000000006</v>
      </c>
      <c r="AJ15">
        <f>AJ14+R14-SUM(S14:T14)</f>
        <v>84640.160899999988</v>
      </c>
      <c r="AK15">
        <f>U15-AJ15</f>
        <v>16387.539100000009</v>
      </c>
      <c r="AM15">
        <f t="shared" si="8"/>
        <v>85392.433600000018</v>
      </c>
      <c r="AN15">
        <f t="shared" si="2"/>
        <v>17233.266399999979</v>
      </c>
      <c r="AP15">
        <f t="shared" si="9"/>
        <v>84047.2</v>
      </c>
      <c r="AQ15">
        <f t="shared" si="10"/>
        <v>84640.160899999988</v>
      </c>
      <c r="AR15">
        <f t="shared" si="11"/>
        <v>85392.433600000018</v>
      </c>
      <c r="AT15">
        <f t="shared" si="12"/>
        <v>16387.600000000006</v>
      </c>
      <c r="AU15">
        <f t="shared" si="13"/>
        <v>16387.539100000009</v>
      </c>
      <c r="AV15">
        <f t="shared" si="14"/>
        <v>17233.266399999979</v>
      </c>
      <c r="AX15">
        <f t="shared" si="15"/>
        <v>30</v>
      </c>
      <c r="AY15">
        <f t="shared" si="16"/>
        <v>592.96089999999094</v>
      </c>
      <c r="AZ15">
        <f t="shared" si="17"/>
        <v>752.27270000003045</v>
      </c>
      <c r="BB15">
        <f t="shared" si="18"/>
        <v>-6.0899999996763654E-2</v>
      </c>
      <c r="BC15">
        <f t="shared" si="19"/>
        <v>845.72729999996955</v>
      </c>
      <c r="BE15">
        <f>U15-K15</f>
        <v>592.89999999999418</v>
      </c>
      <c r="BF15">
        <f>AE15-U15</f>
        <v>1598</v>
      </c>
      <c r="BH15">
        <f>G15</f>
        <v>16.934069999999998</v>
      </c>
      <c r="BI15">
        <f>Q15</f>
        <v>16.857140000000001</v>
      </c>
      <c r="BJ15">
        <f t="shared" si="0"/>
        <v>17</v>
      </c>
      <c r="BL15">
        <f t="shared" si="3"/>
        <v>-7.6929999999997278E-2</v>
      </c>
      <c r="BM15">
        <f t="shared" si="4"/>
        <v>0.14285999999999888</v>
      </c>
      <c r="BO15">
        <f>I15</f>
        <v>41055.699999999997</v>
      </c>
      <c r="BP15">
        <f>S15</f>
        <v>41118.199999999997</v>
      </c>
      <c r="BQ15">
        <f t="shared" si="1"/>
        <v>40278.42</v>
      </c>
      <c r="BS15">
        <f t="shared" si="5"/>
        <v>62.5</v>
      </c>
      <c r="BT15">
        <f t="shared" si="6"/>
        <v>-839.77999999999884</v>
      </c>
    </row>
    <row r="16" spans="2:72" x14ac:dyDescent="0.25">
      <c r="B16">
        <f t="shared" si="7"/>
        <v>31</v>
      </c>
      <c r="C16" s="10">
        <v>0</v>
      </c>
      <c r="D16" s="10">
        <v>0</v>
      </c>
      <c r="E16" s="10">
        <v>0.1098901</v>
      </c>
      <c r="F16" s="10">
        <v>0.68131870000000005</v>
      </c>
      <c r="G16" s="10">
        <v>15.967029999999999</v>
      </c>
      <c r="H16" s="10">
        <v>58141.86</v>
      </c>
      <c r="I16" s="10">
        <v>44935.38</v>
      </c>
      <c r="J16" s="10">
        <v>0</v>
      </c>
      <c r="K16" s="10">
        <v>119385.1</v>
      </c>
      <c r="M16" s="10">
        <v>0</v>
      </c>
      <c r="N16" s="10">
        <v>0</v>
      </c>
      <c r="O16" s="10">
        <v>0.1098901</v>
      </c>
      <c r="P16" s="10">
        <v>0.6593407</v>
      </c>
      <c r="Q16" s="10">
        <v>15.6044</v>
      </c>
      <c r="R16" s="10">
        <v>57975.39</v>
      </c>
      <c r="S16" s="10">
        <v>44508.7</v>
      </c>
      <c r="T16" s="10">
        <v>2444.569</v>
      </c>
      <c r="U16" s="10">
        <v>119567.8</v>
      </c>
      <c r="W16" s="10">
        <v>0</v>
      </c>
      <c r="X16" s="10">
        <v>0</v>
      </c>
      <c r="Y16" s="10">
        <v>0.1098901</v>
      </c>
      <c r="Z16" s="10">
        <v>0.64835160000000003</v>
      </c>
      <c r="AA16" s="10">
        <v>15.72527</v>
      </c>
      <c r="AB16" s="10">
        <v>58595.17</v>
      </c>
      <c r="AC16" s="10">
        <v>44504.32</v>
      </c>
      <c r="AD16" s="10">
        <v>2007.91</v>
      </c>
      <c r="AE16" s="10">
        <v>123518.39999999999</v>
      </c>
      <c r="AG16">
        <f>AG15+H15-SUM(I15:J15)</f>
        <v>104670.21999999999</v>
      </c>
      <c r="AH16">
        <f>K16-AG16</f>
        <v>14714.880000000019</v>
      </c>
      <c r="AJ16">
        <f>AJ15+R15-SUM(S15:T15)</f>
        <v>104852.95889999997</v>
      </c>
      <c r="AK16">
        <f>U16-AJ16</f>
        <v>14714.841100000034</v>
      </c>
      <c r="AM16">
        <f t="shared" si="8"/>
        <v>106891.60260000004</v>
      </c>
      <c r="AN16">
        <f t="shared" si="2"/>
        <v>16626.797399999952</v>
      </c>
      <c r="AP16">
        <f t="shared" si="9"/>
        <v>104670.21999999999</v>
      </c>
      <c r="AQ16">
        <f t="shared" si="10"/>
        <v>104852.95889999997</v>
      </c>
      <c r="AR16">
        <f t="shared" si="11"/>
        <v>106891.60260000004</v>
      </c>
      <c r="AT16">
        <f t="shared" si="12"/>
        <v>14714.880000000019</v>
      </c>
      <c r="AU16">
        <f t="shared" si="13"/>
        <v>14714.841100000034</v>
      </c>
      <c r="AV16">
        <f t="shared" si="14"/>
        <v>16626.797399999952</v>
      </c>
      <c r="AX16">
        <f t="shared" si="15"/>
        <v>31</v>
      </c>
      <c r="AY16">
        <f t="shared" si="16"/>
        <v>182.7388999999821</v>
      </c>
      <c r="AZ16">
        <f t="shared" si="17"/>
        <v>2038.6437000000733</v>
      </c>
      <c r="BB16">
        <f t="shared" si="18"/>
        <v>-3.8899999985005707E-2</v>
      </c>
      <c r="BC16">
        <f t="shared" si="19"/>
        <v>1911.956299999918</v>
      </c>
      <c r="BE16">
        <f>U16-K16</f>
        <v>182.69999999999709</v>
      </c>
      <c r="BF16">
        <f>AE16-U16</f>
        <v>3950.5999999999913</v>
      </c>
      <c r="BH16">
        <f>G16</f>
        <v>15.967029999999999</v>
      </c>
      <c r="BI16">
        <f>Q16</f>
        <v>15.6044</v>
      </c>
      <c r="BJ16">
        <f t="shared" si="0"/>
        <v>15.72527</v>
      </c>
      <c r="BL16">
        <f t="shared" si="3"/>
        <v>-0.36262999999999934</v>
      </c>
      <c r="BM16">
        <f t="shared" si="4"/>
        <v>0.12087000000000003</v>
      </c>
      <c r="BO16">
        <f>I16</f>
        <v>44935.38</v>
      </c>
      <c r="BP16">
        <f>S16</f>
        <v>44508.7</v>
      </c>
      <c r="BQ16">
        <f t="shared" si="1"/>
        <v>44504.32</v>
      </c>
      <c r="BS16">
        <f t="shared" si="5"/>
        <v>-426.68000000000029</v>
      </c>
      <c r="BT16">
        <f t="shared" si="6"/>
        <v>-4.3799999999973807</v>
      </c>
    </row>
    <row r="17" spans="2:72" x14ac:dyDescent="0.25">
      <c r="B17">
        <f t="shared" si="7"/>
        <v>32</v>
      </c>
      <c r="C17" s="10">
        <v>0</v>
      </c>
      <c r="D17" s="10">
        <v>0</v>
      </c>
      <c r="E17" s="10">
        <v>9.8901100000000006E-2</v>
      </c>
      <c r="F17" s="10">
        <v>0.54945049999999995</v>
      </c>
      <c r="G17" s="10">
        <v>12.362640000000001</v>
      </c>
      <c r="H17" s="10">
        <v>57956.04</v>
      </c>
      <c r="I17" s="10">
        <v>47634.84</v>
      </c>
      <c r="J17" s="10">
        <v>0</v>
      </c>
      <c r="K17" s="10">
        <v>132583.29999999999</v>
      </c>
      <c r="M17" s="10">
        <v>0</v>
      </c>
      <c r="N17" s="10">
        <v>0</v>
      </c>
      <c r="O17" s="10">
        <v>9.8901100000000006E-2</v>
      </c>
      <c r="P17" s="10">
        <v>0.52747250000000001</v>
      </c>
      <c r="Q17" s="10">
        <v>11.813190000000001</v>
      </c>
      <c r="R17" s="10">
        <v>55353.97</v>
      </c>
      <c r="S17" s="10">
        <v>45859.86</v>
      </c>
      <c r="T17" s="10">
        <v>3302.2530000000002</v>
      </c>
      <c r="U17" s="10">
        <v>130579.1</v>
      </c>
      <c r="W17" s="10">
        <v>0</v>
      </c>
      <c r="X17" s="10">
        <v>0</v>
      </c>
      <c r="Y17" s="10">
        <v>9.8901100000000006E-2</v>
      </c>
      <c r="Z17" s="10">
        <v>0.50549449999999996</v>
      </c>
      <c r="AA17" s="10">
        <v>11.758240000000001</v>
      </c>
      <c r="AB17" s="10">
        <v>55168.39</v>
      </c>
      <c r="AC17" s="10">
        <v>46496.18</v>
      </c>
      <c r="AD17" s="10">
        <v>3391.009</v>
      </c>
      <c r="AE17" s="10">
        <v>135570.4</v>
      </c>
      <c r="AG17">
        <f>AG16+H16-SUM(I16:J16)</f>
        <v>117876.69999999998</v>
      </c>
      <c r="AH17">
        <f>K17-AG17</f>
        <v>14706.600000000006</v>
      </c>
      <c r="AJ17">
        <f>AJ16+R16-SUM(S16:T16)</f>
        <v>115875.07989999998</v>
      </c>
      <c r="AK17">
        <f>U17-AJ17</f>
        <v>14704.020100000023</v>
      </c>
      <c r="AM17">
        <f t="shared" si="8"/>
        <v>118974.54260000002</v>
      </c>
      <c r="AN17">
        <f t="shared" si="2"/>
        <v>16595.857399999979</v>
      </c>
      <c r="AP17">
        <f t="shared" si="9"/>
        <v>117876.69999999998</v>
      </c>
      <c r="AQ17">
        <f t="shared" si="10"/>
        <v>115875.07989999998</v>
      </c>
      <c r="AR17">
        <f t="shared" si="11"/>
        <v>118974.54260000002</v>
      </c>
      <c r="AT17">
        <f t="shared" si="12"/>
        <v>14706.600000000006</v>
      </c>
      <c r="AU17">
        <f t="shared" si="13"/>
        <v>14704.020100000023</v>
      </c>
      <c r="AV17">
        <f t="shared" si="14"/>
        <v>16595.857399999979</v>
      </c>
      <c r="AX17">
        <f t="shared" si="15"/>
        <v>32</v>
      </c>
      <c r="AY17">
        <f t="shared" si="16"/>
        <v>-2001.6201000000001</v>
      </c>
      <c r="AZ17">
        <f t="shared" si="17"/>
        <v>3099.4627000000328</v>
      </c>
      <c r="BB17">
        <f t="shared" si="18"/>
        <v>-2.5798999999824446</v>
      </c>
      <c r="BC17">
        <f t="shared" si="19"/>
        <v>1891.8372999999556</v>
      </c>
      <c r="BE17">
        <f>U17-K17</f>
        <v>-2004.1999999999825</v>
      </c>
      <c r="BF17">
        <f>AE17-U17</f>
        <v>4991.2999999999884</v>
      </c>
      <c r="BH17">
        <f>G17</f>
        <v>12.362640000000001</v>
      </c>
      <c r="BI17">
        <f>Q17</f>
        <v>11.813190000000001</v>
      </c>
      <c r="BJ17">
        <f t="shared" si="0"/>
        <v>11.758240000000001</v>
      </c>
      <c r="BL17">
        <f t="shared" si="3"/>
        <v>-0.54945000000000022</v>
      </c>
      <c r="BM17">
        <f t="shared" si="4"/>
        <v>-5.4949999999999832E-2</v>
      </c>
      <c r="BO17">
        <f>I17</f>
        <v>47634.84</v>
      </c>
      <c r="BP17">
        <f>S17</f>
        <v>45859.86</v>
      </c>
      <c r="BQ17">
        <f t="shared" si="1"/>
        <v>46496.18</v>
      </c>
      <c r="BS17">
        <f t="shared" si="5"/>
        <v>-1774.9799999999959</v>
      </c>
      <c r="BT17">
        <f t="shared" si="6"/>
        <v>636.31999999999971</v>
      </c>
    </row>
    <row r="18" spans="2:72" x14ac:dyDescent="0.25">
      <c r="B18">
        <f t="shared" si="7"/>
        <v>33</v>
      </c>
      <c r="C18" s="10">
        <v>0</v>
      </c>
      <c r="D18" s="10">
        <v>0</v>
      </c>
      <c r="E18" s="10">
        <v>9.8901100000000006E-2</v>
      </c>
      <c r="F18" s="10">
        <v>0.60439560000000003</v>
      </c>
      <c r="G18" s="10">
        <v>15.582420000000001</v>
      </c>
      <c r="H18" s="10">
        <v>59479.32</v>
      </c>
      <c r="I18" s="10">
        <v>48587.19</v>
      </c>
      <c r="J18" s="10">
        <v>0</v>
      </c>
      <c r="K18" s="10">
        <v>142915.5</v>
      </c>
      <c r="M18" s="10">
        <v>0</v>
      </c>
      <c r="N18" s="10">
        <v>0</v>
      </c>
      <c r="O18" s="10">
        <v>9.8901100000000006E-2</v>
      </c>
      <c r="P18" s="10">
        <v>0.58241759999999998</v>
      </c>
      <c r="Q18" s="10">
        <v>14.94505</v>
      </c>
      <c r="R18" s="10">
        <v>59272.22</v>
      </c>
      <c r="S18" s="10">
        <v>46525.72</v>
      </c>
      <c r="T18" s="10">
        <v>2726.9459999999999</v>
      </c>
      <c r="U18" s="10">
        <v>136782</v>
      </c>
      <c r="W18" s="10">
        <v>0</v>
      </c>
      <c r="X18" s="10">
        <v>0</v>
      </c>
      <c r="Y18" s="10">
        <v>9.8901100000000006E-2</v>
      </c>
      <c r="Z18" s="10">
        <v>0.58241759999999998</v>
      </c>
      <c r="AA18" s="10">
        <v>14.72527</v>
      </c>
      <c r="AB18" s="10">
        <v>59271.14</v>
      </c>
      <c r="AC18" s="10">
        <v>48629.94</v>
      </c>
      <c r="AD18" s="10">
        <v>2731.8490000000002</v>
      </c>
      <c r="AE18" s="10">
        <v>140874.6</v>
      </c>
      <c r="AG18">
        <f>AG17+H17-SUM(I17:J17)</f>
        <v>128197.9</v>
      </c>
      <c r="AH18">
        <f>K18-AG18</f>
        <v>14717.600000000006</v>
      </c>
      <c r="AJ18">
        <f>AJ17+R17-SUM(S17:T17)</f>
        <v>122066.93689999999</v>
      </c>
      <c r="AK18">
        <f>U18-AJ18</f>
        <v>14715.063100000014</v>
      </c>
      <c r="AM18">
        <f t="shared" si="8"/>
        <v>124255.7436</v>
      </c>
      <c r="AN18">
        <f t="shared" si="2"/>
        <v>16618.856400000004</v>
      </c>
      <c r="AP18">
        <f t="shared" si="9"/>
        <v>128197.9</v>
      </c>
      <c r="AQ18">
        <f t="shared" si="10"/>
        <v>122066.93689999999</v>
      </c>
      <c r="AR18">
        <f t="shared" si="11"/>
        <v>124255.7436</v>
      </c>
      <c r="AT18">
        <f t="shared" si="12"/>
        <v>14717.600000000006</v>
      </c>
      <c r="AU18">
        <f t="shared" si="13"/>
        <v>14715.063100000014</v>
      </c>
      <c r="AV18">
        <f t="shared" si="14"/>
        <v>16618.856400000004</v>
      </c>
      <c r="AX18">
        <f t="shared" si="15"/>
        <v>33</v>
      </c>
      <c r="AY18">
        <f t="shared" si="16"/>
        <v>-6130.9631000000081</v>
      </c>
      <c r="AZ18">
        <f t="shared" si="17"/>
        <v>2188.8067000000156</v>
      </c>
      <c r="BB18">
        <f t="shared" si="18"/>
        <v>-2.5368999999918742</v>
      </c>
      <c r="BC18">
        <f t="shared" si="19"/>
        <v>1903.7932999999903</v>
      </c>
      <c r="BE18">
        <f>U18-K18</f>
        <v>-6133.5</v>
      </c>
      <c r="BF18">
        <f>AE18-U18</f>
        <v>4092.6000000000058</v>
      </c>
      <c r="BH18">
        <f>G18</f>
        <v>15.582420000000001</v>
      </c>
      <c r="BI18">
        <f>Q18</f>
        <v>14.94505</v>
      </c>
      <c r="BJ18">
        <f t="shared" si="0"/>
        <v>14.72527</v>
      </c>
      <c r="BL18">
        <f t="shared" si="3"/>
        <v>-0.63737000000000066</v>
      </c>
      <c r="BM18">
        <f t="shared" si="4"/>
        <v>-0.21978000000000009</v>
      </c>
      <c r="BO18">
        <f>I18</f>
        <v>48587.19</v>
      </c>
      <c r="BP18">
        <f>S18</f>
        <v>46525.72</v>
      </c>
      <c r="BQ18">
        <f t="shared" si="1"/>
        <v>48629.94</v>
      </c>
      <c r="BS18">
        <f t="shared" si="5"/>
        <v>-2061.4700000000012</v>
      </c>
      <c r="BT18">
        <f t="shared" si="6"/>
        <v>2104.2200000000012</v>
      </c>
    </row>
    <row r="19" spans="2:72" x14ac:dyDescent="0.25">
      <c r="B19">
        <f t="shared" si="7"/>
        <v>34</v>
      </c>
      <c r="C19" s="10">
        <v>0</v>
      </c>
      <c r="D19" s="10">
        <v>0</v>
      </c>
      <c r="E19" s="10">
        <v>9.8901100000000006E-2</v>
      </c>
      <c r="F19" s="10">
        <v>0.52747250000000001</v>
      </c>
      <c r="G19" s="10">
        <v>12.87912</v>
      </c>
      <c r="H19" s="10">
        <v>53649.120000000003</v>
      </c>
      <c r="I19" s="10">
        <v>49354.89</v>
      </c>
      <c r="J19" s="10">
        <v>0</v>
      </c>
      <c r="K19" s="10">
        <v>153002.20000000001</v>
      </c>
      <c r="M19" s="10">
        <v>0</v>
      </c>
      <c r="N19" s="10">
        <v>0</v>
      </c>
      <c r="O19" s="10">
        <v>9.8901100000000006E-2</v>
      </c>
      <c r="P19" s="10">
        <v>0.53846150000000004</v>
      </c>
      <c r="Q19" s="10">
        <v>13.26374</v>
      </c>
      <c r="R19" s="10">
        <v>53413.86</v>
      </c>
      <c r="S19" s="10">
        <v>47757.59</v>
      </c>
      <c r="T19" s="10">
        <v>2157.502</v>
      </c>
      <c r="U19" s="10">
        <v>146060.29999999999</v>
      </c>
      <c r="W19" s="10">
        <v>0</v>
      </c>
      <c r="X19" s="10">
        <v>0</v>
      </c>
      <c r="Y19" s="10">
        <v>9.8901100000000006E-2</v>
      </c>
      <c r="Z19" s="10">
        <v>0.52747250000000001</v>
      </c>
      <c r="AA19" s="10">
        <v>13.26374</v>
      </c>
      <c r="AB19" s="10">
        <v>54096.03</v>
      </c>
      <c r="AC19" s="10">
        <v>48531.46</v>
      </c>
      <c r="AD19" s="10">
        <v>2227.6799999999998</v>
      </c>
      <c r="AE19" s="10">
        <v>148044.70000000001</v>
      </c>
      <c r="AG19">
        <f>AG18+H18-SUM(I18:J18)</f>
        <v>139090.03</v>
      </c>
      <c r="AH19">
        <f>K19-AG19</f>
        <v>13912.170000000013</v>
      </c>
      <c r="AJ19">
        <f>AJ18+R18-SUM(S18:T18)</f>
        <v>132086.4909</v>
      </c>
      <c r="AK19">
        <f>U19-AJ19</f>
        <v>13973.809099999984</v>
      </c>
      <c r="AM19">
        <f t="shared" si="8"/>
        <v>132165.09460000001</v>
      </c>
      <c r="AN19">
        <f t="shared" si="2"/>
        <v>15879.6054</v>
      </c>
      <c r="AP19">
        <f t="shared" si="9"/>
        <v>139090.03</v>
      </c>
      <c r="AQ19">
        <f t="shared" si="10"/>
        <v>132086.4909</v>
      </c>
      <c r="AR19">
        <f t="shared" si="11"/>
        <v>132165.09460000001</v>
      </c>
      <c r="AT19">
        <f t="shared" si="12"/>
        <v>13912.170000000013</v>
      </c>
      <c r="AU19">
        <f t="shared" si="13"/>
        <v>13973.809099999984</v>
      </c>
      <c r="AV19">
        <f t="shared" si="14"/>
        <v>15879.6054</v>
      </c>
      <c r="AX19">
        <f t="shared" si="15"/>
        <v>34</v>
      </c>
      <c r="AY19">
        <f t="shared" si="16"/>
        <v>-7003.5390999999945</v>
      </c>
      <c r="AZ19">
        <f t="shared" si="17"/>
        <v>78.603700000006938</v>
      </c>
      <c r="BB19">
        <f t="shared" si="18"/>
        <v>61.639099999971222</v>
      </c>
      <c r="BC19">
        <f t="shared" si="19"/>
        <v>1905.7963000000163</v>
      </c>
      <c r="BE19">
        <f>U19-K19</f>
        <v>-6941.9000000000233</v>
      </c>
      <c r="BF19">
        <f>AE19-U19</f>
        <v>1984.4000000000233</v>
      </c>
      <c r="BH19">
        <f>G19</f>
        <v>12.87912</v>
      </c>
      <c r="BI19">
        <f>Q19</f>
        <v>13.26374</v>
      </c>
      <c r="BJ19">
        <f t="shared" si="0"/>
        <v>13.26374</v>
      </c>
      <c r="BL19">
        <f t="shared" si="3"/>
        <v>0.38461999999999996</v>
      </c>
      <c r="BM19">
        <f t="shared" si="4"/>
        <v>0</v>
      </c>
      <c r="BO19">
        <f>I19</f>
        <v>49354.89</v>
      </c>
      <c r="BP19">
        <f>S19</f>
        <v>47757.59</v>
      </c>
      <c r="BQ19">
        <f t="shared" si="1"/>
        <v>48531.46</v>
      </c>
      <c r="BS19">
        <f t="shared" si="5"/>
        <v>-1597.3000000000029</v>
      </c>
      <c r="BT19">
        <f t="shared" si="6"/>
        <v>773.87000000000262</v>
      </c>
    </row>
    <row r="20" spans="2:72" x14ac:dyDescent="0.25">
      <c r="B20">
        <f t="shared" si="7"/>
        <v>35</v>
      </c>
      <c r="C20" s="10">
        <v>0</v>
      </c>
      <c r="D20" s="10">
        <v>0</v>
      </c>
      <c r="E20" s="10">
        <v>8.7912100000000007E-2</v>
      </c>
      <c r="F20" s="10">
        <v>0.6373626</v>
      </c>
      <c r="G20" s="10">
        <v>16.285710000000002</v>
      </c>
      <c r="H20" s="10">
        <v>57520.95</v>
      </c>
      <c r="I20" s="10">
        <v>44537.1</v>
      </c>
      <c r="J20" s="10">
        <v>0</v>
      </c>
      <c r="K20" s="10">
        <v>157228.4</v>
      </c>
      <c r="M20" s="10">
        <v>0</v>
      </c>
      <c r="N20" s="10">
        <v>0</v>
      </c>
      <c r="O20" s="10">
        <v>8.7912100000000007E-2</v>
      </c>
      <c r="P20" s="10">
        <v>0.61538459999999995</v>
      </c>
      <c r="Q20" s="10">
        <v>15.142860000000001</v>
      </c>
      <c r="R20" s="10">
        <v>57955.72</v>
      </c>
      <c r="S20" s="10">
        <v>44483.9</v>
      </c>
      <c r="T20" s="10">
        <v>3081.2249999999999</v>
      </c>
      <c r="U20" s="10">
        <v>149491</v>
      </c>
      <c r="W20" s="10">
        <v>0</v>
      </c>
      <c r="X20" s="10">
        <v>0</v>
      </c>
      <c r="Y20" s="10">
        <v>8.7912100000000007E-2</v>
      </c>
      <c r="Z20" s="10">
        <v>0.61538459999999995</v>
      </c>
      <c r="AA20" s="10">
        <v>15.05495</v>
      </c>
      <c r="AB20" s="10">
        <v>57556.959999999999</v>
      </c>
      <c r="AC20" s="10">
        <v>44994</v>
      </c>
      <c r="AD20" s="10">
        <v>2988.7910000000002</v>
      </c>
      <c r="AE20" s="10">
        <v>151306</v>
      </c>
      <c r="AG20">
        <f>AG19+H19-SUM(I19:J19)</f>
        <v>143384.26</v>
      </c>
      <c r="AH20">
        <f>K20-AG20</f>
        <v>13844.139999999985</v>
      </c>
      <c r="AJ20">
        <f>AJ19+R19-SUM(S19:T19)</f>
        <v>135585.25890000002</v>
      </c>
      <c r="AK20">
        <f>U20-AJ20</f>
        <v>13905.741099999985</v>
      </c>
      <c r="AM20">
        <f t="shared" si="8"/>
        <v>135501.98460000003</v>
      </c>
      <c r="AN20">
        <f t="shared" si="2"/>
        <v>15804.015399999975</v>
      </c>
      <c r="AP20">
        <f t="shared" si="9"/>
        <v>143384.26</v>
      </c>
      <c r="AQ20">
        <f t="shared" si="10"/>
        <v>135585.25890000002</v>
      </c>
      <c r="AR20">
        <f t="shared" si="11"/>
        <v>135501.98460000003</v>
      </c>
      <c r="AT20">
        <f t="shared" si="12"/>
        <v>13844.139999999985</v>
      </c>
      <c r="AU20">
        <f t="shared" si="13"/>
        <v>13905.741099999985</v>
      </c>
      <c r="AV20">
        <f t="shared" si="14"/>
        <v>15804.015399999975</v>
      </c>
      <c r="AX20">
        <f t="shared" si="15"/>
        <v>35</v>
      </c>
      <c r="AY20">
        <f t="shared" si="16"/>
        <v>-7799.001099999994</v>
      </c>
      <c r="AZ20">
        <f t="shared" si="17"/>
        <v>-83.274299999990035</v>
      </c>
      <c r="BB20">
        <f t="shared" si="18"/>
        <v>61.60109999999986</v>
      </c>
      <c r="BC20">
        <f t="shared" si="19"/>
        <v>1898.27429999999</v>
      </c>
      <c r="BE20">
        <f>U20-K20</f>
        <v>-7737.3999999999942</v>
      </c>
      <c r="BF20">
        <f>AE20-U20</f>
        <v>1815</v>
      </c>
      <c r="BH20">
        <f>G20</f>
        <v>16.285710000000002</v>
      </c>
      <c r="BI20">
        <f>Q20</f>
        <v>15.142860000000001</v>
      </c>
      <c r="BJ20">
        <f t="shared" si="0"/>
        <v>15.05495</v>
      </c>
      <c r="BL20">
        <f t="shared" si="3"/>
        <v>-1.142850000000001</v>
      </c>
      <c r="BM20">
        <f t="shared" si="4"/>
        <v>-8.7910000000000821E-2</v>
      </c>
      <c r="BO20">
        <f>I20</f>
        <v>44537.1</v>
      </c>
      <c r="BP20">
        <f>S20</f>
        <v>44483.9</v>
      </c>
      <c r="BQ20">
        <f t="shared" si="1"/>
        <v>44994</v>
      </c>
      <c r="BS20">
        <f t="shared" si="5"/>
        <v>-53.19999999999709</v>
      </c>
      <c r="BT20">
        <f t="shared" si="6"/>
        <v>510.09999999999854</v>
      </c>
    </row>
    <row r="21" spans="2:72" x14ac:dyDescent="0.25">
      <c r="B21">
        <f t="shared" si="7"/>
        <v>36</v>
      </c>
      <c r="C21" s="10">
        <v>0</v>
      </c>
      <c r="D21" s="10">
        <v>0</v>
      </c>
      <c r="E21" s="10">
        <v>8.7912100000000007E-2</v>
      </c>
      <c r="F21" s="10">
        <v>0.6593407</v>
      </c>
      <c r="G21" s="10">
        <v>16.373629999999999</v>
      </c>
      <c r="H21" s="10">
        <v>63606.47</v>
      </c>
      <c r="I21" s="10">
        <v>43676.18</v>
      </c>
      <c r="J21" s="10">
        <v>0</v>
      </c>
      <c r="K21" s="10">
        <v>170212.3</v>
      </c>
      <c r="M21" s="10">
        <v>0</v>
      </c>
      <c r="N21" s="10">
        <v>0</v>
      </c>
      <c r="O21" s="10">
        <v>8.7912100000000007E-2</v>
      </c>
      <c r="P21" s="10">
        <v>0.69230769999999997</v>
      </c>
      <c r="Q21" s="10">
        <v>16.076920000000001</v>
      </c>
      <c r="R21" s="10">
        <v>66238.58</v>
      </c>
      <c r="S21" s="10">
        <v>45070.87</v>
      </c>
      <c r="T21" s="10">
        <v>2260.355</v>
      </c>
      <c r="U21" s="10">
        <v>159881.60000000001</v>
      </c>
      <c r="W21" s="10">
        <v>0</v>
      </c>
      <c r="X21" s="10">
        <v>0</v>
      </c>
      <c r="Y21" s="10">
        <v>8.7912100000000007E-2</v>
      </c>
      <c r="Z21" s="10">
        <v>0.58241759999999998</v>
      </c>
      <c r="AA21" s="10">
        <v>14.758240000000001</v>
      </c>
      <c r="AB21" s="10">
        <v>64463.12</v>
      </c>
      <c r="AC21" s="10">
        <v>43231.25</v>
      </c>
      <c r="AD21" s="10">
        <v>2045.8789999999999</v>
      </c>
      <c r="AE21" s="10">
        <v>160880.1</v>
      </c>
      <c r="AG21">
        <f>AG20+H20-SUM(I20:J20)</f>
        <v>156368.11000000002</v>
      </c>
      <c r="AH21">
        <f>K21-AG21</f>
        <v>13844.189999999973</v>
      </c>
      <c r="AJ21">
        <f>AJ20+R20-SUM(S20:T20)</f>
        <v>145975.85390000002</v>
      </c>
      <c r="AK21">
        <f>U21-AJ21</f>
        <v>13905.746099999989</v>
      </c>
      <c r="AM21">
        <f t="shared" si="8"/>
        <v>145076.15360000002</v>
      </c>
      <c r="AN21">
        <f t="shared" si="2"/>
        <v>15803.946399999986</v>
      </c>
      <c r="AP21">
        <f t="shared" si="9"/>
        <v>156368.11000000002</v>
      </c>
      <c r="AQ21">
        <f t="shared" si="10"/>
        <v>145975.85390000002</v>
      </c>
      <c r="AR21">
        <f t="shared" si="11"/>
        <v>145076.15360000002</v>
      </c>
      <c r="AT21">
        <f t="shared" si="12"/>
        <v>13844.189999999973</v>
      </c>
      <c r="AU21">
        <f t="shared" si="13"/>
        <v>13905.746099999989</v>
      </c>
      <c r="AV21">
        <f t="shared" si="14"/>
        <v>15803.946399999986</v>
      </c>
      <c r="AX21">
        <f t="shared" si="15"/>
        <v>36</v>
      </c>
      <c r="AY21">
        <f t="shared" si="16"/>
        <v>-10392.256099999999</v>
      </c>
      <c r="AZ21">
        <f t="shared" si="17"/>
        <v>-899.70029999999679</v>
      </c>
      <c r="BB21">
        <f t="shared" si="18"/>
        <v>61.556100000016158</v>
      </c>
      <c r="BC21">
        <f t="shared" si="19"/>
        <v>1898.2002999999968</v>
      </c>
      <c r="BE21">
        <f>U21-K21</f>
        <v>-10330.699999999983</v>
      </c>
      <c r="BF21">
        <f>AE21-U21</f>
        <v>998.5</v>
      </c>
      <c r="BH21">
        <f>G21</f>
        <v>16.373629999999999</v>
      </c>
      <c r="BI21">
        <f>Q21</f>
        <v>16.076920000000001</v>
      </c>
      <c r="BJ21">
        <f t="shared" si="0"/>
        <v>14.758240000000001</v>
      </c>
      <c r="BL21">
        <f t="shared" si="3"/>
        <v>-0.29670999999999736</v>
      </c>
      <c r="BM21">
        <f t="shared" si="4"/>
        <v>-1.3186800000000005</v>
      </c>
      <c r="BO21">
        <f>I21</f>
        <v>43676.18</v>
      </c>
      <c r="BP21">
        <f>S21</f>
        <v>45070.87</v>
      </c>
      <c r="BQ21">
        <f t="shared" si="1"/>
        <v>43231.25</v>
      </c>
      <c r="BS21">
        <f t="shared" si="5"/>
        <v>1394.6900000000023</v>
      </c>
      <c r="BT21">
        <f t="shared" si="6"/>
        <v>-1839.6200000000026</v>
      </c>
    </row>
    <row r="22" spans="2:72" x14ac:dyDescent="0.25">
      <c r="B22">
        <f t="shared" si="7"/>
        <v>37</v>
      </c>
      <c r="C22" s="10">
        <v>0</v>
      </c>
      <c r="D22" s="10">
        <v>0</v>
      </c>
      <c r="E22" s="10">
        <v>9.8901100000000006E-2</v>
      </c>
      <c r="F22" s="10">
        <v>0.6373626</v>
      </c>
      <c r="G22" s="10">
        <v>17.516480000000001</v>
      </c>
      <c r="H22" s="10">
        <v>63082.06</v>
      </c>
      <c r="I22" s="10">
        <v>44276.65</v>
      </c>
      <c r="J22" s="10">
        <v>0</v>
      </c>
      <c r="K22" s="10">
        <v>189717.8</v>
      </c>
      <c r="M22" s="10">
        <v>0</v>
      </c>
      <c r="N22" s="10">
        <v>0</v>
      </c>
      <c r="O22" s="10">
        <v>0.1098901</v>
      </c>
      <c r="P22" s="10">
        <v>0.62637359999999997</v>
      </c>
      <c r="Q22" s="10">
        <v>16.516480000000001</v>
      </c>
      <c r="R22" s="10">
        <v>63007.65</v>
      </c>
      <c r="S22" s="10">
        <v>44638.35</v>
      </c>
      <c r="T22" s="10">
        <v>1822.472</v>
      </c>
      <c r="U22" s="10">
        <v>178364.2</v>
      </c>
      <c r="W22" s="10">
        <v>0</v>
      </c>
      <c r="X22" s="10">
        <v>0</v>
      </c>
      <c r="Y22" s="10">
        <v>0.1098901</v>
      </c>
      <c r="Z22" s="10">
        <v>0.64835160000000003</v>
      </c>
      <c r="AA22" s="10">
        <v>17.274730000000002</v>
      </c>
      <c r="AB22" s="10">
        <v>63656.25</v>
      </c>
      <c r="AC22" s="10">
        <v>43886.13</v>
      </c>
      <c r="AD22" s="10">
        <v>1866.1880000000001</v>
      </c>
      <c r="AE22" s="10">
        <v>179633.1</v>
      </c>
      <c r="AG22">
        <f>AG21+H21-SUM(I21:J21)</f>
        <v>176298.40000000002</v>
      </c>
      <c r="AH22">
        <f>K22-AG22</f>
        <v>13419.399999999965</v>
      </c>
      <c r="AJ22">
        <f>AJ21+R21-SUM(S21:T21)</f>
        <v>164883.2089</v>
      </c>
      <c r="AK22">
        <f>U22-AJ22</f>
        <v>13480.991100000014</v>
      </c>
      <c r="AM22">
        <f t="shared" si="8"/>
        <v>164262.1446</v>
      </c>
      <c r="AN22">
        <f t="shared" si="2"/>
        <v>15370.955400000006</v>
      </c>
      <c r="AP22">
        <f t="shared" si="9"/>
        <v>176298.40000000002</v>
      </c>
      <c r="AQ22">
        <f t="shared" si="10"/>
        <v>164883.2089</v>
      </c>
      <c r="AR22">
        <f t="shared" si="11"/>
        <v>164262.1446</v>
      </c>
      <c r="AT22">
        <f t="shared" si="12"/>
        <v>13419.399999999965</v>
      </c>
      <c r="AU22">
        <f t="shared" si="13"/>
        <v>13480.991100000014</v>
      </c>
      <c r="AV22">
        <f t="shared" si="14"/>
        <v>15370.955400000006</v>
      </c>
      <c r="AX22">
        <f t="shared" si="15"/>
        <v>37</v>
      </c>
      <c r="AY22">
        <f t="shared" si="16"/>
        <v>-11415.191100000025</v>
      </c>
      <c r="AZ22">
        <f t="shared" si="17"/>
        <v>-621.06429999999818</v>
      </c>
      <c r="BB22">
        <f t="shared" si="18"/>
        <v>61.591100000048755</v>
      </c>
      <c r="BC22">
        <f t="shared" si="19"/>
        <v>1889.9642999999924</v>
      </c>
      <c r="BE22">
        <f>U22-K22</f>
        <v>-11353.599999999977</v>
      </c>
      <c r="BF22">
        <f>AE22-U22</f>
        <v>1268.8999999999942</v>
      </c>
      <c r="BH22">
        <f>G22</f>
        <v>17.516480000000001</v>
      </c>
      <c r="BI22">
        <f>Q22</f>
        <v>16.516480000000001</v>
      </c>
      <c r="BJ22">
        <f t="shared" si="0"/>
        <v>17.274730000000002</v>
      </c>
      <c r="BL22">
        <f t="shared" si="3"/>
        <v>-1</v>
      </c>
      <c r="BM22">
        <f t="shared" si="4"/>
        <v>0.75825000000000031</v>
      </c>
      <c r="BO22">
        <f>I22</f>
        <v>44276.65</v>
      </c>
      <c r="BP22">
        <f>S22</f>
        <v>44638.35</v>
      </c>
      <c r="BQ22">
        <f t="shared" si="1"/>
        <v>43886.13</v>
      </c>
      <c r="BS22">
        <f t="shared" si="5"/>
        <v>361.69999999999709</v>
      </c>
      <c r="BT22">
        <f t="shared" si="6"/>
        <v>-752.22000000000116</v>
      </c>
    </row>
    <row r="23" spans="2:72" x14ac:dyDescent="0.25">
      <c r="B23">
        <f t="shared" si="7"/>
        <v>38</v>
      </c>
      <c r="C23" s="10">
        <v>0</v>
      </c>
      <c r="D23" s="10">
        <v>0</v>
      </c>
      <c r="E23" s="10">
        <v>0.14285709999999999</v>
      </c>
      <c r="F23" s="10">
        <v>0.6373626</v>
      </c>
      <c r="G23" s="10">
        <v>17.758240000000001</v>
      </c>
      <c r="H23" s="10">
        <v>63955.15</v>
      </c>
      <c r="I23" s="10">
        <v>46600.89</v>
      </c>
      <c r="J23" s="10">
        <v>0</v>
      </c>
      <c r="K23" s="10">
        <v>208523.2</v>
      </c>
      <c r="M23" s="10">
        <v>0</v>
      </c>
      <c r="N23" s="10">
        <v>0</v>
      </c>
      <c r="O23" s="10">
        <v>0.13186809999999999</v>
      </c>
      <c r="P23" s="10">
        <v>0.59340660000000001</v>
      </c>
      <c r="Q23" s="10">
        <v>16.802199999999999</v>
      </c>
      <c r="R23" s="10">
        <v>66364.479999999996</v>
      </c>
      <c r="S23" s="10">
        <v>45359.61</v>
      </c>
      <c r="T23" s="10">
        <v>3483.4690000000001</v>
      </c>
      <c r="U23" s="10">
        <v>194911</v>
      </c>
      <c r="W23" s="10">
        <v>0</v>
      </c>
      <c r="X23" s="10">
        <v>0</v>
      </c>
      <c r="Y23" s="10">
        <v>0.13186809999999999</v>
      </c>
      <c r="Z23" s="10">
        <v>0.60439560000000003</v>
      </c>
      <c r="AA23" s="10">
        <v>16.736260000000001</v>
      </c>
      <c r="AB23" s="10">
        <v>65900.45</v>
      </c>
      <c r="AC23" s="10">
        <v>44844.28</v>
      </c>
      <c r="AD23" s="10">
        <v>2952.7510000000002</v>
      </c>
      <c r="AE23" s="10">
        <v>197537</v>
      </c>
      <c r="AG23">
        <f>AG22+H22-SUM(I22:J22)</f>
        <v>195103.81000000003</v>
      </c>
      <c r="AH23">
        <f>K23-AG23</f>
        <v>13419.389999999985</v>
      </c>
      <c r="AJ23">
        <f>AJ22+R22-SUM(S22:T22)</f>
        <v>181430.03690000001</v>
      </c>
      <c r="AK23">
        <f>U23-AJ23</f>
        <v>13480.963099999994</v>
      </c>
      <c r="AM23">
        <f t="shared" si="8"/>
        <v>182166.0766</v>
      </c>
      <c r="AN23">
        <f t="shared" si="2"/>
        <v>15370.9234</v>
      </c>
      <c r="AP23">
        <f t="shared" si="9"/>
        <v>195103.81000000003</v>
      </c>
      <c r="AQ23">
        <f t="shared" si="10"/>
        <v>181430.03690000001</v>
      </c>
      <c r="AR23">
        <f t="shared" si="11"/>
        <v>182166.0766</v>
      </c>
      <c r="AT23">
        <f t="shared" si="12"/>
        <v>13419.389999999985</v>
      </c>
      <c r="AU23">
        <f t="shared" si="13"/>
        <v>13480.963099999994</v>
      </c>
      <c r="AV23">
        <f t="shared" si="14"/>
        <v>15370.9234</v>
      </c>
      <c r="AX23">
        <f t="shared" si="15"/>
        <v>38</v>
      </c>
      <c r="AY23">
        <f t="shared" si="16"/>
        <v>-13673.77310000002</v>
      </c>
      <c r="AZ23">
        <f t="shared" si="17"/>
        <v>736.0396999999939</v>
      </c>
      <c r="BB23">
        <f t="shared" si="18"/>
        <v>61.573100000008708</v>
      </c>
      <c r="BC23">
        <f t="shared" si="19"/>
        <v>1889.9603000000061</v>
      </c>
      <c r="BE23">
        <f>U23-K23</f>
        <v>-13612.200000000012</v>
      </c>
      <c r="BF23">
        <f>AE23-U23</f>
        <v>2626</v>
      </c>
      <c r="BH23">
        <f>G23</f>
        <v>17.758240000000001</v>
      </c>
      <c r="BI23">
        <f>Q23</f>
        <v>16.802199999999999</v>
      </c>
      <c r="BJ23">
        <f t="shared" si="0"/>
        <v>16.736260000000001</v>
      </c>
      <c r="BL23">
        <f t="shared" si="3"/>
        <v>-0.95604000000000156</v>
      </c>
      <c r="BM23">
        <f t="shared" si="4"/>
        <v>-6.5939999999997667E-2</v>
      </c>
      <c r="BO23">
        <f>I23</f>
        <v>46600.89</v>
      </c>
      <c r="BP23">
        <f>S23</f>
        <v>45359.61</v>
      </c>
      <c r="BQ23">
        <f t="shared" si="1"/>
        <v>44844.28</v>
      </c>
      <c r="BS23">
        <f t="shared" si="5"/>
        <v>-1241.2799999999988</v>
      </c>
      <c r="BT23">
        <f t="shared" si="6"/>
        <v>-515.33000000000175</v>
      </c>
    </row>
    <row r="24" spans="2:72" x14ac:dyDescent="0.25">
      <c r="B24">
        <f t="shared" si="7"/>
        <v>39</v>
      </c>
      <c r="C24" s="10">
        <v>0</v>
      </c>
      <c r="D24" s="10">
        <v>0</v>
      </c>
      <c r="E24" s="10">
        <v>0.14285709999999999</v>
      </c>
      <c r="F24" s="10">
        <v>0.51648349999999998</v>
      </c>
      <c r="G24" s="10">
        <v>14.087910000000001</v>
      </c>
      <c r="H24" s="10">
        <v>58634.65</v>
      </c>
      <c r="I24" s="10">
        <v>47392.52</v>
      </c>
      <c r="J24" s="10">
        <v>0</v>
      </c>
      <c r="K24" s="10">
        <v>225877.4</v>
      </c>
      <c r="M24" s="10">
        <v>0</v>
      </c>
      <c r="N24" s="10">
        <v>0</v>
      </c>
      <c r="O24" s="10">
        <v>0.14285709999999999</v>
      </c>
      <c r="P24" s="10">
        <v>0.49450549999999999</v>
      </c>
      <c r="Q24" s="10">
        <v>13.34066</v>
      </c>
      <c r="R24" s="10">
        <v>61196.24</v>
      </c>
      <c r="S24" s="10">
        <v>45583.4</v>
      </c>
      <c r="T24" s="10">
        <v>1788.5070000000001</v>
      </c>
      <c r="U24" s="10">
        <v>212432.4</v>
      </c>
      <c r="W24" s="10">
        <v>0</v>
      </c>
      <c r="X24" s="10">
        <v>0</v>
      </c>
      <c r="Y24" s="10">
        <v>0.14285709999999999</v>
      </c>
      <c r="Z24" s="10">
        <v>0.51648349999999998</v>
      </c>
      <c r="AA24" s="10">
        <v>14.197800000000001</v>
      </c>
      <c r="AB24" s="10">
        <v>62562.05</v>
      </c>
      <c r="AC24" s="10">
        <v>47160.69</v>
      </c>
      <c r="AD24" s="10">
        <v>1859.7170000000001</v>
      </c>
      <c r="AE24" s="10">
        <v>215640.4</v>
      </c>
      <c r="AG24">
        <f>AG23+H23-SUM(I23:J23)</f>
        <v>212458.07</v>
      </c>
      <c r="AH24">
        <f>K24-AG24</f>
        <v>13419.329999999987</v>
      </c>
      <c r="AJ24">
        <f>AJ23+R23-SUM(S23:T23)</f>
        <v>198951.43789999999</v>
      </c>
      <c r="AK24">
        <f>U24-AJ24</f>
        <v>13480.962100000004</v>
      </c>
      <c r="AM24">
        <f t="shared" si="8"/>
        <v>200269.49559999997</v>
      </c>
      <c r="AN24">
        <f t="shared" si="2"/>
        <v>15370.904400000029</v>
      </c>
      <c r="AP24">
        <f t="shared" si="9"/>
        <v>212458.07</v>
      </c>
      <c r="AQ24">
        <f t="shared" si="10"/>
        <v>198951.43789999999</v>
      </c>
      <c r="AR24">
        <f t="shared" si="11"/>
        <v>200269.49559999997</v>
      </c>
      <c r="AT24">
        <f t="shared" si="12"/>
        <v>13419.329999999987</v>
      </c>
      <c r="AU24">
        <f t="shared" si="13"/>
        <v>13480.962100000004</v>
      </c>
      <c r="AV24">
        <f t="shared" si="14"/>
        <v>15370.904400000029</v>
      </c>
      <c r="AX24">
        <f t="shared" si="15"/>
        <v>39</v>
      </c>
      <c r="AY24">
        <f t="shared" si="16"/>
        <v>-13506.632100000017</v>
      </c>
      <c r="AZ24">
        <f t="shared" si="17"/>
        <v>1318.0576999999757</v>
      </c>
      <c r="BB24">
        <f t="shared" si="18"/>
        <v>61.63210000001709</v>
      </c>
      <c r="BC24">
        <f t="shared" si="19"/>
        <v>1889.9423000000243</v>
      </c>
      <c r="BE24">
        <f>U24-K24</f>
        <v>-13445</v>
      </c>
      <c r="BF24">
        <f>AE24-U24</f>
        <v>3208</v>
      </c>
      <c r="BH24">
        <f>G24</f>
        <v>14.087910000000001</v>
      </c>
      <c r="BI24">
        <f>Q24</f>
        <v>13.34066</v>
      </c>
      <c r="BJ24">
        <f t="shared" si="0"/>
        <v>14.197800000000001</v>
      </c>
      <c r="BL24">
        <f t="shared" si="3"/>
        <v>-0.74725000000000108</v>
      </c>
      <c r="BM24">
        <f t="shared" si="4"/>
        <v>0.85714000000000112</v>
      </c>
      <c r="BO24">
        <f>I24</f>
        <v>47392.52</v>
      </c>
      <c r="BP24">
        <f>S24</f>
        <v>45583.4</v>
      </c>
      <c r="BQ24">
        <f t="shared" si="1"/>
        <v>47160.69</v>
      </c>
      <c r="BS24">
        <f t="shared" si="5"/>
        <v>-1809.1199999999953</v>
      </c>
      <c r="BT24">
        <f t="shared" si="6"/>
        <v>1577.2900000000009</v>
      </c>
    </row>
    <row r="25" spans="2:72" x14ac:dyDescent="0.25">
      <c r="B25">
        <f t="shared" si="7"/>
        <v>40</v>
      </c>
      <c r="C25" s="10">
        <v>0</v>
      </c>
      <c r="D25" s="10">
        <v>0</v>
      </c>
      <c r="E25" s="10">
        <v>0.15384619999999999</v>
      </c>
      <c r="F25" s="10">
        <v>0.61538459999999995</v>
      </c>
      <c r="G25" s="10">
        <v>18.23077</v>
      </c>
      <c r="H25" s="10">
        <v>65695.25</v>
      </c>
      <c r="I25" s="10">
        <v>44771.07</v>
      </c>
      <c r="J25" s="10">
        <v>0</v>
      </c>
      <c r="K25" s="10">
        <v>237119.6</v>
      </c>
      <c r="M25" s="10">
        <v>0</v>
      </c>
      <c r="N25" s="10">
        <v>0</v>
      </c>
      <c r="O25" s="10">
        <v>0.15384619999999999</v>
      </c>
      <c r="P25" s="10">
        <v>0.67032970000000003</v>
      </c>
      <c r="Q25" s="10">
        <v>18.703299999999999</v>
      </c>
      <c r="R25" s="10">
        <v>68325.19</v>
      </c>
      <c r="S25" s="10">
        <v>43810.05</v>
      </c>
      <c r="T25" s="10">
        <v>446.3279</v>
      </c>
      <c r="U25" s="10">
        <v>226256.7</v>
      </c>
      <c r="W25" s="10">
        <v>0</v>
      </c>
      <c r="X25" s="10">
        <v>0</v>
      </c>
      <c r="Y25" s="10">
        <v>0.15384619999999999</v>
      </c>
      <c r="Z25" s="10">
        <v>0.67032970000000003</v>
      </c>
      <c r="AA25" s="10">
        <v>18.76923</v>
      </c>
      <c r="AB25" s="10">
        <v>67675.3</v>
      </c>
      <c r="AC25" s="10">
        <v>43043.39</v>
      </c>
      <c r="AD25" s="10">
        <v>684.77099999999996</v>
      </c>
      <c r="AE25" s="10">
        <v>229182.1</v>
      </c>
      <c r="AG25">
        <f>AG24+H24-SUM(I24:J24)</f>
        <v>223700.20000000004</v>
      </c>
      <c r="AH25">
        <f>K25-AG25</f>
        <v>13419.399999999965</v>
      </c>
      <c r="AJ25">
        <f>AJ24+R24-SUM(S24:T24)</f>
        <v>212775.77089999997</v>
      </c>
      <c r="AK25">
        <f>U25-AJ25</f>
        <v>13480.929100000038</v>
      </c>
      <c r="AM25">
        <f t="shared" si="8"/>
        <v>213811.13859999995</v>
      </c>
      <c r="AN25">
        <f t="shared" si="2"/>
        <v>15370.961400000058</v>
      </c>
      <c r="AP25">
        <f t="shared" si="9"/>
        <v>223700.20000000004</v>
      </c>
      <c r="AQ25">
        <f t="shared" si="10"/>
        <v>212775.77089999997</v>
      </c>
      <c r="AR25">
        <f t="shared" si="11"/>
        <v>213811.13859999995</v>
      </c>
      <c r="AT25">
        <f t="shared" si="12"/>
        <v>13419.399999999965</v>
      </c>
      <c r="AU25">
        <f t="shared" si="13"/>
        <v>13480.929100000038</v>
      </c>
      <c r="AV25">
        <f t="shared" si="14"/>
        <v>15370.961400000058</v>
      </c>
      <c r="AX25">
        <f t="shared" si="15"/>
        <v>40</v>
      </c>
      <c r="AY25">
        <f t="shared" si="16"/>
        <v>-10924.429100000067</v>
      </c>
      <c r="AZ25">
        <f t="shared" si="17"/>
        <v>1035.3676999999734</v>
      </c>
      <c r="BB25">
        <f t="shared" si="18"/>
        <v>61.529100000072503</v>
      </c>
      <c r="BC25">
        <f t="shared" si="19"/>
        <v>1890.0323000000208</v>
      </c>
      <c r="BE25">
        <f>U25-K25</f>
        <v>-10862.899999999994</v>
      </c>
      <c r="BF25">
        <f>AE25-U25</f>
        <v>2925.3999999999942</v>
      </c>
      <c r="BH25">
        <f>G25</f>
        <v>18.23077</v>
      </c>
      <c r="BI25">
        <f>Q25</f>
        <v>18.703299999999999</v>
      </c>
      <c r="BJ25">
        <f t="shared" si="0"/>
        <v>18.76923</v>
      </c>
      <c r="BL25">
        <f t="shared" si="3"/>
        <v>0.47252999999999901</v>
      </c>
      <c r="BM25">
        <f t="shared" si="4"/>
        <v>6.5930000000001598E-2</v>
      </c>
      <c r="BO25">
        <f>I25</f>
        <v>44771.07</v>
      </c>
      <c r="BP25">
        <f>S25</f>
        <v>43810.05</v>
      </c>
      <c r="BQ25">
        <f t="shared" si="1"/>
        <v>43043.39</v>
      </c>
      <c r="BS25">
        <f t="shared" si="5"/>
        <v>-961.0199999999968</v>
      </c>
      <c r="BT25">
        <f t="shared" si="6"/>
        <v>-766.66000000000349</v>
      </c>
    </row>
    <row r="26" spans="2:72" x14ac:dyDescent="0.25">
      <c r="B26">
        <f t="shared" si="7"/>
        <v>41</v>
      </c>
      <c r="C26" s="10">
        <v>0</v>
      </c>
      <c r="D26" s="10">
        <v>0</v>
      </c>
      <c r="E26" s="10">
        <v>0.15384619999999999</v>
      </c>
      <c r="F26" s="10">
        <v>0.59340660000000001</v>
      </c>
      <c r="G26" s="10">
        <v>17.835159999999998</v>
      </c>
      <c r="H26" s="10">
        <v>65126.14</v>
      </c>
      <c r="I26" s="10">
        <v>45254.3</v>
      </c>
      <c r="J26" s="10">
        <v>0</v>
      </c>
      <c r="K26" s="10">
        <v>258043.8</v>
      </c>
      <c r="M26" s="10">
        <v>0</v>
      </c>
      <c r="N26" s="10">
        <v>0</v>
      </c>
      <c r="O26" s="10">
        <v>0.15384619999999999</v>
      </c>
      <c r="P26" s="10">
        <v>0.54945049999999995</v>
      </c>
      <c r="Q26" s="10">
        <v>17.516480000000001</v>
      </c>
      <c r="R26" s="10">
        <v>65926.490000000005</v>
      </c>
      <c r="S26" s="10">
        <v>44354.98</v>
      </c>
      <c r="T26" s="10">
        <v>779.26530000000002</v>
      </c>
      <c r="U26" s="10">
        <v>250325.5</v>
      </c>
      <c r="W26" s="10">
        <v>0</v>
      </c>
      <c r="X26" s="10">
        <v>0</v>
      </c>
      <c r="Y26" s="10">
        <v>0.15384619999999999</v>
      </c>
      <c r="Z26" s="10">
        <v>0.57142859999999995</v>
      </c>
      <c r="AA26" s="10">
        <v>18.10989</v>
      </c>
      <c r="AB26" s="10">
        <v>67834.38</v>
      </c>
      <c r="AC26" s="10">
        <v>45285.04</v>
      </c>
      <c r="AD26" s="10">
        <v>783.96420000000001</v>
      </c>
      <c r="AE26" s="10">
        <v>253129.2</v>
      </c>
      <c r="AG26">
        <f>AG25+H25-SUM(I25:J25)</f>
        <v>244624.38000000006</v>
      </c>
      <c r="AH26">
        <f>K26-AG26</f>
        <v>13419.419999999925</v>
      </c>
      <c r="AJ26">
        <f>AJ25+R25-SUM(S25:T25)</f>
        <v>236844.58299999996</v>
      </c>
      <c r="AK26">
        <f>U26-AJ26</f>
        <v>13480.917000000045</v>
      </c>
      <c r="AM26">
        <f t="shared" si="8"/>
        <v>237758.27759999994</v>
      </c>
      <c r="AN26">
        <f t="shared" si="2"/>
        <v>15370.922400000069</v>
      </c>
      <c r="AP26">
        <f t="shared" si="9"/>
        <v>244624.38000000006</v>
      </c>
      <c r="AQ26">
        <f t="shared" si="10"/>
        <v>236844.58299999996</v>
      </c>
      <c r="AR26">
        <f t="shared" si="11"/>
        <v>237758.27759999994</v>
      </c>
      <c r="AT26">
        <f t="shared" si="12"/>
        <v>13419.419999999925</v>
      </c>
      <c r="AU26">
        <f t="shared" si="13"/>
        <v>13480.917000000045</v>
      </c>
      <c r="AV26">
        <f t="shared" si="14"/>
        <v>15370.922400000069</v>
      </c>
      <c r="AX26">
        <f t="shared" si="15"/>
        <v>41</v>
      </c>
      <c r="AY26">
        <f t="shared" si="16"/>
        <v>-7779.7970000001078</v>
      </c>
      <c r="AZ26">
        <f t="shared" si="17"/>
        <v>913.69459999998799</v>
      </c>
      <c r="BB26">
        <f t="shared" si="18"/>
        <v>61.497000000119442</v>
      </c>
      <c r="BC26">
        <f t="shared" si="19"/>
        <v>1890.0054000000237</v>
      </c>
      <c r="BE26">
        <f>U26-K26</f>
        <v>-7718.2999999999884</v>
      </c>
      <c r="BF26">
        <f>AE26-U26</f>
        <v>2803.7000000000116</v>
      </c>
      <c r="BH26">
        <f>G26</f>
        <v>17.835159999999998</v>
      </c>
      <c r="BI26">
        <f>Q26</f>
        <v>17.516480000000001</v>
      </c>
      <c r="BJ26">
        <f t="shared" si="0"/>
        <v>18.10989</v>
      </c>
      <c r="BL26">
        <f t="shared" si="3"/>
        <v>-0.31867999999999697</v>
      </c>
      <c r="BM26">
        <f t="shared" si="4"/>
        <v>0.59340999999999866</v>
      </c>
      <c r="BO26">
        <f>I26</f>
        <v>45254.3</v>
      </c>
      <c r="BP26">
        <f>S26</f>
        <v>44354.98</v>
      </c>
      <c r="BQ26">
        <f t="shared" si="1"/>
        <v>45285.04</v>
      </c>
      <c r="BS26">
        <f t="shared" si="5"/>
        <v>-899.31999999999971</v>
      </c>
      <c r="BT26">
        <f t="shared" si="6"/>
        <v>930.05999999999767</v>
      </c>
    </row>
    <row r="27" spans="2:72" x14ac:dyDescent="0.25">
      <c r="B27">
        <f t="shared" si="7"/>
        <v>42</v>
      </c>
      <c r="C27" s="10">
        <v>0</v>
      </c>
      <c r="D27" s="10">
        <v>0</v>
      </c>
      <c r="E27" s="10">
        <v>0.14285709999999999</v>
      </c>
      <c r="F27" s="10">
        <v>0.56043960000000004</v>
      </c>
      <c r="G27" s="10">
        <v>17.054950000000002</v>
      </c>
      <c r="H27" s="10">
        <v>66680.67</v>
      </c>
      <c r="I27" s="10">
        <v>45070.84</v>
      </c>
      <c r="J27" s="10">
        <v>0</v>
      </c>
      <c r="K27" s="10">
        <v>277915.59999999998</v>
      </c>
      <c r="M27" s="10">
        <v>0</v>
      </c>
      <c r="N27" s="10">
        <v>0</v>
      </c>
      <c r="O27" s="10">
        <v>0.14285709999999999</v>
      </c>
      <c r="P27" s="10">
        <v>0.54945049999999995</v>
      </c>
      <c r="Q27" s="10">
        <v>16.912089999999999</v>
      </c>
      <c r="R27" s="10">
        <v>66468.929999999993</v>
      </c>
      <c r="S27" s="10">
        <v>45696.69</v>
      </c>
      <c r="T27" s="10">
        <v>236.78970000000001</v>
      </c>
      <c r="U27" s="10">
        <v>271117.8</v>
      </c>
      <c r="W27" s="10">
        <v>0</v>
      </c>
      <c r="X27" s="10">
        <v>0</v>
      </c>
      <c r="Y27" s="10">
        <v>0.14285709999999999</v>
      </c>
      <c r="Z27" s="10">
        <v>0.54945049999999995</v>
      </c>
      <c r="AA27" s="10">
        <v>17.197800000000001</v>
      </c>
      <c r="AB27" s="10">
        <v>65454.7</v>
      </c>
      <c r="AC27" s="10">
        <v>45007.360000000001</v>
      </c>
      <c r="AD27" s="10">
        <v>216.04310000000001</v>
      </c>
      <c r="AE27" s="10">
        <v>274894.59999999998</v>
      </c>
      <c r="AG27">
        <f>AG26+H26-SUM(I26:J26)</f>
        <v>264496.22000000009</v>
      </c>
      <c r="AH27">
        <f>K27-AG27</f>
        <v>13419.379999999888</v>
      </c>
      <c r="AJ27">
        <f>AJ26+R26-SUM(S26:T26)</f>
        <v>257636.82769999997</v>
      </c>
      <c r="AK27">
        <f>U27-AJ27</f>
        <v>13480.972300000023</v>
      </c>
      <c r="AM27">
        <f t="shared" si="8"/>
        <v>259523.65339999992</v>
      </c>
      <c r="AN27">
        <f t="shared" si="2"/>
        <v>15370.946600000054</v>
      </c>
      <c r="AP27">
        <f t="shared" si="9"/>
        <v>264496.22000000009</v>
      </c>
      <c r="AQ27">
        <f t="shared" si="10"/>
        <v>257636.82769999997</v>
      </c>
      <c r="AR27">
        <f t="shared" si="11"/>
        <v>259523.65339999992</v>
      </c>
      <c r="AT27">
        <f t="shared" si="12"/>
        <v>13419.379999999888</v>
      </c>
      <c r="AU27">
        <f t="shared" si="13"/>
        <v>13480.972300000023</v>
      </c>
      <c r="AV27">
        <f t="shared" si="14"/>
        <v>15370.946600000054</v>
      </c>
      <c r="AX27">
        <f t="shared" si="15"/>
        <v>42</v>
      </c>
      <c r="AY27">
        <f t="shared" si="16"/>
        <v>-6859.3923000001232</v>
      </c>
      <c r="AZ27">
        <f t="shared" si="17"/>
        <v>1886.8256999999576</v>
      </c>
      <c r="BB27">
        <f t="shared" si="18"/>
        <v>61.592300000134856</v>
      </c>
      <c r="BC27">
        <f t="shared" si="19"/>
        <v>1889.9743000000308</v>
      </c>
      <c r="BE27">
        <f>U27-K27</f>
        <v>-6797.7999999999884</v>
      </c>
      <c r="BF27">
        <f>AE27-U27</f>
        <v>3776.7999999999884</v>
      </c>
      <c r="BH27">
        <f>G27</f>
        <v>17.054950000000002</v>
      </c>
      <c r="BI27">
        <f>Q27</f>
        <v>16.912089999999999</v>
      </c>
      <c r="BJ27">
        <f t="shared" si="0"/>
        <v>17.197800000000001</v>
      </c>
      <c r="BL27">
        <f t="shared" si="3"/>
        <v>-0.14286000000000243</v>
      </c>
      <c r="BM27">
        <f t="shared" si="4"/>
        <v>0.28571000000000168</v>
      </c>
      <c r="BO27">
        <f>I27</f>
        <v>45070.84</v>
      </c>
      <c r="BP27">
        <f>S27</f>
        <v>45696.69</v>
      </c>
      <c r="BQ27">
        <f t="shared" si="1"/>
        <v>45007.360000000001</v>
      </c>
      <c r="BS27">
        <f t="shared" si="5"/>
        <v>625.85000000000582</v>
      </c>
      <c r="BT27">
        <f t="shared" si="6"/>
        <v>-689.33000000000175</v>
      </c>
    </row>
    <row r="28" spans="2:72" x14ac:dyDescent="0.25">
      <c r="B28">
        <f t="shared" si="7"/>
        <v>43</v>
      </c>
      <c r="C28" s="10">
        <v>0</v>
      </c>
      <c r="D28" s="10">
        <v>0</v>
      </c>
      <c r="E28" s="10">
        <v>0.17582420000000001</v>
      </c>
      <c r="F28" s="10">
        <v>0.50549449999999996</v>
      </c>
      <c r="G28" s="10">
        <v>16.274730000000002</v>
      </c>
      <c r="H28" s="10">
        <v>64728.49</v>
      </c>
      <c r="I28" s="10">
        <v>46450.81</v>
      </c>
      <c r="J28" s="10">
        <v>0</v>
      </c>
      <c r="K28" s="10">
        <v>299525.40000000002</v>
      </c>
      <c r="M28" s="10">
        <v>0</v>
      </c>
      <c r="N28" s="10">
        <v>0</v>
      </c>
      <c r="O28" s="10">
        <v>0.17582420000000001</v>
      </c>
      <c r="P28" s="10">
        <v>0.53846150000000004</v>
      </c>
      <c r="Q28" s="10">
        <v>16.153849999999998</v>
      </c>
      <c r="R28" s="10">
        <v>63372.78</v>
      </c>
      <c r="S28" s="10">
        <v>45104.12</v>
      </c>
      <c r="T28" s="10">
        <v>472.84449999999998</v>
      </c>
      <c r="U28" s="10">
        <v>291653.2</v>
      </c>
      <c r="W28" s="10">
        <v>0</v>
      </c>
      <c r="X28" s="10">
        <v>0</v>
      </c>
      <c r="Y28" s="10">
        <v>0.17582420000000001</v>
      </c>
      <c r="Z28" s="10">
        <v>0.51648349999999998</v>
      </c>
      <c r="AA28" s="10">
        <v>16.362639999999999</v>
      </c>
      <c r="AB28" s="10">
        <v>63681.26</v>
      </c>
      <c r="AC28" s="10">
        <v>45029.87</v>
      </c>
      <c r="AD28" s="10">
        <v>494.6123</v>
      </c>
      <c r="AE28" s="10">
        <v>295125.90000000002</v>
      </c>
      <c r="AG28">
        <f>AG27+H27-SUM(I27:J27)</f>
        <v>286106.05000000005</v>
      </c>
      <c r="AH28">
        <f>K28-AG28</f>
        <v>13419.349999999977</v>
      </c>
      <c r="AJ28">
        <f>AJ27+R27-SUM(S27:T27)</f>
        <v>278172.27799999993</v>
      </c>
      <c r="AK28">
        <f>U28-AJ28</f>
        <v>13480.922000000079</v>
      </c>
      <c r="AM28">
        <f t="shared" si="8"/>
        <v>279754.95029999991</v>
      </c>
      <c r="AN28">
        <f t="shared" si="2"/>
        <v>15370.949700000114</v>
      </c>
      <c r="AP28">
        <f t="shared" si="9"/>
        <v>286106.05000000005</v>
      </c>
      <c r="AQ28">
        <f t="shared" si="10"/>
        <v>278172.27799999993</v>
      </c>
      <c r="AR28">
        <f t="shared" si="11"/>
        <v>279754.95029999991</v>
      </c>
      <c r="AT28">
        <f t="shared" si="12"/>
        <v>13419.349999999977</v>
      </c>
      <c r="AU28">
        <f t="shared" si="13"/>
        <v>13480.922000000079</v>
      </c>
      <c r="AV28">
        <f t="shared" si="14"/>
        <v>15370.949700000114</v>
      </c>
      <c r="AX28">
        <f t="shared" si="15"/>
        <v>43</v>
      </c>
      <c r="AY28">
        <f t="shared" si="16"/>
        <v>-7933.7720000001136</v>
      </c>
      <c r="AZ28">
        <f t="shared" si="17"/>
        <v>1582.6722999999765</v>
      </c>
      <c r="BB28">
        <f t="shared" si="18"/>
        <v>61.57200000010198</v>
      </c>
      <c r="BC28">
        <f t="shared" si="19"/>
        <v>1890.0277000000351</v>
      </c>
      <c r="BE28">
        <f>U28-K28</f>
        <v>-7872.2000000000116</v>
      </c>
      <c r="BF28">
        <f>AE28-U28</f>
        <v>3472.7000000000116</v>
      </c>
      <c r="BH28">
        <f>G28</f>
        <v>16.274730000000002</v>
      </c>
      <c r="BI28">
        <f>Q28</f>
        <v>16.153849999999998</v>
      </c>
      <c r="BJ28">
        <f t="shared" si="0"/>
        <v>16.362639999999999</v>
      </c>
      <c r="BL28">
        <f t="shared" si="3"/>
        <v>-0.12088000000000321</v>
      </c>
      <c r="BM28">
        <f t="shared" si="4"/>
        <v>0.20879000000000048</v>
      </c>
      <c r="BO28">
        <f>I28</f>
        <v>46450.81</v>
      </c>
      <c r="BP28">
        <f>S28</f>
        <v>45104.12</v>
      </c>
      <c r="BQ28">
        <f t="shared" si="1"/>
        <v>45029.87</v>
      </c>
      <c r="BS28">
        <f t="shared" si="5"/>
        <v>-1346.6899999999951</v>
      </c>
      <c r="BT28">
        <f t="shared" si="6"/>
        <v>-74.25</v>
      </c>
    </row>
    <row r="29" spans="2:72" x14ac:dyDescent="0.25">
      <c r="B29">
        <f t="shared" si="7"/>
        <v>44</v>
      </c>
      <c r="C29" s="10">
        <v>0</v>
      </c>
      <c r="D29" s="10">
        <v>0</v>
      </c>
      <c r="E29" s="10">
        <v>0.13186809999999999</v>
      </c>
      <c r="F29" s="10">
        <v>0.53846150000000004</v>
      </c>
      <c r="G29" s="10">
        <v>18.395600000000002</v>
      </c>
      <c r="H29" s="10">
        <v>72350.080000000002</v>
      </c>
      <c r="I29" s="10">
        <v>44778.38</v>
      </c>
      <c r="J29" s="10">
        <v>0</v>
      </c>
      <c r="K29" s="10">
        <v>317803.09999999998</v>
      </c>
      <c r="M29" s="10">
        <v>0</v>
      </c>
      <c r="N29" s="10">
        <v>0</v>
      </c>
      <c r="O29" s="10">
        <v>0.13186809999999999</v>
      </c>
      <c r="P29" s="10">
        <v>0.51648349999999998</v>
      </c>
      <c r="Q29" s="10">
        <v>17.923079999999999</v>
      </c>
      <c r="R29" s="10">
        <v>70807.600000000006</v>
      </c>
      <c r="S29" s="10">
        <v>44837.3</v>
      </c>
      <c r="T29" s="10">
        <v>393.36900000000003</v>
      </c>
      <c r="U29" s="10">
        <v>309449</v>
      </c>
      <c r="W29" s="10">
        <v>0</v>
      </c>
      <c r="X29" s="10">
        <v>0</v>
      </c>
      <c r="Y29" s="10">
        <v>0.13186809999999999</v>
      </c>
      <c r="Z29" s="10">
        <v>0.50549449999999996</v>
      </c>
      <c r="AA29" s="10">
        <v>17.373629999999999</v>
      </c>
      <c r="AB29" s="10">
        <v>71418.8</v>
      </c>
      <c r="AC29" s="10">
        <v>45153.32</v>
      </c>
      <c r="AD29" s="10">
        <v>362.51780000000002</v>
      </c>
      <c r="AE29" s="10">
        <v>313282.7</v>
      </c>
      <c r="AG29">
        <f>AG28+H28-SUM(I28:J28)</f>
        <v>304383.73000000004</v>
      </c>
      <c r="AH29">
        <f>K29-AG29</f>
        <v>13419.369999999937</v>
      </c>
      <c r="AJ29">
        <f>AJ28+R28-SUM(S28:T28)</f>
        <v>295968.09349999996</v>
      </c>
      <c r="AK29">
        <f>U29-AJ29</f>
        <v>13480.906500000041</v>
      </c>
      <c r="AM29">
        <f t="shared" si="8"/>
        <v>297911.72799999989</v>
      </c>
      <c r="AN29">
        <f t="shared" si="2"/>
        <v>15370.972000000125</v>
      </c>
      <c r="AP29">
        <f t="shared" si="9"/>
        <v>304383.73000000004</v>
      </c>
      <c r="AQ29">
        <f t="shared" si="10"/>
        <v>295968.09349999996</v>
      </c>
      <c r="AR29">
        <f t="shared" si="11"/>
        <v>297911.72799999989</v>
      </c>
      <c r="AT29">
        <f t="shared" si="12"/>
        <v>13419.369999999937</v>
      </c>
      <c r="AU29">
        <f t="shared" si="13"/>
        <v>13480.906500000041</v>
      </c>
      <c r="AV29">
        <f t="shared" si="14"/>
        <v>15370.972000000125</v>
      </c>
      <c r="AX29">
        <f t="shared" si="15"/>
        <v>44</v>
      </c>
      <c r="AY29">
        <f t="shared" si="16"/>
        <v>-8415.6365000000806</v>
      </c>
      <c r="AZ29">
        <f t="shared" si="17"/>
        <v>1943.6344999999274</v>
      </c>
      <c r="BB29">
        <f t="shared" si="18"/>
        <v>61.536500000103842</v>
      </c>
      <c r="BC29">
        <f t="shared" si="19"/>
        <v>1890.0655000000843</v>
      </c>
      <c r="BE29">
        <f>U29-K29</f>
        <v>-8354.0999999999767</v>
      </c>
      <c r="BF29">
        <f>AE29-U29</f>
        <v>3833.7000000000116</v>
      </c>
      <c r="BH29">
        <f>G29</f>
        <v>18.395600000000002</v>
      </c>
      <c r="BI29">
        <f>Q29</f>
        <v>17.923079999999999</v>
      </c>
      <c r="BJ29">
        <f t="shared" si="0"/>
        <v>17.373629999999999</v>
      </c>
      <c r="BL29">
        <f t="shared" si="3"/>
        <v>-0.47252000000000294</v>
      </c>
      <c r="BM29">
        <f t="shared" si="4"/>
        <v>-0.54945000000000022</v>
      </c>
      <c r="BO29">
        <f>I29</f>
        <v>44778.38</v>
      </c>
      <c r="BP29">
        <f>S29</f>
        <v>44837.3</v>
      </c>
      <c r="BQ29">
        <f t="shared" si="1"/>
        <v>45153.32</v>
      </c>
      <c r="BS29">
        <f t="shared" si="5"/>
        <v>58.92000000000553</v>
      </c>
      <c r="BT29">
        <f t="shared" si="6"/>
        <v>316.0199999999968</v>
      </c>
    </row>
    <row r="30" spans="2:72" x14ac:dyDescent="0.25">
      <c r="B30">
        <f t="shared" si="7"/>
        <v>45</v>
      </c>
      <c r="C30" s="10">
        <v>0</v>
      </c>
      <c r="D30" s="10">
        <v>0</v>
      </c>
      <c r="E30" s="10">
        <v>0.16483519999999999</v>
      </c>
      <c r="F30" s="10">
        <v>0.50549449999999996</v>
      </c>
      <c r="G30" s="10">
        <v>17.758240000000001</v>
      </c>
      <c r="H30" s="10">
        <v>68599.33</v>
      </c>
      <c r="I30" s="10">
        <v>46003.1</v>
      </c>
      <c r="J30" s="10">
        <v>0</v>
      </c>
      <c r="K30" s="10">
        <v>345374.8</v>
      </c>
      <c r="M30" s="10">
        <v>0</v>
      </c>
      <c r="N30" s="10">
        <v>0</v>
      </c>
      <c r="O30" s="10">
        <v>0.16483519999999999</v>
      </c>
      <c r="P30" s="10">
        <v>0.52747250000000001</v>
      </c>
      <c r="Q30" s="10">
        <v>18.34066</v>
      </c>
      <c r="R30" s="10">
        <v>68483.75</v>
      </c>
      <c r="S30" s="10">
        <v>45030.23</v>
      </c>
      <c r="T30" s="10">
        <v>523.28679999999997</v>
      </c>
      <c r="U30" s="10">
        <v>335026</v>
      </c>
      <c r="W30" s="10">
        <v>0</v>
      </c>
      <c r="X30" s="10">
        <v>0</v>
      </c>
      <c r="Y30" s="10">
        <v>0.16483519999999999</v>
      </c>
      <c r="Z30" s="10">
        <v>0.50549449999999996</v>
      </c>
      <c r="AA30" s="10">
        <v>16.98901</v>
      </c>
      <c r="AB30" s="10">
        <v>66992.289999999994</v>
      </c>
      <c r="AC30" s="10">
        <v>45681.760000000002</v>
      </c>
      <c r="AD30" s="10">
        <v>408.5831</v>
      </c>
      <c r="AE30" s="10">
        <v>339185.6</v>
      </c>
      <c r="AG30">
        <f>AG29+H29-SUM(I29:J29)</f>
        <v>331955.43000000005</v>
      </c>
      <c r="AH30">
        <f>K30-AG30</f>
        <v>13419.369999999937</v>
      </c>
      <c r="AJ30">
        <f>AJ29+R29-SUM(S29:T29)</f>
        <v>321545.02449999994</v>
      </c>
      <c r="AK30">
        <f>U30-AJ30</f>
        <v>13480.975500000059</v>
      </c>
      <c r="AM30">
        <f t="shared" si="8"/>
        <v>323814.6901999999</v>
      </c>
      <c r="AN30">
        <f t="shared" si="2"/>
        <v>15370.909800000081</v>
      </c>
      <c r="AP30">
        <f t="shared" si="9"/>
        <v>331955.43000000005</v>
      </c>
      <c r="AQ30">
        <f t="shared" si="10"/>
        <v>321545.02449999994</v>
      </c>
      <c r="AR30">
        <f t="shared" si="11"/>
        <v>323814.6901999999</v>
      </c>
      <c r="AT30">
        <f t="shared" si="12"/>
        <v>13419.369999999937</v>
      </c>
      <c r="AU30">
        <f t="shared" si="13"/>
        <v>13480.975500000059</v>
      </c>
      <c r="AV30">
        <f t="shared" si="14"/>
        <v>15370.909800000081</v>
      </c>
      <c r="AX30">
        <f t="shared" si="15"/>
        <v>45</v>
      </c>
      <c r="AY30">
        <f t="shared" si="16"/>
        <v>-10410.40550000011</v>
      </c>
      <c r="AZ30">
        <f t="shared" si="17"/>
        <v>2269.6656999999541</v>
      </c>
      <c r="BB30">
        <f t="shared" si="18"/>
        <v>61.605500000121538</v>
      </c>
      <c r="BC30">
        <f t="shared" si="19"/>
        <v>1889.9343000000226</v>
      </c>
      <c r="BE30">
        <f>U30-K30</f>
        <v>-10348.799999999988</v>
      </c>
      <c r="BF30">
        <f>AE30-U30</f>
        <v>4159.5999999999767</v>
      </c>
      <c r="BH30">
        <f>G30</f>
        <v>17.758240000000001</v>
      </c>
      <c r="BI30">
        <f>Q30</f>
        <v>18.34066</v>
      </c>
      <c r="BJ30">
        <f t="shared" si="0"/>
        <v>16.98901</v>
      </c>
      <c r="BL30">
        <f t="shared" si="3"/>
        <v>0.58241999999999905</v>
      </c>
      <c r="BM30">
        <f t="shared" si="4"/>
        <v>-1.3516499999999994</v>
      </c>
      <c r="BO30">
        <f>I30</f>
        <v>46003.1</v>
      </c>
      <c r="BP30">
        <f>S30</f>
        <v>45030.23</v>
      </c>
      <c r="BQ30">
        <f t="shared" si="1"/>
        <v>45681.760000000002</v>
      </c>
      <c r="BS30">
        <f t="shared" si="5"/>
        <v>-972.86999999999534</v>
      </c>
      <c r="BT30">
        <f t="shared" si="6"/>
        <v>651.52999999999884</v>
      </c>
    </row>
    <row r="31" spans="2:72" x14ac:dyDescent="0.25">
      <c r="B31">
        <f t="shared" si="7"/>
        <v>46</v>
      </c>
      <c r="C31" s="10">
        <v>0</v>
      </c>
      <c r="D31" s="10">
        <v>0</v>
      </c>
      <c r="E31" s="10">
        <v>0.14285709999999999</v>
      </c>
      <c r="F31" s="10">
        <v>0.58241759999999998</v>
      </c>
      <c r="G31" s="10">
        <v>17.21978</v>
      </c>
      <c r="H31" s="10">
        <v>65410.39</v>
      </c>
      <c r="I31" s="10">
        <v>45522.89</v>
      </c>
      <c r="J31" s="10">
        <v>0</v>
      </c>
      <c r="K31" s="10">
        <v>367044.7</v>
      </c>
      <c r="M31" s="10">
        <v>0</v>
      </c>
      <c r="N31" s="10">
        <v>0</v>
      </c>
      <c r="O31" s="10">
        <v>0.14285709999999999</v>
      </c>
      <c r="P31" s="10">
        <v>0.58241759999999998</v>
      </c>
      <c r="Q31" s="10">
        <v>18.0989</v>
      </c>
      <c r="R31" s="10">
        <v>71055.56</v>
      </c>
      <c r="S31" s="10">
        <v>45208.93</v>
      </c>
      <c r="T31" s="10">
        <v>201.1035</v>
      </c>
      <c r="U31" s="10">
        <v>357056.8</v>
      </c>
      <c r="W31" s="10">
        <v>0</v>
      </c>
      <c r="X31" s="10">
        <v>0</v>
      </c>
      <c r="Y31" s="10">
        <v>0.14285709999999999</v>
      </c>
      <c r="Z31" s="10">
        <v>0.58241759999999998</v>
      </c>
      <c r="AA31" s="10">
        <v>17.516480000000001</v>
      </c>
      <c r="AB31" s="10">
        <v>70431.14</v>
      </c>
      <c r="AC31" s="10">
        <v>45129.13</v>
      </c>
      <c r="AD31" s="10">
        <v>190.1343</v>
      </c>
      <c r="AE31" s="10">
        <v>359259.3</v>
      </c>
      <c r="AG31">
        <f>AG30+H30-SUM(I30:J30)</f>
        <v>354551.66000000009</v>
      </c>
      <c r="AH31">
        <f>K31-AG31</f>
        <v>12493.039999999921</v>
      </c>
      <c r="AJ31">
        <f>AJ30+R30-SUM(S30:T30)</f>
        <v>344475.25769999996</v>
      </c>
      <c r="AK31">
        <f>U31-AJ31</f>
        <v>12581.54230000003</v>
      </c>
      <c r="AM31">
        <f t="shared" si="8"/>
        <v>344716.63709999988</v>
      </c>
      <c r="AN31">
        <f t="shared" si="2"/>
        <v>14542.662900000112</v>
      </c>
      <c r="AP31">
        <f t="shared" si="9"/>
        <v>354551.66000000009</v>
      </c>
      <c r="AQ31">
        <f t="shared" si="10"/>
        <v>344475.25769999996</v>
      </c>
      <c r="AR31">
        <f t="shared" si="11"/>
        <v>344716.63709999988</v>
      </c>
      <c r="AT31">
        <f t="shared" si="12"/>
        <v>12493.039999999921</v>
      </c>
      <c r="AU31">
        <f t="shared" si="13"/>
        <v>12581.54230000003</v>
      </c>
      <c r="AV31">
        <f t="shared" si="14"/>
        <v>14542.662900000112</v>
      </c>
      <c r="AX31">
        <f t="shared" si="15"/>
        <v>46</v>
      </c>
      <c r="AY31">
        <f t="shared" si="16"/>
        <v>-10076.402300000133</v>
      </c>
      <c r="AZ31">
        <f t="shared" si="17"/>
        <v>241.37939999991795</v>
      </c>
      <c r="BB31">
        <f t="shared" si="18"/>
        <v>88.502300000109244</v>
      </c>
      <c r="BC31">
        <f t="shared" si="19"/>
        <v>1961.120600000082</v>
      </c>
      <c r="BE31">
        <f>U31-K31</f>
        <v>-9987.9000000000233</v>
      </c>
      <c r="BF31">
        <f>AE31-U31</f>
        <v>2202.5</v>
      </c>
      <c r="BH31">
        <f>G31</f>
        <v>17.21978</v>
      </c>
      <c r="BI31">
        <f>Q31</f>
        <v>18.0989</v>
      </c>
      <c r="BJ31">
        <f t="shared" si="0"/>
        <v>17.516480000000001</v>
      </c>
      <c r="BL31">
        <f t="shared" si="3"/>
        <v>0.87912000000000035</v>
      </c>
      <c r="BM31">
        <f t="shared" si="4"/>
        <v>-0.58241999999999905</v>
      </c>
      <c r="BO31">
        <f>I31</f>
        <v>45522.89</v>
      </c>
      <c r="BP31">
        <f>S31</f>
        <v>45208.93</v>
      </c>
      <c r="BQ31">
        <f t="shared" si="1"/>
        <v>45129.13</v>
      </c>
      <c r="BS31">
        <f t="shared" si="5"/>
        <v>-313.95999999999913</v>
      </c>
      <c r="BT31">
        <f t="shared" si="6"/>
        <v>-79.80000000000291</v>
      </c>
    </row>
    <row r="32" spans="2:72" x14ac:dyDescent="0.25">
      <c r="B32">
        <f t="shared" si="7"/>
        <v>47</v>
      </c>
      <c r="C32" s="10">
        <v>0</v>
      </c>
      <c r="D32" s="10">
        <v>0</v>
      </c>
      <c r="E32" s="10">
        <v>0.18681320000000001</v>
      </c>
      <c r="F32" s="10">
        <v>0.58241759999999998</v>
      </c>
      <c r="G32" s="10">
        <v>18.373629999999999</v>
      </c>
      <c r="H32" s="10">
        <v>74978.509999999995</v>
      </c>
      <c r="I32" s="10">
        <v>45819.63</v>
      </c>
      <c r="J32" s="10">
        <v>0</v>
      </c>
      <c r="K32" s="10">
        <v>386932.2</v>
      </c>
      <c r="M32" s="10">
        <v>0</v>
      </c>
      <c r="N32" s="10">
        <v>0</v>
      </c>
      <c r="O32" s="10">
        <v>0.18681320000000001</v>
      </c>
      <c r="P32" s="10">
        <v>0.57142859999999995</v>
      </c>
      <c r="Q32" s="10">
        <v>18.0989</v>
      </c>
      <c r="R32" s="10">
        <v>70995.179999999993</v>
      </c>
      <c r="S32" s="10">
        <v>45487.83</v>
      </c>
      <c r="T32" s="10">
        <v>22.29973</v>
      </c>
      <c r="U32" s="10">
        <v>382702.3</v>
      </c>
      <c r="W32" s="10">
        <v>0</v>
      </c>
      <c r="X32" s="10">
        <v>0</v>
      </c>
      <c r="Y32" s="10">
        <v>0.18681320000000001</v>
      </c>
      <c r="Z32" s="10">
        <v>0.56043960000000004</v>
      </c>
      <c r="AA32" s="10">
        <v>18.142859999999999</v>
      </c>
      <c r="AB32" s="10">
        <v>74226.78</v>
      </c>
      <c r="AC32" s="10">
        <v>45387.48</v>
      </c>
      <c r="AD32" s="10">
        <v>26.279029999999999</v>
      </c>
      <c r="AE32" s="10">
        <v>384371.20000000001</v>
      </c>
      <c r="AG32">
        <f>AG31+H31-SUM(I31:J31)</f>
        <v>374439.16000000009</v>
      </c>
      <c r="AH32">
        <f>K32-AG32</f>
        <v>12493.039999999921</v>
      </c>
      <c r="AJ32">
        <f>AJ31+R31-SUM(S31:T31)</f>
        <v>370120.78419999994</v>
      </c>
      <c r="AK32">
        <f>U32-AJ32</f>
        <v>12581.515800000052</v>
      </c>
      <c r="AM32">
        <f t="shared" si="8"/>
        <v>369828.51279999991</v>
      </c>
      <c r="AN32">
        <f t="shared" si="2"/>
        <v>14542.687200000102</v>
      </c>
      <c r="AP32">
        <f t="shared" si="9"/>
        <v>374439.16000000009</v>
      </c>
      <c r="AQ32">
        <f t="shared" si="10"/>
        <v>370120.78419999994</v>
      </c>
      <c r="AR32">
        <f t="shared" si="11"/>
        <v>369828.51279999991</v>
      </c>
      <c r="AT32">
        <f t="shared" si="12"/>
        <v>12493.039999999921</v>
      </c>
      <c r="AU32">
        <f t="shared" si="13"/>
        <v>12581.515800000052</v>
      </c>
      <c r="AV32">
        <f t="shared" si="14"/>
        <v>14542.687200000102</v>
      </c>
      <c r="AX32">
        <f t="shared" si="15"/>
        <v>47</v>
      </c>
      <c r="AY32">
        <f t="shared" si="16"/>
        <v>-4318.3758000001544</v>
      </c>
      <c r="AZ32">
        <f t="shared" si="17"/>
        <v>-292.27140000002692</v>
      </c>
      <c r="BB32">
        <f t="shared" si="18"/>
        <v>88.47580000013113</v>
      </c>
      <c r="BC32">
        <f t="shared" si="19"/>
        <v>1961.1714000000502</v>
      </c>
      <c r="BE32">
        <f>U32-K32</f>
        <v>-4229.9000000000233</v>
      </c>
      <c r="BF32">
        <f>AE32-U32</f>
        <v>1668.9000000000233</v>
      </c>
      <c r="BH32">
        <f>G32</f>
        <v>18.373629999999999</v>
      </c>
      <c r="BI32">
        <f>Q32</f>
        <v>18.0989</v>
      </c>
      <c r="BJ32">
        <f t="shared" si="0"/>
        <v>18.142859999999999</v>
      </c>
      <c r="BL32">
        <f t="shared" si="3"/>
        <v>-0.27472999999999814</v>
      </c>
      <c r="BM32">
        <f t="shared" si="4"/>
        <v>4.3959999999998445E-2</v>
      </c>
      <c r="BO32">
        <f>I32</f>
        <v>45819.63</v>
      </c>
      <c r="BP32">
        <f>S32</f>
        <v>45487.83</v>
      </c>
      <c r="BQ32">
        <f t="shared" si="1"/>
        <v>45387.48</v>
      </c>
      <c r="BS32">
        <f t="shared" si="5"/>
        <v>-331.79999999999563</v>
      </c>
      <c r="BT32">
        <f t="shared" si="6"/>
        <v>-100.34999999999854</v>
      </c>
    </row>
    <row r="33" spans="2:72" x14ac:dyDescent="0.25">
      <c r="B33">
        <f t="shared" si="7"/>
        <v>48</v>
      </c>
      <c r="C33" s="10">
        <v>0</v>
      </c>
      <c r="D33" s="10">
        <v>0</v>
      </c>
      <c r="E33" s="10">
        <v>0.14285709999999999</v>
      </c>
      <c r="F33" s="10">
        <v>0.50549449999999996</v>
      </c>
      <c r="G33" s="10">
        <v>18.197800000000001</v>
      </c>
      <c r="H33" s="10">
        <v>72996.73</v>
      </c>
      <c r="I33" s="10">
        <v>46262.69</v>
      </c>
      <c r="J33" s="10">
        <v>0</v>
      </c>
      <c r="K33" s="10">
        <v>416091</v>
      </c>
      <c r="M33" s="10">
        <v>0</v>
      </c>
      <c r="N33" s="10">
        <v>0</v>
      </c>
      <c r="O33" s="10">
        <v>0.14285709999999999</v>
      </c>
      <c r="P33" s="10">
        <v>0.49450549999999999</v>
      </c>
      <c r="Q33" s="10">
        <v>18</v>
      </c>
      <c r="R33" s="10">
        <v>74505.02</v>
      </c>
      <c r="S33" s="10">
        <v>46338.47</v>
      </c>
      <c r="T33" s="10">
        <v>93.718069999999997</v>
      </c>
      <c r="U33" s="10">
        <v>408187.4</v>
      </c>
      <c r="W33" s="10">
        <v>0</v>
      </c>
      <c r="X33" s="10">
        <v>0</v>
      </c>
      <c r="Y33" s="10">
        <v>0.14285709999999999</v>
      </c>
      <c r="Z33" s="10">
        <v>0.51648349999999998</v>
      </c>
      <c r="AA33" s="10">
        <v>17.824179999999998</v>
      </c>
      <c r="AB33" s="10">
        <v>74000.240000000005</v>
      </c>
      <c r="AC33" s="10">
        <v>46021.72</v>
      </c>
      <c r="AD33" s="10">
        <v>88.235039999999998</v>
      </c>
      <c r="AE33" s="10">
        <v>413184.2</v>
      </c>
      <c r="AG33">
        <f>AG32+H32-SUM(I32:J32)</f>
        <v>403598.0400000001</v>
      </c>
      <c r="AH33">
        <f>K33-AG33</f>
        <v>12492.959999999905</v>
      </c>
      <c r="AJ33">
        <f>AJ32+R32-SUM(S32:T32)</f>
        <v>395605.83446999994</v>
      </c>
      <c r="AK33">
        <f>U33-AJ33</f>
        <v>12581.56553000008</v>
      </c>
      <c r="AM33">
        <f t="shared" si="8"/>
        <v>398641.53376999992</v>
      </c>
      <c r="AN33">
        <f t="shared" si="2"/>
        <v>14542.66623000009</v>
      </c>
      <c r="AP33">
        <f t="shared" si="9"/>
        <v>403598.0400000001</v>
      </c>
      <c r="AQ33">
        <f t="shared" si="10"/>
        <v>395605.83446999994</v>
      </c>
      <c r="AR33">
        <f t="shared" si="11"/>
        <v>398641.53376999992</v>
      </c>
      <c r="AT33">
        <f t="shared" si="12"/>
        <v>12492.959999999905</v>
      </c>
      <c r="AU33">
        <f t="shared" si="13"/>
        <v>12581.56553000008</v>
      </c>
      <c r="AV33">
        <f t="shared" si="14"/>
        <v>14542.66623000009</v>
      </c>
      <c r="AX33">
        <f t="shared" si="15"/>
        <v>48</v>
      </c>
      <c r="AY33">
        <f t="shared" si="16"/>
        <v>-7992.2055300001521</v>
      </c>
      <c r="AZ33">
        <f t="shared" si="17"/>
        <v>3035.6992999999784</v>
      </c>
      <c r="BB33">
        <f t="shared" si="18"/>
        <v>88.605530000175349</v>
      </c>
      <c r="BC33">
        <f t="shared" si="19"/>
        <v>1961.10070000001</v>
      </c>
      <c r="BE33">
        <f>U33-K33</f>
        <v>-7903.5999999999767</v>
      </c>
      <c r="BF33">
        <f>AE33-U33</f>
        <v>4996.7999999999884</v>
      </c>
      <c r="BH33">
        <f>G33</f>
        <v>18.197800000000001</v>
      </c>
      <c r="BI33">
        <f>Q33</f>
        <v>18</v>
      </c>
      <c r="BJ33">
        <f t="shared" si="0"/>
        <v>17.824179999999998</v>
      </c>
      <c r="BL33">
        <f t="shared" si="3"/>
        <v>-0.19780000000000086</v>
      </c>
      <c r="BM33">
        <f t="shared" si="4"/>
        <v>-0.17582000000000164</v>
      </c>
      <c r="BO33">
        <f>I33</f>
        <v>46262.69</v>
      </c>
      <c r="BP33">
        <f>S33</f>
        <v>46338.47</v>
      </c>
      <c r="BQ33">
        <f t="shared" si="1"/>
        <v>46021.72</v>
      </c>
      <c r="BS33">
        <f t="shared" si="5"/>
        <v>75.779999999998836</v>
      </c>
      <c r="BT33">
        <f t="shared" si="6"/>
        <v>-316.75</v>
      </c>
    </row>
    <row r="34" spans="2:72" x14ac:dyDescent="0.25">
      <c r="B34">
        <f t="shared" si="7"/>
        <v>49</v>
      </c>
      <c r="C34" s="10">
        <v>0</v>
      </c>
      <c r="D34" s="10">
        <v>0</v>
      </c>
      <c r="E34" s="10">
        <v>0.14285709999999999</v>
      </c>
      <c r="F34" s="10">
        <v>0.50549449999999996</v>
      </c>
      <c r="G34" s="10">
        <v>16.692309999999999</v>
      </c>
      <c r="H34" s="10">
        <v>69550.45</v>
      </c>
      <c r="I34" s="10">
        <v>47151.27</v>
      </c>
      <c r="J34" s="10">
        <v>0</v>
      </c>
      <c r="K34" s="10">
        <v>447773.6</v>
      </c>
      <c r="M34" s="10">
        <v>0</v>
      </c>
      <c r="N34" s="10">
        <v>0</v>
      </c>
      <c r="O34" s="10">
        <v>0.14285709999999999</v>
      </c>
      <c r="P34" s="10">
        <v>0.52747250000000001</v>
      </c>
      <c r="Q34" s="10">
        <v>17.384620000000002</v>
      </c>
      <c r="R34" s="10">
        <v>70032.83</v>
      </c>
      <c r="S34" s="10">
        <v>46149.42</v>
      </c>
      <c r="T34" s="10">
        <v>127.589</v>
      </c>
      <c r="U34" s="10">
        <v>441208.7</v>
      </c>
      <c r="W34" s="10">
        <v>0</v>
      </c>
      <c r="X34" s="10">
        <v>0</v>
      </c>
      <c r="Y34" s="10">
        <v>0.14285709999999999</v>
      </c>
      <c r="Z34" s="10">
        <v>0.50549449999999996</v>
      </c>
      <c r="AA34" s="10">
        <v>17.241759999999999</v>
      </c>
      <c r="AB34" s="10">
        <v>71831.42</v>
      </c>
      <c r="AC34" s="10">
        <v>46607.48</v>
      </c>
      <c r="AD34" s="10">
        <v>121.09</v>
      </c>
      <c r="AE34" s="10">
        <v>446059.2</v>
      </c>
      <c r="AG34">
        <f>AG33+H33-SUM(I33:J33)</f>
        <v>430332.08000000007</v>
      </c>
      <c r="AH34">
        <f>K34-AG34</f>
        <v>17441.519999999902</v>
      </c>
      <c r="AJ34">
        <f>AJ33+R33-SUM(S33:T33)</f>
        <v>423678.66639999999</v>
      </c>
      <c r="AK34">
        <f>U34-AJ34</f>
        <v>17530.033600000024</v>
      </c>
      <c r="AM34">
        <f t="shared" si="8"/>
        <v>426531.81872999994</v>
      </c>
      <c r="AN34">
        <f t="shared" si="2"/>
        <v>19527.381270000071</v>
      </c>
      <c r="AP34">
        <f t="shared" si="9"/>
        <v>430332.08000000007</v>
      </c>
      <c r="AQ34">
        <f t="shared" si="10"/>
        <v>423678.66639999999</v>
      </c>
      <c r="AR34">
        <f t="shared" si="11"/>
        <v>426531.81872999994</v>
      </c>
      <c r="AT34">
        <f t="shared" si="12"/>
        <v>17441.519999999902</v>
      </c>
      <c r="AU34">
        <f t="shared" si="13"/>
        <v>17530.033600000024</v>
      </c>
      <c r="AV34">
        <f t="shared" si="14"/>
        <v>19527.381270000071</v>
      </c>
      <c r="AX34">
        <f t="shared" si="15"/>
        <v>49</v>
      </c>
      <c r="AY34">
        <f t="shared" si="16"/>
        <v>-6653.4136000000872</v>
      </c>
      <c r="AZ34">
        <f t="shared" si="17"/>
        <v>2853.1523299999535</v>
      </c>
      <c r="BB34">
        <f t="shared" si="18"/>
        <v>88.513600000122096</v>
      </c>
      <c r="BC34">
        <f t="shared" si="19"/>
        <v>1997.3476700000465</v>
      </c>
      <c r="BE34">
        <f>U34-K34</f>
        <v>-6564.8999999999651</v>
      </c>
      <c r="BF34">
        <f>AE34-U34</f>
        <v>4850.5</v>
      </c>
      <c r="BH34">
        <f>G34</f>
        <v>16.692309999999999</v>
      </c>
      <c r="BI34">
        <f>Q34</f>
        <v>17.384620000000002</v>
      </c>
      <c r="BJ34">
        <f t="shared" si="0"/>
        <v>17.241759999999999</v>
      </c>
      <c r="BL34">
        <f t="shared" si="3"/>
        <v>0.69231000000000265</v>
      </c>
      <c r="BM34">
        <f t="shared" si="4"/>
        <v>-0.14286000000000243</v>
      </c>
      <c r="BO34">
        <f>I34</f>
        <v>47151.27</v>
      </c>
      <c r="BP34">
        <f>S34</f>
        <v>46149.42</v>
      </c>
      <c r="BQ34">
        <f t="shared" si="1"/>
        <v>46607.48</v>
      </c>
      <c r="BS34">
        <f t="shared" si="5"/>
        <v>-1001.8499999999985</v>
      </c>
      <c r="BT34">
        <f t="shared" si="6"/>
        <v>458.06000000000495</v>
      </c>
    </row>
    <row r="35" spans="2:72" x14ac:dyDescent="0.25">
      <c r="B35">
        <f t="shared" si="7"/>
        <v>50</v>
      </c>
      <c r="C35" s="10">
        <v>0</v>
      </c>
      <c r="D35" s="10">
        <v>0</v>
      </c>
      <c r="E35" s="10">
        <v>0.18681320000000001</v>
      </c>
      <c r="F35" s="10">
        <v>0.53846150000000004</v>
      </c>
      <c r="G35" s="10">
        <v>19.43956</v>
      </c>
      <c r="H35" s="10">
        <v>77176.570000000007</v>
      </c>
      <c r="I35" s="10">
        <v>45793.94</v>
      </c>
      <c r="J35" s="10">
        <v>0</v>
      </c>
      <c r="K35" s="10">
        <v>470172.8</v>
      </c>
      <c r="M35" s="10">
        <v>0</v>
      </c>
      <c r="N35" s="10">
        <v>0</v>
      </c>
      <c r="O35" s="10">
        <v>0.18681320000000001</v>
      </c>
      <c r="P35" s="10">
        <v>0.50549449999999996</v>
      </c>
      <c r="Q35" s="10">
        <v>18.164840000000002</v>
      </c>
      <c r="R35" s="10">
        <v>74204.100000000006</v>
      </c>
      <c r="S35" s="10">
        <v>45449.97</v>
      </c>
      <c r="T35" s="10">
        <v>52.247239999999998</v>
      </c>
      <c r="U35" s="10">
        <v>464964.6</v>
      </c>
      <c r="W35" s="10">
        <v>0</v>
      </c>
      <c r="X35" s="10">
        <v>0</v>
      </c>
      <c r="Y35" s="10">
        <v>0.18681320000000001</v>
      </c>
      <c r="Z35" s="10">
        <v>0.51648349999999998</v>
      </c>
      <c r="AA35" s="10">
        <v>18.34066</v>
      </c>
      <c r="AB35" s="10">
        <v>75895.179999999993</v>
      </c>
      <c r="AC35" s="10">
        <v>45649.599999999999</v>
      </c>
      <c r="AD35" s="10">
        <v>52.247239999999998</v>
      </c>
      <c r="AE35" s="10">
        <v>471162</v>
      </c>
      <c r="AG35">
        <f>AG34+H34-SUM(I34:J34)</f>
        <v>452731.26000000007</v>
      </c>
      <c r="AH35">
        <f>K35-AG35</f>
        <v>17441.539999999921</v>
      </c>
      <c r="AJ35">
        <f>AJ34+R34-SUM(S34:T34)</f>
        <v>447434.48739999998</v>
      </c>
      <c r="AK35">
        <f>U35-AJ35</f>
        <v>17530.112599999993</v>
      </c>
      <c r="AM35">
        <f t="shared" si="8"/>
        <v>451634.66872999992</v>
      </c>
      <c r="AN35">
        <f t="shared" si="2"/>
        <v>19527.331270000082</v>
      </c>
      <c r="AP35">
        <f t="shared" si="9"/>
        <v>452731.26000000007</v>
      </c>
      <c r="AQ35">
        <f t="shared" si="10"/>
        <v>447434.48739999998</v>
      </c>
      <c r="AR35">
        <f t="shared" si="11"/>
        <v>451634.66872999992</v>
      </c>
      <c r="AT35">
        <f t="shared" si="12"/>
        <v>17441.539999999921</v>
      </c>
      <c r="AU35">
        <f t="shared" si="13"/>
        <v>17530.112599999993</v>
      </c>
      <c r="AV35">
        <f t="shared" si="14"/>
        <v>19527.331270000082</v>
      </c>
      <c r="AX35">
        <f t="shared" si="15"/>
        <v>50</v>
      </c>
      <c r="AY35">
        <f t="shared" si="16"/>
        <v>-5296.7726000000839</v>
      </c>
      <c r="AZ35">
        <f t="shared" si="17"/>
        <v>4200.181329999934</v>
      </c>
      <c r="BB35">
        <f t="shared" si="18"/>
        <v>88.572600000072271</v>
      </c>
      <c r="BC35">
        <f t="shared" si="19"/>
        <v>1997.2186700000893</v>
      </c>
      <c r="BE35">
        <f>U35-K35</f>
        <v>-5208.2000000000116</v>
      </c>
      <c r="BF35">
        <f>AE35-U35</f>
        <v>6197.4000000000233</v>
      </c>
      <c r="BH35">
        <f>G35</f>
        <v>19.43956</v>
      </c>
      <c r="BI35">
        <f>Q35</f>
        <v>18.164840000000002</v>
      </c>
      <c r="BJ35">
        <f t="shared" si="0"/>
        <v>18.34066</v>
      </c>
      <c r="BL35">
        <f t="shared" si="3"/>
        <v>-1.2747199999999985</v>
      </c>
      <c r="BM35">
        <f t="shared" si="4"/>
        <v>0.17581999999999809</v>
      </c>
      <c r="BO35">
        <f>I35</f>
        <v>45793.94</v>
      </c>
      <c r="BP35">
        <f>S35</f>
        <v>45449.97</v>
      </c>
      <c r="BQ35">
        <f t="shared" si="1"/>
        <v>45649.599999999999</v>
      </c>
      <c r="BS35">
        <f t="shared" si="5"/>
        <v>-343.97000000000116</v>
      </c>
      <c r="BT35">
        <f t="shared" si="6"/>
        <v>199.62999999999738</v>
      </c>
    </row>
    <row r="36" spans="2:72" x14ac:dyDescent="0.25">
      <c r="B36">
        <f t="shared" si="7"/>
        <v>51</v>
      </c>
      <c r="C36" s="10">
        <v>0</v>
      </c>
      <c r="D36" s="10">
        <v>0</v>
      </c>
      <c r="E36" s="10">
        <v>0.24175820000000001</v>
      </c>
      <c r="F36" s="10">
        <v>0.51648349999999998</v>
      </c>
      <c r="G36" s="10">
        <v>17.538460000000001</v>
      </c>
      <c r="H36" s="10">
        <v>75884.25</v>
      </c>
      <c r="I36" s="10">
        <v>46812.480000000003</v>
      </c>
      <c r="J36" s="10">
        <v>0</v>
      </c>
      <c r="K36" s="10">
        <v>501555.4</v>
      </c>
      <c r="M36" s="10">
        <v>0</v>
      </c>
      <c r="N36" s="10">
        <v>0</v>
      </c>
      <c r="O36" s="10">
        <v>0.24175820000000001</v>
      </c>
      <c r="P36" s="10">
        <v>0.49450549999999999</v>
      </c>
      <c r="Q36" s="10">
        <v>16.912089999999999</v>
      </c>
      <c r="R36" s="10">
        <v>75225.97</v>
      </c>
      <c r="S36" s="10">
        <v>46442.7</v>
      </c>
      <c r="T36" s="10">
        <v>112.4113</v>
      </c>
      <c r="U36" s="10">
        <v>493666.4</v>
      </c>
      <c r="W36" s="10">
        <v>0</v>
      </c>
      <c r="X36" s="10">
        <v>0</v>
      </c>
      <c r="Y36" s="10">
        <v>0.24175820000000001</v>
      </c>
      <c r="Z36" s="10">
        <v>0.52747250000000001</v>
      </c>
      <c r="AA36" s="10">
        <v>17.54945</v>
      </c>
      <c r="AB36" s="10">
        <v>77060.2</v>
      </c>
      <c r="AC36" s="10">
        <v>46368.91</v>
      </c>
      <c r="AD36" s="10">
        <v>112.4113</v>
      </c>
      <c r="AE36" s="10">
        <v>501355.4</v>
      </c>
      <c r="AG36">
        <f>AG35+H35-SUM(I35:J35)</f>
        <v>484113.89000000007</v>
      </c>
      <c r="AH36">
        <f>K36-AG36</f>
        <v>17441.509999999951</v>
      </c>
      <c r="AJ36">
        <f>AJ35+R35-SUM(S35:T35)</f>
        <v>476136.37015999993</v>
      </c>
      <c r="AK36">
        <f>U36-AJ36</f>
        <v>17530.02984000009</v>
      </c>
      <c r="AM36">
        <f t="shared" si="8"/>
        <v>481828.00149</v>
      </c>
      <c r="AN36">
        <f t="shared" si="2"/>
        <v>19527.398510000028</v>
      </c>
      <c r="AP36">
        <f t="shared" si="9"/>
        <v>484113.89000000007</v>
      </c>
      <c r="AQ36">
        <f t="shared" si="10"/>
        <v>476136.37015999993</v>
      </c>
      <c r="AR36">
        <f t="shared" si="11"/>
        <v>481828.00149</v>
      </c>
      <c r="AT36">
        <f t="shared" si="12"/>
        <v>17441.509999999951</v>
      </c>
      <c r="AU36">
        <f t="shared" si="13"/>
        <v>17530.02984000009</v>
      </c>
      <c r="AV36">
        <f t="shared" si="14"/>
        <v>19527.398510000028</v>
      </c>
      <c r="AX36">
        <f t="shared" si="15"/>
        <v>51</v>
      </c>
      <c r="AY36">
        <f t="shared" si="16"/>
        <v>-7977.5198400001391</v>
      </c>
      <c r="AZ36">
        <f t="shared" si="17"/>
        <v>5691.631330000062</v>
      </c>
      <c r="BB36">
        <f t="shared" si="18"/>
        <v>88.519840000139084</v>
      </c>
      <c r="BC36">
        <f t="shared" si="19"/>
        <v>1997.368669999938</v>
      </c>
      <c r="BE36">
        <f>U36-K36</f>
        <v>-7889</v>
      </c>
      <c r="BF36">
        <f>AE36-U36</f>
        <v>7689</v>
      </c>
      <c r="BH36">
        <f>G36</f>
        <v>17.538460000000001</v>
      </c>
      <c r="BI36">
        <f>Q36</f>
        <v>16.912089999999999</v>
      </c>
      <c r="BJ36">
        <f t="shared" si="0"/>
        <v>17.54945</v>
      </c>
      <c r="BL36">
        <f t="shared" si="3"/>
        <v>-0.62637000000000143</v>
      </c>
      <c r="BM36">
        <f t="shared" si="4"/>
        <v>0.63736000000000104</v>
      </c>
      <c r="BO36">
        <f>I36</f>
        <v>46812.480000000003</v>
      </c>
      <c r="BP36">
        <f>S36</f>
        <v>46442.7</v>
      </c>
      <c r="BQ36">
        <f t="shared" si="1"/>
        <v>46368.91</v>
      </c>
      <c r="BS36">
        <f t="shared" si="5"/>
        <v>-369.78000000000611</v>
      </c>
      <c r="BT36">
        <f t="shared" si="6"/>
        <v>-73.789999999993597</v>
      </c>
    </row>
    <row r="37" spans="2:72" x14ac:dyDescent="0.25">
      <c r="B37">
        <f t="shared" si="7"/>
        <v>52</v>
      </c>
      <c r="C37" s="10">
        <v>0</v>
      </c>
      <c r="D37" s="10">
        <v>0</v>
      </c>
      <c r="E37" s="10">
        <v>0.26373629999999998</v>
      </c>
      <c r="F37" s="10">
        <v>0.46153850000000002</v>
      </c>
      <c r="G37" s="10">
        <v>16.43956</v>
      </c>
      <c r="H37" s="10">
        <v>79138.33</v>
      </c>
      <c r="I37" s="10">
        <v>46897.65</v>
      </c>
      <c r="J37" s="10">
        <v>0</v>
      </c>
      <c r="K37" s="10">
        <v>527519.4</v>
      </c>
      <c r="M37" s="10">
        <v>0</v>
      </c>
      <c r="N37" s="10">
        <v>0</v>
      </c>
      <c r="O37" s="10">
        <v>0.26373629999999998</v>
      </c>
      <c r="P37" s="10">
        <v>0.48351650000000002</v>
      </c>
      <c r="Q37" s="10">
        <v>16.406590000000001</v>
      </c>
      <c r="R37" s="10">
        <v>78936.789999999994</v>
      </c>
      <c r="S37" s="10">
        <v>46167.29</v>
      </c>
      <c r="T37" s="10">
        <v>20.00478</v>
      </c>
      <c r="U37" s="10">
        <v>519873</v>
      </c>
      <c r="W37" s="10">
        <v>0</v>
      </c>
      <c r="X37" s="10">
        <v>0</v>
      </c>
      <c r="Y37" s="10">
        <v>0.26373629999999998</v>
      </c>
      <c r="Z37" s="10">
        <v>0.47252749999999999</v>
      </c>
      <c r="AA37" s="10">
        <v>16.615379999999998</v>
      </c>
      <c r="AB37" s="10">
        <v>79084.539999999994</v>
      </c>
      <c r="AC37" s="10">
        <v>46454.6</v>
      </c>
      <c r="AD37" s="10">
        <v>21.248629999999999</v>
      </c>
      <c r="AE37" s="10">
        <v>529129.80000000005</v>
      </c>
      <c r="AG37">
        <f>AG36+H36-SUM(I36:J36)</f>
        <v>513185.66000000015</v>
      </c>
      <c r="AH37">
        <f>K37-AG37</f>
        <v>14333.739999999874</v>
      </c>
      <c r="AJ37">
        <f>AJ36+R36-SUM(S36:T36)</f>
        <v>504807.22885999992</v>
      </c>
      <c r="AK37">
        <f>U37-AJ37</f>
        <v>15065.771140000084</v>
      </c>
      <c r="AM37">
        <f t="shared" si="8"/>
        <v>512406.88019</v>
      </c>
      <c r="AN37">
        <f t="shared" si="2"/>
        <v>16722.91981000005</v>
      </c>
      <c r="AP37">
        <f t="shared" si="9"/>
        <v>513185.66000000015</v>
      </c>
      <c r="AQ37">
        <f t="shared" si="10"/>
        <v>504807.22885999992</v>
      </c>
      <c r="AR37">
        <f t="shared" si="11"/>
        <v>512406.88019</v>
      </c>
      <c r="AT37">
        <f t="shared" si="12"/>
        <v>14333.739999999874</v>
      </c>
      <c r="AU37">
        <f t="shared" si="13"/>
        <v>15065.771140000084</v>
      </c>
      <c r="AV37">
        <f t="shared" si="14"/>
        <v>16722.91981000005</v>
      </c>
      <c r="AX37">
        <f t="shared" si="15"/>
        <v>52</v>
      </c>
      <c r="AY37">
        <f t="shared" si="16"/>
        <v>-8378.4311400002334</v>
      </c>
      <c r="AZ37">
        <f t="shared" si="17"/>
        <v>7599.6513300000806</v>
      </c>
      <c r="BB37">
        <f t="shared" si="18"/>
        <v>732.03114000021014</v>
      </c>
      <c r="BC37">
        <f t="shared" si="19"/>
        <v>1657.1486699999659</v>
      </c>
      <c r="BE37">
        <f>U37-K37</f>
        <v>-7646.4000000000233</v>
      </c>
      <c r="BF37">
        <f>AE37-U37</f>
        <v>9256.8000000000466</v>
      </c>
      <c r="BH37">
        <f>G37</f>
        <v>16.43956</v>
      </c>
      <c r="BI37">
        <f>Q37</f>
        <v>16.406590000000001</v>
      </c>
      <c r="BJ37">
        <f t="shared" si="0"/>
        <v>16.615379999999998</v>
      </c>
      <c r="BL37">
        <f t="shared" si="3"/>
        <v>-3.2969999999998834E-2</v>
      </c>
      <c r="BM37">
        <f t="shared" si="4"/>
        <v>0.20878999999999692</v>
      </c>
      <c r="BO37">
        <f>I37</f>
        <v>46897.65</v>
      </c>
      <c r="BP37">
        <f>S37</f>
        <v>46167.29</v>
      </c>
      <c r="BQ37">
        <f t="shared" si="1"/>
        <v>46454.6</v>
      </c>
      <c r="BS37">
        <f t="shared" si="5"/>
        <v>-730.36000000000058</v>
      </c>
      <c r="BT37">
        <f t="shared" si="6"/>
        <v>287.30999999999767</v>
      </c>
    </row>
    <row r="38" spans="2:72" x14ac:dyDescent="0.25">
      <c r="B38">
        <f t="shared" si="7"/>
        <v>53</v>
      </c>
      <c r="C38" s="10">
        <v>0</v>
      </c>
      <c r="D38" s="10">
        <v>0</v>
      </c>
      <c r="E38" s="10">
        <v>0.25274730000000001</v>
      </c>
      <c r="F38" s="10">
        <v>0.54945049999999995</v>
      </c>
      <c r="G38" s="10">
        <v>19.065930000000002</v>
      </c>
      <c r="H38" s="10">
        <v>85455.66</v>
      </c>
      <c r="I38" s="10">
        <v>45487.06</v>
      </c>
      <c r="J38" s="10">
        <v>0</v>
      </c>
      <c r="K38" s="10">
        <v>559760.1</v>
      </c>
      <c r="M38" s="10">
        <v>0</v>
      </c>
      <c r="N38" s="10">
        <v>0</v>
      </c>
      <c r="O38" s="10">
        <v>0.26373629999999998</v>
      </c>
      <c r="P38" s="10">
        <v>0.53846150000000004</v>
      </c>
      <c r="Q38" s="10">
        <v>19.197800000000001</v>
      </c>
      <c r="R38" s="10">
        <v>86560.24</v>
      </c>
      <c r="S38" s="10">
        <v>45259.97</v>
      </c>
      <c r="T38" s="10">
        <v>134.09909999999999</v>
      </c>
      <c r="U38" s="10">
        <v>552622.5</v>
      </c>
      <c r="W38" s="10">
        <v>0</v>
      </c>
      <c r="X38" s="10">
        <v>0</v>
      </c>
      <c r="Y38" s="10">
        <v>0.25274730000000001</v>
      </c>
      <c r="Z38" s="10">
        <v>0.53846150000000004</v>
      </c>
      <c r="AA38" s="10">
        <v>19.252749999999999</v>
      </c>
      <c r="AB38" s="10">
        <v>86413.55</v>
      </c>
      <c r="AC38" s="10">
        <v>45259.13</v>
      </c>
      <c r="AD38" s="10">
        <v>133.3297</v>
      </c>
      <c r="AE38" s="10">
        <v>561738.5</v>
      </c>
      <c r="AG38">
        <f>AG37+H37-SUM(I37:J37)</f>
        <v>545426.34000000008</v>
      </c>
      <c r="AH38">
        <f>K38-AG38</f>
        <v>14333.759999999893</v>
      </c>
      <c r="AJ38">
        <f>AJ37+R37-SUM(S37:T37)</f>
        <v>537556.72407999996</v>
      </c>
      <c r="AK38">
        <f>U38-AJ38</f>
        <v>15065.775920000044</v>
      </c>
      <c r="AM38">
        <f t="shared" si="8"/>
        <v>545015.57155999995</v>
      </c>
      <c r="AN38">
        <f t="shared" si="2"/>
        <v>16722.928440000047</v>
      </c>
      <c r="AP38">
        <f t="shared" si="9"/>
        <v>545426.34000000008</v>
      </c>
      <c r="AQ38">
        <f t="shared" si="10"/>
        <v>537556.72407999996</v>
      </c>
      <c r="AR38">
        <f t="shared" si="11"/>
        <v>545015.57155999995</v>
      </c>
      <c r="AT38">
        <f t="shared" si="12"/>
        <v>14333.759999999893</v>
      </c>
      <c r="AU38">
        <f t="shared" si="13"/>
        <v>15065.775920000044</v>
      </c>
      <c r="AV38">
        <f t="shared" si="14"/>
        <v>16722.928440000047</v>
      </c>
      <c r="AX38">
        <f t="shared" si="15"/>
        <v>53</v>
      </c>
      <c r="AY38">
        <f t="shared" si="16"/>
        <v>-7869.6159200001275</v>
      </c>
      <c r="AZ38">
        <f t="shared" si="17"/>
        <v>7458.8474799999967</v>
      </c>
      <c r="BB38">
        <f t="shared" si="18"/>
        <v>732.0159200001508</v>
      </c>
      <c r="BC38">
        <f t="shared" si="19"/>
        <v>1657.1525200000033</v>
      </c>
      <c r="BE38">
        <f>U38-K38</f>
        <v>-7137.5999999999767</v>
      </c>
      <c r="BF38">
        <f>AE38-U38</f>
        <v>9116</v>
      </c>
      <c r="BH38">
        <f>G38</f>
        <v>19.065930000000002</v>
      </c>
      <c r="BI38">
        <f>Q38</f>
        <v>19.197800000000001</v>
      </c>
      <c r="BJ38">
        <f t="shared" si="0"/>
        <v>19.252749999999999</v>
      </c>
      <c r="BL38">
        <f t="shared" si="3"/>
        <v>0.13186999999999927</v>
      </c>
      <c r="BM38">
        <f t="shared" si="4"/>
        <v>5.4949999999998056E-2</v>
      </c>
      <c r="BO38">
        <f>I38</f>
        <v>45487.06</v>
      </c>
      <c r="BP38">
        <f>S38</f>
        <v>45259.97</v>
      </c>
      <c r="BQ38">
        <f t="shared" si="1"/>
        <v>45259.13</v>
      </c>
      <c r="BS38">
        <f t="shared" si="5"/>
        <v>-227.08999999999651</v>
      </c>
      <c r="BT38">
        <f t="shared" si="6"/>
        <v>-0.8400000000037835</v>
      </c>
    </row>
    <row r="39" spans="2:72" x14ac:dyDescent="0.25">
      <c r="B39">
        <f t="shared" si="7"/>
        <v>54</v>
      </c>
      <c r="C39" s="10">
        <v>0</v>
      </c>
      <c r="D39" s="10">
        <v>0</v>
      </c>
      <c r="E39" s="10">
        <v>0.21978020000000001</v>
      </c>
      <c r="F39" s="10">
        <v>0.54945049999999995</v>
      </c>
      <c r="G39" s="10">
        <v>18.373629999999999</v>
      </c>
      <c r="H39" s="10">
        <v>83983.81</v>
      </c>
      <c r="I39" s="10">
        <v>45168.89</v>
      </c>
      <c r="J39" s="10">
        <v>0</v>
      </c>
      <c r="K39" s="10">
        <v>599728.69999999995</v>
      </c>
      <c r="M39" s="10">
        <v>0</v>
      </c>
      <c r="N39" s="10">
        <v>0</v>
      </c>
      <c r="O39" s="10">
        <v>0.23076920000000001</v>
      </c>
      <c r="P39" s="10">
        <v>0.57142859999999995</v>
      </c>
      <c r="Q39" s="10">
        <v>18.857140000000001</v>
      </c>
      <c r="R39" s="10">
        <v>84119.47</v>
      </c>
      <c r="S39" s="10">
        <v>44675.42</v>
      </c>
      <c r="T39" s="10">
        <v>42.223120000000002</v>
      </c>
      <c r="U39" s="10">
        <v>593788.69999999995</v>
      </c>
      <c r="W39" s="10">
        <v>0</v>
      </c>
      <c r="X39" s="10">
        <v>0</v>
      </c>
      <c r="Y39" s="10">
        <v>0.21978020000000001</v>
      </c>
      <c r="Z39" s="10">
        <v>0.54945049999999995</v>
      </c>
      <c r="AA39" s="10">
        <v>17.54945</v>
      </c>
      <c r="AB39" s="10">
        <v>81263.09</v>
      </c>
      <c r="AC39" s="10">
        <v>45025.71</v>
      </c>
      <c r="AD39" s="10">
        <v>38.323540000000001</v>
      </c>
      <c r="AE39" s="10">
        <v>602759.5</v>
      </c>
      <c r="AG39">
        <f>AG38+H38-SUM(I38:J38)</f>
        <v>585394.94000000018</v>
      </c>
      <c r="AH39">
        <f>K39-AG39</f>
        <v>14333.759999999776</v>
      </c>
      <c r="AJ39">
        <f>AJ38+R38-SUM(S38:T38)</f>
        <v>578722.89497999998</v>
      </c>
      <c r="AK39">
        <f>U39-AJ39</f>
        <v>15065.805019999971</v>
      </c>
      <c r="AM39">
        <f t="shared" si="8"/>
        <v>586036.66185999999</v>
      </c>
      <c r="AN39">
        <f t="shared" si="2"/>
        <v>16722.838140000007</v>
      </c>
      <c r="AP39">
        <f t="shared" si="9"/>
        <v>585394.94000000018</v>
      </c>
      <c r="AQ39">
        <f t="shared" si="10"/>
        <v>578722.89497999998</v>
      </c>
      <c r="AR39">
        <f t="shared" si="11"/>
        <v>586036.66185999999</v>
      </c>
      <c r="AT39">
        <f t="shared" si="12"/>
        <v>14333.759999999776</v>
      </c>
      <c r="AU39">
        <f t="shared" si="13"/>
        <v>15065.805019999971</v>
      </c>
      <c r="AV39">
        <f t="shared" si="14"/>
        <v>16722.838140000007</v>
      </c>
      <c r="AX39">
        <f t="shared" si="15"/>
        <v>54</v>
      </c>
      <c r="AY39">
        <f t="shared" si="16"/>
        <v>-6672.0450200001942</v>
      </c>
      <c r="AZ39">
        <f t="shared" si="17"/>
        <v>7313.7668800000101</v>
      </c>
      <c r="BB39">
        <f t="shared" si="18"/>
        <v>732.0450200001942</v>
      </c>
      <c r="BC39">
        <f t="shared" si="19"/>
        <v>1657.0331200000364</v>
      </c>
      <c r="BE39">
        <f>U39-K39</f>
        <v>-5940</v>
      </c>
      <c r="BF39">
        <f>AE39-U39</f>
        <v>8970.8000000000466</v>
      </c>
      <c r="BH39">
        <f>G39</f>
        <v>18.373629999999999</v>
      </c>
      <c r="BI39">
        <f>Q39</f>
        <v>18.857140000000001</v>
      </c>
      <c r="BJ39">
        <f t="shared" si="0"/>
        <v>17.54945</v>
      </c>
      <c r="BL39">
        <f t="shared" si="3"/>
        <v>0.48351000000000255</v>
      </c>
      <c r="BM39">
        <f t="shared" si="4"/>
        <v>-1.3076900000000009</v>
      </c>
      <c r="BO39">
        <f>I39</f>
        <v>45168.89</v>
      </c>
      <c r="BP39">
        <f>S39</f>
        <v>44675.42</v>
      </c>
      <c r="BQ39">
        <f t="shared" si="1"/>
        <v>45025.71</v>
      </c>
      <c r="BS39">
        <f t="shared" si="5"/>
        <v>-493.47000000000116</v>
      </c>
      <c r="BT39">
        <f t="shared" si="6"/>
        <v>350.29000000000087</v>
      </c>
    </row>
    <row r="40" spans="2:72" x14ac:dyDescent="0.25">
      <c r="B40">
        <f t="shared" si="7"/>
        <v>55</v>
      </c>
      <c r="C40" s="10">
        <v>0</v>
      </c>
      <c r="D40" s="10">
        <v>0</v>
      </c>
      <c r="E40" s="10">
        <v>0.25274730000000001</v>
      </c>
      <c r="F40" s="10">
        <v>0.50549449999999996</v>
      </c>
      <c r="G40" s="10">
        <v>16.384620000000002</v>
      </c>
      <c r="H40" s="10">
        <v>86374.43</v>
      </c>
      <c r="I40" s="10">
        <v>46558.85</v>
      </c>
      <c r="J40" s="10">
        <v>0</v>
      </c>
      <c r="K40" s="10">
        <v>638543.6</v>
      </c>
      <c r="M40" s="10">
        <v>0</v>
      </c>
      <c r="N40" s="10">
        <v>0</v>
      </c>
      <c r="O40" s="10">
        <v>0.25274730000000001</v>
      </c>
      <c r="P40" s="10">
        <v>0.50549449999999996</v>
      </c>
      <c r="Q40" s="10">
        <v>17.23077</v>
      </c>
      <c r="R40" s="10">
        <v>85509.14</v>
      </c>
      <c r="S40" s="10">
        <v>46457.41</v>
      </c>
      <c r="T40" s="10">
        <v>1.479549</v>
      </c>
      <c r="U40" s="10">
        <v>633190.5</v>
      </c>
      <c r="W40" s="10">
        <v>0</v>
      </c>
      <c r="X40" s="10">
        <v>0</v>
      </c>
      <c r="Y40" s="10">
        <v>0.25274730000000001</v>
      </c>
      <c r="Z40" s="10">
        <v>0.51648349999999998</v>
      </c>
      <c r="AA40" s="10">
        <v>17.043959999999998</v>
      </c>
      <c r="AB40" s="10">
        <v>88202.33</v>
      </c>
      <c r="AC40" s="10">
        <v>46521.26</v>
      </c>
      <c r="AD40" s="10">
        <v>1.479549</v>
      </c>
      <c r="AE40" s="10">
        <v>638958.6</v>
      </c>
      <c r="AG40">
        <f>AG39+H39-SUM(I39:J39)</f>
        <v>624209.86000000022</v>
      </c>
      <c r="AH40">
        <f>K40-AG40</f>
        <v>14333.739999999758</v>
      </c>
      <c r="AJ40">
        <f>AJ39+R39-SUM(S39:T39)</f>
        <v>618124.72185999993</v>
      </c>
      <c r="AK40">
        <f>U40-AJ40</f>
        <v>15065.778140000068</v>
      </c>
      <c r="AM40">
        <f t="shared" si="8"/>
        <v>622235.71831999999</v>
      </c>
      <c r="AN40">
        <f t="shared" si="2"/>
        <v>16722.881679999991</v>
      </c>
      <c r="AP40">
        <f t="shared" si="9"/>
        <v>624209.86000000022</v>
      </c>
      <c r="AQ40">
        <f t="shared" si="10"/>
        <v>618124.72185999993</v>
      </c>
      <c r="AR40">
        <f t="shared" si="11"/>
        <v>622235.71831999999</v>
      </c>
      <c r="AT40">
        <f t="shared" si="12"/>
        <v>14333.739999999758</v>
      </c>
      <c r="AU40">
        <f t="shared" si="13"/>
        <v>15065.778140000068</v>
      </c>
      <c r="AV40">
        <f t="shared" si="14"/>
        <v>16722.881679999991</v>
      </c>
      <c r="AX40">
        <f t="shared" si="15"/>
        <v>55</v>
      </c>
      <c r="AY40">
        <f t="shared" si="16"/>
        <v>-6085.1381400002865</v>
      </c>
      <c r="AZ40">
        <f t="shared" si="17"/>
        <v>4110.996460000053</v>
      </c>
      <c r="BB40">
        <f t="shared" si="18"/>
        <v>732.0381400003098</v>
      </c>
      <c r="BC40">
        <f t="shared" si="19"/>
        <v>1657.1035399999237</v>
      </c>
      <c r="BE40">
        <f>U40-K40</f>
        <v>-5353.0999999999767</v>
      </c>
      <c r="BF40">
        <f>AE40-U40</f>
        <v>5768.0999999999767</v>
      </c>
      <c r="BH40">
        <f>G40</f>
        <v>16.384620000000002</v>
      </c>
      <c r="BI40">
        <f>Q40</f>
        <v>17.23077</v>
      </c>
      <c r="BJ40">
        <f t="shared" si="0"/>
        <v>17.043959999999998</v>
      </c>
      <c r="BL40">
        <f t="shared" si="3"/>
        <v>0.84614999999999796</v>
      </c>
      <c r="BM40">
        <f t="shared" si="4"/>
        <v>-0.18681000000000125</v>
      </c>
      <c r="BO40">
        <f>I40</f>
        <v>46558.85</v>
      </c>
      <c r="BP40">
        <f>S40</f>
        <v>46457.41</v>
      </c>
      <c r="BQ40">
        <f t="shared" si="1"/>
        <v>46521.26</v>
      </c>
      <c r="BS40">
        <f t="shared" si="5"/>
        <v>-101.43999999999505</v>
      </c>
      <c r="BT40">
        <f t="shared" si="6"/>
        <v>63.849999999998545</v>
      </c>
    </row>
    <row r="41" spans="2:72" x14ac:dyDescent="0.25">
      <c r="B41">
        <f t="shared" si="7"/>
        <v>56</v>
      </c>
      <c r="C41" s="10">
        <v>0</v>
      </c>
      <c r="D41" s="10">
        <v>0</v>
      </c>
      <c r="E41" s="10">
        <v>0.20879120000000001</v>
      </c>
      <c r="F41" s="10">
        <v>0.59340660000000001</v>
      </c>
      <c r="G41" s="10">
        <v>19.516480000000001</v>
      </c>
      <c r="H41" s="10">
        <v>94328.63</v>
      </c>
      <c r="I41" s="10">
        <v>45125.33</v>
      </c>
      <c r="J41" s="10">
        <v>0</v>
      </c>
      <c r="K41" s="10">
        <v>670672.1</v>
      </c>
      <c r="M41" s="10">
        <v>0</v>
      </c>
      <c r="N41" s="10">
        <v>0</v>
      </c>
      <c r="O41" s="10">
        <v>0.21978020000000001</v>
      </c>
      <c r="P41" s="10">
        <v>0.59340660000000001</v>
      </c>
      <c r="Q41" s="10">
        <v>19.23077</v>
      </c>
      <c r="R41" s="10">
        <v>95516.22</v>
      </c>
      <c r="S41" s="10">
        <v>44908.68</v>
      </c>
      <c r="T41" s="10">
        <v>3.1114389999999998</v>
      </c>
      <c r="U41" s="10">
        <v>663846.40000000002</v>
      </c>
      <c r="W41" s="10">
        <v>0</v>
      </c>
      <c r="X41" s="10">
        <v>0</v>
      </c>
      <c r="Y41" s="10">
        <v>0.20879120000000001</v>
      </c>
      <c r="Z41" s="10">
        <v>0.58241759999999998</v>
      </c>
      <c r="AA41" s="10">
        <v>19.428570000000001</v>
      </c>
      <c r="AB41" s="10">
        <v>95304.45</v>
      </c>
      <c r="AC41" s="10">
        <v>45001.79</v>
      </c>
      <c r="AD41" s="10">
        <v>3.1114389999999998</v>
      </c>
      <c r="AE41" s="10">
        <v>672072</v>
      </c>
      <c r="AG41">
        <f>AG40+H40-SUM(I40:J40)</f>
        <v>664025.44000000029</v>
      </c>
      <c r="AH41">
        <f>K41-AG41</f>
        <v>6646.6599999996834</v>
      </c>
      <c r="AJ41">
        <f>AJ40+R40-SUM(S40:T40)</f>
        <v>657174.97231099999</v>
      </c>
      <c r="AK41">
        <f>U41-AJ41</f>
        <v>6671.4276890000328</v>
      </c>
      <c r="AM41">
        <f t="shared" si="8"/>
        <v>663915.30877099989</v>
      </c>
      <c r="AN41">
        <f t="shared" si="2"/>
        <v>8156.6912290001055</v>
      </c>
      <c r="AP41">
        <f t="shared" si="9"/>
        <v>664025.44000000029</v>
      </c>
      <c r="AQ41">
        <f t="shared" si="10"/>
        <v>657174.97231099999</v>
      </c>
      <c r="AR41">
        <f t="shared" si="11"/>
        <v>663915.30877099989</v>
      </c>
      <c r="AT41">
        <f t="shared" si="12"/>
        <v>6646.6599999996834</v>
      </c>
      <c r="AU41">
        <f t="shared" si="13"/>
        <v>6671.4276890000328</v>
      </c>
      <c r="AV41">
        <f t="shared" si="14"/>
        <v>8156.6912290001055</v>
      </c>
      <c r="AX41">
        <f t="shared" si="15"/>
        <v>56</v>
      </c>
      <c r="AY41">
        <f t="shared" si="16"/>
        <v>-6850.4676890003029</v>
      </c>
      <c r="AZ41">
        <f t="shared" si="17"/>
        <v>6740.336459999904</v>
      </c>
      <c r="BB41">
        <f t="shared" si="18"/>
        <v>24.767689000349492</v>
      </c>
      <c r="BC41">
        <f t="shared" si="19"/>
        <v>1485.2635400000727</v>
      </c>
      <c r="BE41">
        <f>U41-K41</f>
        <v>-6825.6999999999534</v>
      </c>
      <c r="BF41">
        <f>AE41-U41</f>
        <v>8225.5999999999767</v>
      </c>
      <c r="BH41">
        <f>G41</f>
        <v>19.516480000000001</v>
      </c>
      <c r="BI41">
        <f>Q41</f>
        <v>19.23077</v>
      </c>
      <c r="BJ41">
        <f t="shared" si="0"/>
        <v>19.428570000000001</v>
      </c>
      <c r="BL41">
        <f t="shared" si="3"/>
        <v>-0.28571000000000168</v>
      </c>
      <c r="BM41">
        <f t="shared" si="4"/>
        <v>0.19780000000000086</v>
      </c>
      <c r="BO41">
        <f>I41</f>
        <v>45125.33</v>
      </c>
      <c r="BP41">
        <f>S41</f>
        <v>44908.68</v>
      </c>
      <c r="BQ41">
        <f t="shared" si="1"/>
        <v>45001.79</v>
      </c>
      <c r="BS41">
        <f t="shared" si="5"/>
        <v>-216.65000000000146</v>
      </c>
      <c r="BT41">
        <f t="shared" si="6"/>
        <v>93.110000000000582</v>
      </c>
    </row>
    <row r="42" spans="2:72" x14ac:dyDescent="0.25">
      <c r="B42">
        <f t="shared" si="7"/>
        <v>57</v>
      </c>
      <c r="C42" s="10">
        <v>0</v>
      </c>
      <c r="D42" s="10">
        <v>0</v>
      </c>
      <c r="E42" s="10">
        <v>0.2967033</v>
      </c>
      <c r="F42" s="10">
        <v>0.57142859999999995</v>
      </c>
      <c r="G42" s="10">
        <v>18.626370000000001</v>
      </c>
      <c r="H42" s="10">
        <v>94273.51</v>
      </c>
      <c r="I42" s="10">
        <v>45986.19</v>
      </c>
      <c r="J42" s="10">
        <v>0</v>
      </c>
      <c r="K42" s="10">
        <v>721288.1</v>
      </c>
      <c r="M42" s="10">
        <v>0</v>
      </c>
      <c r="N42" s="10">
        <v>0</v>
      </c>
      <c r="O42" s="10">
        <v>0.2967033</v>
      </c>
      <c r="P42" s="10">
        <v>0.58241759999999998</v>
      </c>
      <c r="Q42" s="10">
        <v>18.813189999999999</v>
      </c>
      <c r="R42" s="10">
        <v>94533.02</v>
      </c>
      <c r="S42" s="10">
        <v>45918.55</v>
      </c>
      <c r="T42" s="10">
        <v>15.0974</v>
      </c>
      <c r="U42" s="10">
        <v>716378.2</v>
      </c>
      <c r="W42" s="10">
        <v>0</v>
      </c>
      <c r="X42" s="10">
        <v>0</v>
      </c>
      <c r="Y42" s="10">
        <v>0.2967033</v>
      </c>
      <c r="Z42" s="10">
        <v>0.57142859999999995</v>
      </c>
      <c r="AA42" s="10">
        <v>18.956040000000002</v>
      </c>
      <c r="AB42" s="10">
        <v>94549.67</v>
      </c>
      <c r="AC42" s="10">
        <v>45761.43</v>
      </c>
      <c r="AD42" s="10">
        <v>15.0974</v>
      </c>
      <c r="AE42" s="10">
        <v>724864</v>
      </c>
      <c r="AG42">
        <f>AG41+H41-SUM(I41:J41)</f>
        <v>713228.74000000034</v>
      </c>
      <c r="AH42">
        <f>K42-AG42</f>
        <v>8059.3599999996368</v>
      </c>
      <c r="AJ42">
        <f>AJ41+R41-SUM(S41:T41)</f>
        <v>707779.40087199991</v>
      </c>
      <c r="AK42">
        <f>U42-AJ42</f>
        <v>8598.7991280000424</v>
      </c>
      <c r="AM42">
        <f t="shared" si="8"/>
        <v>714214.85733199981</v>
      </c>
      <c r="AN42">
        <f t="shared" si="2"/>
        <v>10649.14266800019</v>
      </c>
      <c r="AP42">
        <f t="shared" si="9"/>
        <v>713228.74000000034</v>
      </c>
      <c r="AQ42">
        <f t="shared" si="10"/>
        <v>707779.40087199991</v>
      </c>
      <c r="AR42">
        <f t="shared" si="11"/>
        <v>714214.85733199981</v>
      </c>
      <c r="AT42">
        <f t="shared" si="12"/>
        <v>8059.3599999996368</v>
      </c>
      <c r="AU42">
        <f t="shared" si="13"/>
        <v>8598.7991280000424</v>
      </c>
      <c r="AV42">
        <f t="shared" si="14"/>
        <v>10649.14266800019</v>
      </c>
      <c r="AX42">
        <f t="shared" si="15"/>
        <v>57</v>
      </c>
      <c r="AY42">
        <f t="shared" si="16"/>
        <v>-5449.3391280004289</v>
      </c>
      <c r="AZ42">
        <f t="shared" si="17"/>
        <v>6435.4564599998994</v>
      </c>
      <c r="BB42">
        <f t="shared" si="18"/>
        <v>539.43912800040562</v>
      </c>
      <c r="BC42">
        <f t="shared" si="19"/>
        <v>2050.3435400001472</v>
      </c>
      <c r="BE42">
        <f>U42-K42</f>
        <v>-4909.9000000000233</v>
      </c>
      <c r="BF42">
        <f>AE42-U42</f>
        <v>8485.8000000000466</v>
      </c>
      <c r="BH42">
        <f>G42</f>
        <v>18.626370000000001</v>
      </c>
      <c r="BI42">
        <f>Q42</f>
        <v>18.813189999999999</v>
      </c>
      <c r="BJ42">
        <f t="shared" si="0"/>
        <v>18.956040000000002</v>
      </c>
      <c r="BL42">
        <f t="shared" si="3"/>
        <v>0.18681999999999732</v>
      </c>
      <c r="BM42">
        <f t="shared" si="4"/>
        <v>0.14285000000000281</v>
      </c>
      <c r="BO42">
        <f>I42</f>
        <v>45986.19</v>
      </c>
      <c r="BP42">
        <f>S42</f>
        <v>45918.55</v>
      </c>
      <c r="BQ42">
        <f t="shared" si="1"/>
        <v>45761.43</v>
      </c>
      <c r="BS42">
        <f t="shared" si="5"/>
        <v>-67.639999999999418</v>
      </c>
      <c r="BT42">
        <f t="shared" si="6"/>
        <v>-157.12000000000262</v>
      </c>
    </row>
    <row r="43" spans="2:72" x14ac:dyDescent="0.25">
      <c r="B43">
        <f t="shared" si="7"/>
        <v>58</v>
      </c>
      <c r="C43" s="10">
        <v>0</v>
      </c>
      <c r="D43" s="10">
        <v>0</v>
      </c>
      <c r="E43" s="10">
        <v>0.30769229999999997</v>
      </c>
      <c r="F43" s="10">
        <v>0.49450549999999999</v>
      </c>
      <c r="G43" s="10">
        <v>16.637360000000001</v>
      </c>
      <c r="H43" s="10">
        <v>94237.3</v>
      </c>
      <c r="I43" s="10">
        <v>47102.66</v>
      </c>
      <c r="J43" s="10">
        <v>0</v>
      </c>
      <c r="K43" s="10">
        <v>766822.9</v>
      </c>
      <c r="M43" s="10">
        <v>0</v>
      </c>
      <c r="N43" s="10">
        <v>0</v>
      </c>
      <c r="O43" s="10">
        <v>0.30769229999999997</v>
      </c>
      <c r="P43" s="10">
        <v>0.49450549999999999</v>
      </c>
      <c r="Q43" s="10">
        <v>16.395600000000002</v>
      </c>
      <c r="R43" s="10">
        <v>94390.7</v>
      </c>
      <c r="S43" s="10">
        <v>47048.83</v>
      </c>
      <c r="T43" s="10">
        <v>4.9361280000000001</v>
      </c>
      <c r="U43" s="10">
        <v>761860.9</v>
      </c>
      <c r="W43" s="10">
        <v>0</v>
      </c>
      <c r="X43" s="10">
        <v>0</v>
      </c>
      <c r="Y43" s="10">
        <v>0.30769229999999997</v>
      </c>
      <c r="Z43" s="10">
        <v>0.50549449999999996</v>
      </c>
      <c r="AA43" s="10">
        <v>16.67033</v>
      </c>
      <c r="AB43" s="10">
        <v>96436.09</v>
      </c>
      <c r="AC43" s="10">
        <v>47215.79</v>
      </c>
      <c r="AD43" s="10">
        <v>4.9361280000000001</v>
      </c>
      <c r="AE43" s="10">
        <v>770520</v>
      </c>
      <c r="AG43">
        <f>AG42+H42-SUM(I42:J42)</f>
        <v>761516.06000000029</v>
      </c>
      <c r="AH43">
        <f>K43-AG43</f>
        <v>5306.8399999997346</v>
      </c>
      <c r="AJ43">
        <f>AJ42+R42-SUM(S42:T42)</f>
        <v>756378.77347199991</v>
      </c>
      <c r="AK43">
        <f>U43-AJ43</f>
        <v>5482.1265280001098</v>
      </c>
      <c r="AM43">
        <f t="shared" si="8"/>
        <v>762987.99993199983</v>
      </c>
      <c r="AN43">
        <f t="shared" si="2"/>
        <v>7532.0000680001685</v>
      </c>
      <c r="AP43">
        <f t="shared" si="9"/>
        <v>761516.06000000029</v>
      </c>
      <c r="AQ43">
        <f t="shared" si="10"/>
        <v>756378.77347199991</v>
      </c>
      <c r="AR43">
        <f t="shared" si="11"/>
        <v>762987.99993199983</v>
      </c>
      <c r="AT43">
        <f t="shared" si="12"/>
        <v>5306.8399999997346</v>
      </c>
      <c r="AU43">
        <f t="shared" si="13"/>
        <v>5482.1265280001098</v>
      </c>
      <c r="AV43">
        <f t="shared" si="14"/>
        <v>7532.0000680001685</v>
      </c>
      <c r="AX43">
        <f t="shared" si="15"/>
        <v>58</v>
      </c>
      <c r="AY43">
        <f t="shared" si="16"/>
        <v>-5137.2865280003753</v>
      </c>
      <c r="AZ43">
        <f t="shared" si="17"/>
        <v>6609.226459999918</v>
      </c>
      <c r="BB43">
        <f t="shared" si="18"/>
        <v>175.28652800037526</v>
      </c>
      <c r="BC43">
        <f t="shared" si="19"/>
        <v>2049.8735400000587</v>
      </c>
      <c r="BE43">
        <f>U43-K43</f>
        <v>-4962</v>
      </c>
      <c r="BF43">
        <f>AE43-U43</f>
        <v>8659.0999999999767</v>
      </c>
      <c r="BH43">
        <f>G43</f>
        <v>16.637360000000001</v>
      </c>
      <c r="BI43">
        <f>Q43</f>
        <v>16.395600000000002</v>
      </c>
      <c r="BJ43">
        <f t="shared" si="0"/>
        <v>16.67033</v>
      </c>
      <c r="BL43">
        <f t="shared" si="3"/>
        <v>-0.24175999999999931</v>
      </c>
      <c r="BM43">
        <f t="shared" si="4"/>
        <v>0.27472999999999814</v>
      </c>
      <c r="BO43">
        <f>I43</f>
        <v>47102.66</v>
      </c>
      <c r="BP43">
        <f>S43</f>
        <v>47048.83</v>
      </c>
      <c r="BQ43">
        <f t="shared" si="1"/>
        <v>47215.79</v>
      </c>
      <c r="BS43">
        <f t="shared" si="5"/>
        <v>-53.830000000001746</v>
      </c>
      <c r="BT43">
        <f t="shared" si="6"/>
        <v>166.95999999999913</v>
      </c>
    </row>
    <row r="44" spans="2:72" x14ac:dyDescent="0.25">
      <c r="B44">
        <f t="shared" si="7"/>
        <v>59</v>
      </c>
      <c r="C44" s="10">
        <v>0</v>
      </c>
      <c r="D44" s="10">
        <v>0</v>
      </c>
      <c r="E44" s="10">
        <v>0.28571429999999998</v>
      </c>
      <c r="F44" s="10">
        <v>0.42857139999999999</v>
      </c>
      <c r="G44" s="10">
        <v>14.15385</v>
      </c>
      <c r="H44" s="10">
        <v>82786.23</v>
      </c>
      <c r="I44" s="10">
        <v>47662.31</v>
      </c>
      <c r="J44" s="10">
        <v>0</v>
      </c>
      <c r="K44" s="10">
        <v>813957.5</v>
      </c>
      <c r="M44" s="10">
        <v>0</v>
      </c>
      <c r="N44" s="10">
        <v>0</v>
      </c>
      <c r="O44" s="10">
        <v>0.28571429999999998</v>
      </c>
      <c r="P44" s="10">
        <v>0.42857139999999999</v>
      </c>
      <c r="Q44" s="10">
        <v>14.65934</v>
      </c>
      <c r="R44" s="10">
        <v>84799.55</v>
      </c>
      <c r="S44" s="10">
        <v>47689.05</v>
      </c>
      <c r="T44" s="10">
        <v>0</v>
      </c>
      <c r="U44" s="10">
        <v>809197.9</v>
      </c>
      <c r="W44" s="10">
        <v>0</v>
      </c>
      <c r="X44" s="10">
        <v>0</v>
      </c>
      <c r="Y44" s="10">
        <v>0.28571429999999998</v>
      </c>
      <c r="Z44" s="10">
        <v>0.42857139999999999</v>
      </c>
      <c r="AA44" s="10">
        <v>14.54945</v>
      </c>
      <c r="AB44" s="10">
        <v>84670.53</v>
      </c>
      <c r="AC44" s="10">
        <v>47570.12</v>
      </c>
      <c r="AD44" s="10">
        <v>0</v>
      </c>
      <c r="AE44" s="10">
        <v>819735.4</v>
      </c>
      <c r="AG44">
        <f>AG43+H43-SUM(I43:J43)</f>
        <v>808650.7000000003</v>
      </c>
      <c r="AH44">
        <f>K44-AG44</f>
        <v>5306.7999999996973</v>
      </c>
      <c r="AJ44">
        <f>AJ43+R43-SUM(S43:T43)</f>
        <v>803715.70734399988</v>
      </c>
      <c r="AK44">
        <f>U44-AJ44</f>
        <v>5482.1926560001448</v>
      </c>
      <c r="AM44">
        <f t="shared" si="8"/>
        <v>812203.36380399985</v>
      </c>
      <c r="AN44">
        <f t="shared" si="2"/>
        <v>7532.0361960001756</v>
      </c>
      <c r="AP44">
        <f t="shared" si="9"/>
        <v>808650.7000000003</v>
      </c>
      <c r="AQ44">
        <f t="shared" si="10"/>
        <v>803715.70734399988</v>
      </c>
      <c r="AR44">
        <f t="shared" si="11"/>
        <v>812203.36380399985</v>
      </c>
      <c r="AT44">
        <f t="shared" si="12"/>
        <v>5306.7999999996973</v>
      </c>
      <c r="AU44">
        <f t="shared" si="13"/>
        <v>5482.1926560001448</v>
      </c>
      <c r="AV44">
        <f t="shared" si="14"/>
        <v>7532.0361960001756</v>
      </c>
      <c r="AX44">
        <f t="shared" si="15"/>
        <v>59</v>
      </c>
      <c r="AY44">
        <f t="shared" si="16"/>
        <v>-4934.9926560004242</v>
      </c>
      <c r="AZ44">
        <f t="shared" si="17"/>
        <v>8487.6564599999692</v>
      </c>
      <c r="BB44">
        <f t="shared" si="18"/>
        <v>175.39265600044746</v>
      </c>
      <c r="BC44">
        <f t="shared" si="19"/>
        <v>2049.8435400000308</v>
      </c>
      <c r="BE44">
        <f>U44-K44</f>
        <v>-4759.5999999999767</v>
      </c>
      <c r="BF44">
        <f>AE44-U44</f>
        <v>10537.5</v>
      </c>
      <c r="BH44">
        <f>G44</f>
        <v>14.15385</v>
      </c>
      <c r="BI44">
        <f>Q44</f>
        <v>14.65934</v>
      </c>
      <c r="BJ44">
        <f t="shared" si="0"/>
        <v>14.54945</v>
      </c>
      <c r="BL44">
        <f t="shared" si="3"/>
        <v>0.50548999999999999</v>
      </c>
      <c r="BM44">
        <f t="shared" si="4"/>
        <v>-0.10989000000000004</v>
      </c>
      <c r="BO44">
        <f>I44</f>
        <v>47662.31</v>
      </c>
      <c r="BP44">
        <f>S44</f>
        <v>47689.05</v>
      </c>
      <c r="BQ44">
        <f t="shared" si="1"/>
        <v>47570.12</v>
      </c>
      <c r="BS44">
        <f t="shared" si="5"/>
        <v>26.740000000005239</v>
      </c>
      <c r="BT44">
        <f t="shared" si="6"/>
        <v>-118.93000000000029</v>
      </c>
    </row>
    <row r="45" spans="2:72" x14ac:dyDescent="0.25">
      <c r="B45">
        <f t="shared" si="7"/>
        <v>60</v>
      </c>
      <c r="C45" s="10">
        <v>0</v>
      </c>
      <c r="D45" s="10">
        <v>0</v>
      </c>
      <c r="E45" s="10">
        <v>0.28571429999999998</v>
      </c>
      <c r="F45" s="10">
        <v>0.46153850000000002</v>
      </c>
      <c r="G45" s="10">
        <v>14.34066</v>
      </c>
      <c r="H45" s="10">
        <v>86491.27</v>
      </c>
      <c r="I45" s="10">
        <v>46124.03</v>
      </c>
      <c r="J45" s="10">
        <v>0</v>
      </c>
      <c r="K45" s="10">
        <v>841810.2</v>
      </c>
      <c r="M45" s="10">
        <v>0</v>
      </c>
      <c r="N45" s="10">
        <v>0</v>
      </c>
      <c r="O45" s="10">
        <v>0.28571429999999998</v>
      </c>
      <c r="P45" s="10">
        <v>0.46153850000000002</v>
      </c>
      <c r="Q45" s="10">
        <v>14.20879</v>
      </c>
      <c r="R45" s="10">
        <v>87109.34</v>
      </c>
      <c r="S45" s="10">
        <v>45886.47</v>
      </c>
      <c r="T45" s="10">
        <v>0</v>
      </c>
      <c r="U45" s="10">
        <v>838738.2</v>
      </c>
      <c r="W45" s="10">
        <v>0</v>
      </c>
      <c r="X45" s="10">
        <v>0</v>
      </c>
      <c r="Y45" s="10">
        <v>0.28571429999999998</v>
      </c>
      <c r="Z45" s="10">
        <v>0.43956040000000002</v>
      </c>
      <c r="AA45" s="10">
        <v>13.93407</v>
      </c>
      <c r="AB45" s="10">
        <v>87501.49</v>
      </c>
      <c r="AC45" s="10">
        <v>46265.04</v>
      </c>
      <c r="AD45" s="10">
        <v>0</v>
      </c>
      <c r="AE45" s="10">
        <v>849657.8</v>
      </c>
      <c r="AG45">
        <f>AG44+H44-SUM(I44:J44)</f>
        <v>843774.62000000034</v>
      </c>
      <c r="AH45">
        <f>K45-AG45</f>
        <v>-1964.4200000003912</v>
      </c>
      <c r="AJ45">
        <f>AJ44+R44-SUM(S44:T44)</f>
        <v>840826.20734399988</v>
      </c>
      <c r="AK45">
        <f>U45-AJ45</f>
        <v>-2088.0073439999251</v>
      </c>
      <c r="AM45">
        <f t="shared" si="8"/>
        <v>849303.77380399988</v>
      </c>
      <c r="AN45">
        <f t="shared" si="2"/>
        <v>354.02619600016624</v>
      </c>
      <c r="AP45">
        <f t="shared" si="9"/>
        <v>843774.62000000034</v>
      </c>
      <c r="AQ45">
        <f t="shared" si="10"/>
        <v>840826.20734399988</v>
      </c>
      <c r="AR45">
        <f t="shared" si="11"/>
        <v>849303.77380399988</v>
      </c>
      <c r="AT45">
        <f t="shared" si="12"/>
        <v>-1964.4200000003912</v>
      </c>
      <c r="AU45">
        <f t="shared" si="13"/>
        <v>-2088.0073439999251</v>
      </c>
      <c r="AV45">
        <f t="shared" si="14"/>
        <v>354.02619600016624</v>
      </c>
      <c r="AX45">
        <f t="shared" si="15"/>
        <v>60</v>
      </c>
      <c r="AY45">
        <f t="shared" si="16"/>
        <v>-2948.4126560004661</v>
      </c>
      <c r="AZ45">
        <f t="shared" si="17"/>
        <v>8477.5664600000018</v>
      </c>
      <c r="BB45">
        <f t="shared" si="18"/>
        <v>-123.58734399953391</v>
      </c>
      <c r="BC45">
        <f t="shared" si="19"/>
        <v>2442.0335400000913</v>
      </c>
      <c r="BE45">
        <f>U45-K45</f>
        <v>-3072</v>
      </c>
      <c r="BF45">
        <f>AE45-U45</f>
        <v>10919.600000000093</v>
      </c>
      <c r="BH45">
        <f>G45</f>
        <v>14.34066</v>
      </c>
      <c r="BI45">
        <f>Q45</f>
        <v>14.20879</v>
      </c>
      <c r="BJ45">
        <f t="shared" si="0"/>
        <v>13.93407</v>
      </c>
      <c r="BL45">
        <f t="shared" si="3"/>
        <v>-0.13186999999999927</v>
      </c>
      <c r="BM45">
        <f t="shared" si="4"/>
        <v>-0.2747200000000003</v>
      </c>
      <c r="BO45">
        <f>I45</f>
        <v>46124.03</v>
      </c>
      <c r="BP45">
        <f>S45</f>
        <v>45886.47</v>
      </c>
      <c r="BQ45">
        <f t="shared" si="1"/>
        <v>46265.04</v>
      </c>
      <c r="BS45">
        <f t="shared" si="5"/>
        <v>-237.55999999999767</v>
      </c>
      <c r="BT45">
        <f t="shared" si="6"/>
        <v>378.56999999999971</v>
      </c>
    </row>
    <row r="46" spans="2:72" x14ac:dyDescent="0.25">
      <c r="Y46" s="1"/>
    </row>
    <row r="47" spans="2:72" x14ac:dyDescent="0.25">
      <c r="Y47" s="1"/>
    </row>
    <row r="48" spans="2:72" x14ac:dyDescent="0.25">
      <c r="W48" t="s">
        <v>20</v>
      </c>
      <c r="Y48" s="1"/>
    </row>
    <row r="49" spans="2:31" x14ac:dyDescent="0.25">
      <c r="B49">
        <v>18</v>
      </c>
      <c r="C49">
        <f>IF(ISNUMBER(C3),C3,"")</f>
        <v>0</v>
      </c>
      <c r="D49">
        <f t="shared" ref="D49:K49" si="20">IF(ISNUMBER(D3),D3,"")</f>
        <v>0</v>
      </c>
      <c r="E49">
        <f t="shared" si="20"/>
        <v>3.2967000000000003E-2</v>
      </c>
      <c r="F49">
        <f t="shared" si="20"/>
        <v>0.26373629999999998</v>
      </c>
      <c r="G49">
        <f t="shared" si="20"/>
        <v>19.967030000000001</v>
      </c>
      <c r="H49">
        <f t="shared" si="20"/>
        <v>16438.310000000001</v>
      </c>
      <c r="I49">
        <f t="shared" si="20"/>
        <v>17540.95</v>
      </c>
      <c r="J49">
        <f t="shared" si="20"/>
        <v>0</v>
      </c>
      <c r="K49">
        <f t="shared" si="20"/>
        <v>189.2312</v>
      </c>
      <c r="M49">
        <f>IF(AND(ISNUMBER(M3),ISNUMBER(C3)),M3-C3,"")</f>
        <v>0</v>
      </c>
      <c r="N49">
        <f t="shared" ref="N49:U49" si="21">IF(AND(ISNUMBER(N3),ISNUMBER(D3)),N3-D3,"")</f>
        <v>0</v>
      </c>
      <c r="O49">
        <f t="shared" si="21"/>
        <v>0</v>
      </c>
      <c r="P49">
        <f t="shared" si="21"/>
        <v>0</v>
      </c>
      <c r="Q49">
        <f t="shared" si="21"/>
        <v>0</v>
      </c>
      <c r="R49">
        <f t="shared" si="21"/>
        <v>0</v>
      </c>
      <c r="S49">
        <f t="shared" si="21"/>
        <v>0</v>
      </c>
      <c r="T49">
        <f t="shared" si="21"/>
        <v>0</v>
      </c>
      <c r="U49">
        <f t="shared" si="21"/>
        <v>0</v>
      </c>
      <c r="W49">
        <f>IF(AND(ISNUMBER(W3),ISNUMBER(M3)),W3-M3,"")</f>
        <v>0</v>
      </c>
      <c r="X49">
        <f t="shared" ref="X49:AE49" si="22">IF(AND(ISNUMBER(X3),ISNUMBER(N3)),X3-N3,"")</f>
        <v>0</v>
      </c>
      <c r="Y49">
        <f t="shared" si="22"/>
        <v>0</v>
      </c>
      <c r="Z49">
        <f t="shared" si="22"/>
        <v>0</v>
      </c>
      <c r="AA49">
        <f t="shared" si="22"/>
        <v>0</v>
      </c>
      <c r="AB49">
        <f t="shared" si="22"/>
        <v>0</v>
      </c>
      <c r="AC49">
        <f t="shared" si="22"/>
        <v>-19.630000000001019</v>
      </c>
      <c r="AD49">
        <f t="shared" si="22"/>
        <v>0</v>
      </c>
      <c r="AE49">
        <f t="shared" si="22"/>
        <v>0</v>
      </c>
    </row>
    <row r="50" spans="2:31" x14ac:dyDescent="0.25">
      <c r="B50">
        <f>B49+1</f>
        <v>19</v>
      </c>
      <c r="C50">
        <f t="shared" ref="C50:K50" si="23">IF(ISNUMBER(C4),C4,"")</f>
        <v>0</v>
      </c>
      <c r="D50">
        <f t="shared" si="23"/>
        <v>0</v>
      </c>
      <c r="E50">
        <f t="shared" si="23"/>
        <v>4.3956000000000002E-2</v>
      </c>
      <c r="F50">
        <f t="shared" si="23"/>
        <v>0.39560440000000002</v>
      </c>
      <c r="G50">
        <f t="shared" si="23"/>
        <v>20.428570000000001</v>
      </c>
      <c r="H50">
        <f t="shared" si="23"/>
        <v>22671.4</v>
      </c>
      <c r="I50">
        <f t="shared" si="23"/>
        <v>19526.79</v>
      </c>
      <c r="J50">
        <f t="shared" si="23"/>
        <v>0</v>
      </c>
      <c r="K50">
        <f t="shared" si="23"/>
        <v>-765.58069999999998</v>
      </c>
      <c r="M50">
        <f t="shared" ref="M50:M91" si="24">IF(AND(ISNUMBER(M4),ISNUMBER(C4)),M4-C4,"")</f>
        <v>0</v>
      </c>
      <c r="N50">
        <f t="shared" ref="N50:N91" si="25">IF(AND(ISNUMBER(N4),ISNUMBER(D4)),N4-D4,"")</f>
        <v>0</v>
      </c>
      <c r="O50">
        <f t="shared" ref="O50:O91" si="26">IF(AND(ISNUMBER(O4),ISNUMBER(E4)),O4-E4,"")</f>
        <v>0</v>
      </c>
      <c r="P50">
        <f t="shared" ref="P50:P91" si="27">IF(AND(ISNUMBER(P4),ISNUMBER(F4)),P4-F4,"")</f>
        <v>0</v>
      </c>
      <c r="Q50">
        <f t="shared" ref="Q50:Q91" si="28">IF(AND(ISNUMBER(Q4),ISNUMBER(G4)),Q4-G4,"")</f>
        <v>0</v>
      </c>
      <c r="R50">
        <f t="shared" ref="R50:R91" si="29">IF(AND(ISNUMBER(R4),ISNUMBER(H4)),R4-H4,"")</f>
        <v>0</v>
      </c>
      <c r="S50">
        <f t="shared" ref="S50:S91" si="30">IF(AND(ISNUMBER(S4),ISNUMBER(I4)),S4-I4,"")</f>
        <v>0</v>
      </c>
      <c r="T50">
        <f t="shared" ref="T50:T91" si="31">IF(AND(ISNUMBER(T4),ISNUMBER(J4)),T4-J4,"")</f>
        <v>0</v>
      </c>
      <c r="U50">
        <f t="shared" ref="U50:U91" si="32">IF(AND(ISNUMBER(U4),ISNUMBER(K4)),U4-K4,"")</f>
        <v>0</v>
      </c>
      <c r="W50">
        <f t="shared" ref="W50:W91" si="33">IF(AND(ISNUMBER(W4),ISNUMBER(M4)),W4-M4,"")</f>
        <v>0</v>
      </c>
      <c r="X50">
        <f t="shared" ref="X50:X91" si="34">IF(AND(ISNUMBER(X4),ISNUMBER(N4)),X4-N4,"")</f>
        <v>0</v>
      </c>
      <c r="Y50">
        <f t="shared" ref="Y50:Y91" si="35">IF(AND(ISNUMBER(Y4),ISNUMBER(O4)),Y4-O4,"")</f>
        <v>0</v>
      </c>
      <c r="Z50">
        <f t="shared" ref="Z50:Z91" si="36">IF(AND(ISNUMBER(Z4),ISNUMBER(P4)),Z4-P4,"")</f>
        <v>0</v>
      </c>
      <c r="AA50">
        <f t="shared" ref="AA50:AA91" si="37">IF(AND(ISNUMBER(AA4),ISNUMBER(Q4)),AA4-Q4,"")</f>
        <v>-0.10989000000000004</v>
      </c>
      <c r="AB50">
        <f t="shared" ref="AB50:AB91" si="38">IF(AND(ISNUMBER(AB4),ISNUMBER(R4)),AB4-R4,"")</f>
        <v>-451.33000000000175</v>
      </c>
      <c r="AC50">
        <f t="shared" ref="AC50:AC91" si="39">IF(AND(ISNUMBER(AC4),ISNUMBER(S4)),AC4-S4,"")</f>
        <v>-16.190000000002328</v>
      </c>
      <c r="AD50">
        <f t="shared" ref="AD50:AD91" si="40">IF(AND(ISNUMBER(AD4),ISNUMBER(T4)),AD4-T4,"")</f>
        <v>0</v>
      </c>
      <c r="AE50">
        <f t="shared" ref="AE50:AE91" si="41">IF(AND(ISNUMBER(AE4),ISNUMBER(U4)),AE4-U4,"")</f>
        <v>-29.110300000000052</v>
      </c>
    </row>
    <row r="51" spans="2:31" x14ac:dyDescent="0.25">
      <c r="B51">
        <f t="shared" ref="B51:B91" si="42">B50+1</f>
        <v>20</v>
      </c>
      <c r="C51">
        <f t="shared" ref="C51:K51" si="43">IF(ISNUMBER(C5),C5,"")</f>
        <v>0</v>
      </c>
      <c r="D51">
        <f t="shared" si="43"/>
        <v>0</v>
      </c>
      <c r="E51">
        <f t="shared" si="43"/>
        <v>2.1978000000000001E-2</v>
      </c>
      <c r="F51">
        <f t="shared" si="43"/>
        <v>0.42857139999999999</v>
      </c>
      <c r="G51">
        <f t="shared" si="43"/>
        <v>15.65934</v>
      </c>
      <c r="H51">
        <f t="shared" si="43"/>
        <v>21450.25</v>
      </c>
      <c r="I51">
        <f t="shared" si="43"/>
        <v>20078.8</v>
      </c>
      <c r="J51">
        <f t="shared" si="43"/>
        <v>0</v>
      </c>
      <c r="K51">
        <f t="shared" si="43"/>
        <v>3511.78</v>
      </c>
      <c r="M51">
        <f t="shared" si="24"/>
        <v>0</v>
      </c>
      <c r="N51">
        <f t="shared" si="25"/>
        <v>0</v>
      </c>
      <c r="O51">
        <f t="shared" si="26"/>
        <v>0</v>
      </c>
      <c r="P51">
        <f t="shared" si="27"/>
        <v>0</v>
      </c>
      <c r="Q51">
        <f t="shared" si="28"/>
        <v>0</v>
      </c>
      <c r="R51">
        <f t="shared" si="29"/>
        <v>0</v>
      </c>
      <c r="S51">
        <f t="shared" si="30"/>
        <v>0</v>
      </c>
      <c r="T51">
        <f t="shared" si="31"/>
        <v>0</v>
      </c>
      <c r="U51">
        <f t="shared" si="32"/>
        <v>0</v>
      </c>
      <c r="W51">
        <f t="shared" si="33"/>
        <v>0</v>
      </c>
      <c r="X51">
        <f t="shared" si="34"/>
        <v>0</v>
      </c>
      <c r="Y51">
        <f t="shared" si="35"/>
        <v>0</v>
      </c>
      <c r="Z51">
        <f t="shared" si="36"/>
        <v>0</v>
      </c>
      <c r="AA51">
        <f t="shared" si="37"/>
        <v>0.43956000000000017</v>
      </c>
      <c r="AB51">
        <f t="shared" si="38"/>
        <v>161.90999999999985</v>
      </c>
      <c r="AC51">
        <f t="shared" si="39"/>
        <v>-98.909999999999854</v>
      </c>
      <c r="AD51">
        <f t="shared" si="40"/>
        <v>0</v>
      </c>
      <c r="AE51">
        <f t="shared" si="41"/>
        <v>-454.11599999999999</v>
      </c>
    </row>
    <row r="52" spans="2:31" x14ac:dyDescent="0.25">
      <c r="B52">
        <f t="shared" si="42"/>
        <v>21</v>
      </c>
      <c r="C52">
        <f t="shared" ref="C52:K52" si="44">IF(ISNUMBER(C6),C6,"")</f>
        <v>0</v>
      </c>
      <c r="D52">
        <f t="shared" si="44"/>
        <v>0</v>
      </c>
      <c r="E52">
        <f t="shared" si="44"/>
        <v>6.5934099999999995E-2</v>
      </c>
      <c r="F52">
        <f t="shared" si="44"/>
        <v>0.59340660000000001</v>
      </c>
      <c r="G52">
        <f t="shared" si="44"/>
        <v>20.384620000000002</v>
      </c>
      <c r="H52">
        <f t="shared" si="44"/>
        <v>24354.48</v>
      </c>
      <c r="I52">
        <f t="shared" si="44"/>
        <v>20960.8</v>
      </c>
      <c r="J52">
        <f t="shared" si="44"/>
        <v>0</v>
      </c>
      <c r="K52">
        <f t="shared" si="44"/>
        <v>4280.7619999999997</v>
      </c>
      <c r="M52">
        <f t="shared" si="24"/>
        <v>0</v>
      </c>
      <c r="N52">
        <f t="shared" si="25"/>
        <v>0</v>
      </c>
      <c r="O52">
        <f t="shared" si="26"/>
        <v>0</v>
      </c>
      <c r="P52">
        <f t="shared" si="27"/>
        <v>0</v>
      </c>
      <c r="Q52">
        <f t="shared" si="28"/>
        <v>0</v>
      </c>
      <c r="R52">
        <f t="shared" si="29"/>
        <v>0</v>
      </c>
      <c r="S52">
        <f t="shared" si="30"/>
        <v>0</v>
      </c>
      <c r="T52">
        <f t="shared" si="31"/>
        <v>0</v>
      </c>
      <c r="U52">
        <f t="shared" si="32"/>
        <v>0</v>
      </c>
      <c r="W52">
        <f t="shared" si="33"/>
        <v>0</v>
      </c>
      <c r="X52">
        <f t="shared" si="34"/>
        <v>0</v>
      </c>
      <c r="Y52">
        <f t="shared" si="35"/>
        <v>0</v>
      </c>
      <c r="Z52">
        <f t="shared" si="36"/>
        <v>0</v>
      </c>
      <c r="AA52">
        <f t="shared" si="37"/>
        <v>0</v>
      </c>
      <c r="AB52">
        <f t="shared" si="38"/>
        <v>-205.57999999999811</v>
      </c>
      <c r="AC52">
        <f t="shared" si="39"/>
        <v>-283.48999999999796</v>
      </c>
      <c r="AD52">
        <f t="shared" si="40"/>
        <v>0</v>
      </c>
      <c r="AE52">
        <f t="shared" si="41"/>
        <v>-192.50799999999981</v>
      </c>
    </row>
    <row r="53" spans="2:31" x14ac:dyDescent="0.25">
      <c r="B53">
        <f t="shared" si="42"/>
        <v>22</v>
      </c>
      <c r="C53">
        <f t="shared" ref="C53:K53" si="45">IF(ISNUMBER(C7),C7,"")</f>
        <v>0</v>
      </c>
      <c r="D53">
        <f t="shared" si="45"/>
        <v>0</v>
      </c>
      <c r="E53">
        <f t="shared" si="45"/>
        <v>8.7912100000000007E-2</v>
      </c>
      <c r="F53">
        <f t="shared" si="45"/>
        <v>0.57142859999999995</v>
      </c>
      <c r="G53">
        <f t="shared" si="45"/>
        <v>14.71429</v>
      </c>
      <c r="H53">
        <f t="shared" si="45"/>
        <v>24007.68</v>
      </c>
      <c r="I53">
        <f t="shared" si="45"/>
        <v>22600.560000000001</v>
      </c>
      <c r="J53">
        <f t="shared" si="45"/>
        <v>0</v>
      </c>
      <c r="K53">
        <f t="shared" si="45"/>
        <v>7996.3590000000004</v>
      </c>
      <c r="M53">
        <f t="shared" si="24"/>
        <v>0</v>
      </c>
      <c r="N53">
        <f t="shared" si="25"/>
        <v>0</v>
      </c>
      <c r="O53">
        <f t="shared" si="26"/>
        <v>0</v>
      </c>
      <c r="P53">
        <f t="shared" si="27"/>
        <v>0</v>
      </c>
      <c r="Q53">
        <f t="shared" si="28"/>
        <v>0</v>
      </c>
      <c r="R53">
        <f t="shared" si="29"/>
        <v>0</v>
      </c>
      <c r="S53">
        <f t="shared" si="30"/>
        <v>0</v>
      </c>
      <c r="T53">
        <f t="shared" si="31"/>
        <v>0</v>
      </c>
      <c r="U53">
        <f t="shared" si="32"/>
        <v>0</v>
      </c>
      <c r="W53">
        <f t="shared" si="33"/>
        <v>0</v>
      </c>
      <c r="X53">
        <f t="shared" si="34"/>
        <v>0</v>
      </c>
      <c r="Y53">
        <f t="shared" si="35"/>
        <v>0</v>
      </c>
      <c r="Z53">
        <f t="shared" si="36"/>
        <v>0</v>
      </c>
      <c r="AA53">
        <f t="shared" si="37"/>
        <v>0.10989000000000004</v>
      </c>
      <c r="AB53">
        <f t="shared" si="38"/>
        <v>-448.70999999999913</v>
      </c>
      <c r="AC53">
        <f t="shared" si="39"/>
        <v>-435.68000000000029</v>
      </c>
      <c r="AD53">
        <f t="shared" si="40"/>
        <v>0</v>
      </c>
      <c r="AE53">
        <f t="shared" si="41"/>
        <v>-118.91700000000037</v>
      </c>
    </row>
    <row r="54" spans="2:31" x14ac:dyDescent="0.25">
      <c r="B54">
        <f t="shared" si="42"/>
        <v>23</v>
      </c>
      <c r="C54">
        <f t="shared" ref="C54:K54" si="46">IF(ISNUMBER(C8),C8,"")</f>
        <v>0</v>
      </c>
      <c r="D54">
        <f t="shared" si="46"/>
        <v>0</v>
      </c>
      <c r="E54">
        <f t="shared" si="46"/>
        <v>8.7912100000000007E-2</v>
      </c>
      <c r="F54">
        <f t="shared" si="46"/>
        <v>0.57142859999999995</v>
      </c>
      <c r="G54">
        <f t="shared" si="46"/>
        <v>14.93407</v>
      </c>
      <c r="H54">
        <f t="shared" si="46"/>
        <v>26945.17</v>
      </c>
      <c r="I54">
        <f t="shared" si="46"/>
        <v>25496.13</v>
      </c>
      <c r="J54">
        <f t="shared" si="46"/>
        <v>0</v>
      </c>
      <c r="K54">
        <f t="shared" si="46"/>
        <v>11970.31</v>
      </c>
      <c r="M54">
        <f t="shared" si="24"/>
        <v>0</v>
      </c>
      <c r="N54">
        <f t="shared" si="25"/>
        <v>0</v>
      </c>
      <c r="O54">
        <f t="shared" si="26"/>
        <v>0</v>
      </c>
      <c r="P54">
        <f t="shared" si="27"/>
        <v>0</v>
      </c>
      <c r="Q54">
        <f t="shared" si="28"/>
        <v>0</v>
      </c>
      <c r="R54">
        <f t="shared" si="29"/>
        <v>0</v>
      </c>
      <c r="S54">
        <f t="shared" si="30"/>
        <v>0</v>
      </c>
      <c r="T54">
        <f t="shared" si="31"/>
        <v>0</v>
      </c>
      <c r="U54">
        <f t="shared" si="32"/>
        <v>0</v>
      </c>
      <c r="W54">
        <f t="shared" si="33"/>
        <v>0</v>
      </c>
      <c r="X54">
        <f t="shared" si="34"/>
        <v>0</v>
      </c>
      <c r="Y54">
        <f t="shared" si="35"/>
        <v>0</v>
      </c>
      <c r="Z54">
        <f t="shared" si="36"/>
        <v>-1.0988999999999916E-2</v>
      </c>
      <c r="AA54">
        <f t="shared" si="37"/>
        <v>0.29669999999999952</v>
      </c>
      <c r="AB54">
        <f t="shared" si="38"/>
        <v>504.32000000000335</v>
      </c>
      <c r="AC54">
        <f t="shared" si="39"/>
        <v>-34.790000000000873</v>
      </c>
      <c r="AD54">
        <f t="shared" si="40"/>
        <v>0</v>
      </c>
      <c r="AE54">
        <f t="shared" si="41"/>
        <v>-147.86999999999898</v>
      </c>
    </row>
    <row r="55" spans="2:31" x14ac:dyDescent="0.25">
      <c r="B55">
        <f t="shared" si="42"/>
        <v>24</v>
      </c>
      <c r="C55">
        <f t="shared" ref="C55:K55" si="47">IF(ISNUMBER(C9),C9,"")</f>
        <v>0</v>
      </c>
      <c r="D55">
        <f t="shared" si="47"/>
        <v>0</v>
      </c>
      <c r="E55">
        <f t="shared" si="47"/>
        <v>5.4945099999999997E-2</v>
      </c>
      <c r="F55">
        <f t="shared" si="47"/>
        <v>0.58241759999999998</v>
      </c>
      <c r="G55">
        <f t="shared" si="47"/>
        <v>16.395600000000002</v>
      </c>
      <c r="H55">
        <f t="shared" si="47"/>
        <v>31332.26</v>
      </c>
      <c r="I55">
        <f t="shared" si="47"/>
        <v>25539.35</v>
      </c>
      <c r="J55">
        <f t="shared" si="47"/>
        <v>0</v>
      </c>
      <c r="K55">
        <f t="shared" si="47"/>
        <v>16573.12</v>
      </c>
      <c r="M55">
        <f t="shared" si="24"/>
        <v>0</v>
      </c>
      <c r="N55">
        <f t="shared" si="25"/>
        <v>0</v>
      </c>
      <c r="O55">
        <f t="shared" si="26"/>
        <v>0</v>
      </c>
      <c r="P55">
        <f t="shared" si="27"/>
        <v>0</v>
      </c>
      <c r="Q55">
        <f t="shared" si="28"/>
        <v>0</v>
      </c>
      <c r="R55">
        <f t="shared" si="29"/>
        <v>0</v>
      </c>
      <c r="S55">
        <f t="shared" si="30"/>
        <v>0</v>
      </c>
      <c r="T55">
        <f t="shared" si="31"/>
        <v>0</v>
      </c>
      <c r="U55">
        <f t="shared" si="32"/>
        <v>0</v>
      </c>
      <c r="W55">
        <f t="shared" si="33"/>
        <v>0</v>
      </c>
      <c r="X55">
        <f t="shared" si="34"/>
        <v>0</v>
      </c>
      <c r="Y55">
        <f t="shared" si="35"/>
        <v>0</v>
      </c>
      <c r="Z55">
        <f t="shared" si="36"/>
        <v>-3.2967100000000027E-2</v>
      </c>
      <c r="AA55">
        <f t="shared" si="37"/>
        <v>-0.84615000000000151</v>
      </c>
      <c r="AB55">
        <f t="shared" si="38"/>
        <v>302.78000000000247</v>
      </c>
      <c r="AC55">
        <f t="shared" si="39"/>
        <v>-102.2599999999984</v>
      </c>
      <c r="AD55">
        <f t="shared" si="40"/>
        <v>0</v>
      </c>
      <c r="AE55">
        <f t="shared" si="41"/>
        <v>634.97999999999956</v>
      </c>
    </row>
    <row r="56" spans="2:31" x14ac:dyDescent="0.25">
      <c r="B56">
        <f t="shared" si="42"/>
        <v>25</v>
      </c>
      <c r="C56">
        <f t="shared" ref="C56:K56" si="48">IF(ISNUMBER(C10),C10,"")</f>
        <v>0</v>
      </c>
      <c r="D56">
        <f t="shared" si="48"/>
        <v>0</v>
      </c>
      <c r="E56">
        <f t="shared" si="48"/>
        <v>8.7912100000000007E-2</v>
      </c>
      <c r="F56">
        <f t="shared" si="48"/>
        <v>0.60439560000000003</v>
      </c>
      <c r="G56">
        <f t="shared" si="48"/>
        <v>16.395600000000002</v>
      </c>
      <c r="H56">
        <f t="shared" si="48"/>
        <v>38174.19</v>
      </c>
      <c r="I56">
        <f t="shared" si="48"/>
        <v>29758.6</v>
      </c>
      <c r="J56">
        <f t="shared" si="48"/>
        <v>0</v>
      </c>
      <c r="K56">
        <f t="shared" si="48"/>
        <v>23591.25</v>
      </c>
      <c r="M56">
        <f t="shared" si="24"/>
        <v>0</v>
      </c>
      <c r="N56">
        <f t="shared" si="25"/>
        <v>0</v>
      </c>
      <c r="O56">
        <f t="shared" si="26"/>
        <v>0</v>
      </c>
      <c r="P56">
        <f t="shared" si="27"/>
        <v>0</v>
      </c>
      <c r="Q56">
        <f t="shared" si="28"/>
        <v>0</v>
      </c>
      <c r="R56">
        <f t="shared" si="29"/>
        <v>0</v>
      </c>
      <c r="S56">
        <f t="shared" si="30"/>
        <v>0</v>
      </c>
      <c r="T56">
        <f t="shared" si="31"/>
        <v>0</v>
      </c>
      <c r="U56">
        <f t="shared" si="32"/>
        <v>0</v>
      </c>
      <c r="W56">
        <f t="shared" si="33"/>
        <v>0</v>
      </c>
      <c r="X56">
        <f t="shared" si="34"/>
        <v>0</v>
      </c>
      <c r="Y56">
        <f t="shared" si="35"/>
        <v>0</v>
      </c>
      <c r="Z56">
        <f t="shared" si="36"/>
        <v>0</v>
      </c>
      <c r="AA56">
        <f t="shared" si="37"/>
        <v>0.21977999999999653</v>
      </c>
      <c r="AB56">
        <f t="shared" si="38"/>
        <v>-704.54000000000087</v>
      </c>
      <c r="AC56">
        <f t="shared" si="39"/>
        <v>-396.65999999999985</v>
      </c>
      <c r="AD56">
        <f t="shared" si="40"/>
        <v>0</v>
      </c>
      <c r="AE56">
        <f t="shared" si="41"/>
        <v>1080</v>
      </c>
    </row>
    <row r="57" spans="2:31" x14ac:dyDescent="0.25">
      <c r="B57">
        <f t="shared" si="42"/>
        <v>26</v>
      </c>
      <c r="C57">
        <f t="shared" ref="C57:K57" si="49">IF(ISNUMBER(C11),C11,"")</f>
        <v>0</v>
      </c>
      <c r="D57">
        <f t="shared" si="49"/>
        <v>0</v>
      </c>
      <c r="E57">
        <f t="shared" si="49"/>
        <v>7.6923099999999994E-2</v>
      </c>
      <c r="F57">
        <f t="shared" si="49"/>
        <v>0.64835160000000003</v>
      </c>
      <c r="G57">
        <f t="shared" si="49"/>
        <v>16.241759999999999</v>
      </c>
      <c r="H57">
        <f t="shared" si="49"/>
        <v>42872.160000000003</v>
      </c>
      <c r="I57">
        <f t="shared" si="49"/>
        <v>32180.49</v>
      </c>
      <c r="J57">
        <f t="shared" si="49"/>
        <v>0</v>
      </c>
      <c r="K57">
        <f t="shared" si="49"/>
        <v>32675.21</v>
      </c>
      <c r="M57">
        <f t="shared" si="24"/>
        <v>0</v>
      </c>
      <c r="N57">
        <f t="shared" si="25"/>
        <v>0</v>
      </c>
      <c r="O57">
        <f t="shared" si="26"/>
        <v>0</v>
      </c>
      <c r="P57">
        <f t="shared" si="27"/>
        <v>0</v>
      </c>
      <c r="Q57">
        <f t="shared" si="28"/>
        <v>0</v>
      </c>
      <c r="R57">
        <f t="shared" si="29"/>
        <v>0</v>
      </c>
      <c r="S57">
        <f t="shared" si="30"/>
        <v>0</v>
      </c>
      <c r="T57">
        <f t="shared" si="31"/>
        <v>0</v>
      </c>
      <c r="U57">
        <f t="shared" si="32"/>
        <v>0</v>
      </c>
      <c r="W57">
        <f t="shared" si="33"/>
        <v>0</v>
      </c>
      <c r="X57">
        <f t="shared" si="34"/>
        <v>0</v>
      </c>
      <c r="Y57">
        <f t="shared" si="35"/>
        <v>0</v>
      </c>
      <c r="Z57">
        <f t="shared" si="36"/>
        <v>-1.0989000000000027E-2</v>
      </c>
      <c r="AA57">
        <f t="shared" si="37"/>
        <v>-0.38461999999999996</v>
      </c>
      <c r="AB57">
        <f t="shared" si="38"/>
        <v>-786.65000000000146</v>
      </c>
      <c r="AC57">
        <f t="shared" si="39"/>
        <v>-367.05000000000291</v>
      </c>
      <c r="AD57">
        <f t="shared" si="40"/>
        <v>0</v>
      </c>
      <c r="AE57">
        <f t="shared" si="41"/>
        <v>757.79000000000087</v>
      </c>
    </row>
    <row r="58" spans="2:31" x14ac:dyDescent="0.25">
      <c r="B58">
        <f t="shared" si="42"/>
        <v>27</v>
      </c>
      <c r="C58">
        <f t="shared" ref="C58:K58" si="50">IF(ISNUMBER(C12),C12,"")</f>
        <v>0</v>
      </c>
      <c r="D58">
        <f t="shared" si="50"/>
        <v>0</v>
      </c>
      <c r="E58">
        <f t="shared" si="50"/>
        <v>5.4945099999999997E-2</v>
      </c>
      <c r="F58">
        <f t="shared" si="50"/>
        <v>0.73626369999999997</v>
      </c>
      <c r="G58">
        <f t="shared" si="50"/>
        <v>19.34066</v>
      </c>
      <c r="H58">
        <f t="shared" si="50"/>
        <v>46542.3</v>
      </c>
      <c r="I58">
        <f t="shared" si="50"/>
        <v>33655.39</v>
      </c>
      <c r="J58">
        <f t="shared" si="50"/>
        <v>0</v>
      </c>
      <c r="K58">
        <f t="shared" si="50"/>
        <v>43277.01</v>
      </c>
      <c r="M58">
        <f t="shared" si="24"/>
        <v>0</v>
      </c>
      <c r="N58">
        <f t="shared" si="25"/>
        <v>0</v>
      </c>
      <c r="O58">
        <f t="shared" si="26"/>
        <v>0</v>
      </c>
      <c r="P58">
        <f t="shared" si="27"/>
        <v>0</v>
      </c>
      <c r="Q58">
        <f t="shared" si="28"/>
        <v>0</v>
      </c>
      <c r="R58">
        <f t="shared" si="29"/>
        <v>0</v>
      </c>
      <c r="S58">
        <f t="shared" si="30"/>
        <v>0</v>
      </c>
      <c r="T58">
        <f t="shared" si="31"/>
        <v>0</v>
      </c>
      <c r="U58">
        <f t="shared" si="32"/>
        <v>0</v>
      </c>
      <c r="W58">
        <f t="shared" si="33"/>
        <v>0</v>
      </c>
      <c r="X58">
        <f t="shared" si="34"/>
        <v>0</v>
      </c>
      <c r="Y58">
        <f t="shared" si="35"/>
        <v>0</v>
      </c>
      <c r="Z58">
        <f t="shared" si="36"/>
        <v>2.19781E-2</v>
      </c>
      <c r="AA58">
        <f t="shared" si="37"/>
        <v>0.20879000000000048</v>
      </c>
      <c r="AB58">
        <f t="shared" si="38"/>
        <v>1347.9399999999951</v>
      </c>
      <c r="AC58">
        <f t="shared" si="39"/>
        <v>197.12999999999738</v>
      </c>
      <c r="AD58">
        <f t="shared" si="40"/>
        <v>0</v>
      </c>
      <c r="AE58">
        <f t="shared" si="41"/>
        <v>808.22000000000116</v>
      </c>
    </row>
    <row r="59" spans="2:31" x14ac:dyDescent="0.25">
      <c r="B59">
        <f t="shared" si="42"/>
        <v>28</v>
      </c>
      <c r="C59">
        <f t="shared" ref="C59:K59" si="51">IF(ISNUMBER(C13),C13,"")</f>
        <v>0</v>
      </c>
      <c r="D59">
        <f t="shared" si="51"/>
        <v>0</v>
      </c>
      <c r="E59">
        <f t="shared" si="51"/>
        <v>6.5934099999999995E-2</v>
      </c>
      <c r="F59">
        <f t="shared" si="51"/>
        <v>0.7032967</v>
      </c>
      <c r="G59">
        <f t="shared" si="51"/>
        <v>18.912089999999999</v>
      </c>
      <c r="H59">
        <f t="shared" si="51"/>
        <v>51927.26</v>
      </c>
      <c r="I59">
        <f t="shared" si="51"/>
        <v>36253.85</v>
      </c>
      <c r="J59">
        <f t="shared" si="51"/>
        <v>0</v>
      </c>
      <c r="K59">
        <f t="shared" si="51"/>
        <v>56031.040000000001</v>
      </c>
      <c r="M59">
        <f t="shared" si="24"/>
        <v>0</v>
      </c>
      <c r="N59">
        <f t="shared" si="25"/>
        <v>0</v>
      </c>
      <c r="O59">
        <f t="shared" si="26"/>
        <v>0</v>
      </c>
      <c r="P59">
        <f t="shared" si="27"/>
        <v>0</v>
      </c>
      <c r="Q59">
        <f t="shared" si="28"/>
        <v>0</v>
      </c>
      <c r="R59">
        <f t="shared" si="29"/>
        <v>0</v>
      </c>
      <c r="S59">
        <f t="shared" si="30"/>
        <v>0</v>
      </c>
      <c r="T59">
        <f t="shared" si="31"/>
        <v>0</v>
      </c>
      <c r="U59">
        <f t="shared" si="32"/>
        <v>0</v>
      </c>
      <c r="W59">
        <f t="shared" si="33"/>
        <v>0</v>
      </c>
      <c r="X59">
        <f t="shared" si="34"/>
        <v>0</v>
      </c>
      <c r="Y59">
        <f t="shared" si="35"/>
        <v>0</v>
      </c>
      <c r="Z59">
        <f t="shared" si="36"/>
        <v>-2.1977999999999942E-2</v>
      </c>
      <c r="AA59">
        <f t="shared" si="37"/>
        <v>-0.98901000000000039</v>
      </c>
      <c r="AB59">
        <f t="shared" si="38"/>
        <v>-1554.0400000000009</v>
      </c>
      <c r="AC59">
        <f t="shared" si="39"/>
        <v>-1197.2999999999956</v>
      </c>
      <c r="AD59">
        <f t="shared" si="40"/>
        <v>0</v>
      </c>
      <c r="AE59">
        <f t="shared" si="41"/>
        <v>1815.760000000002</v>
      </c>
    </row>
    <row r="60" spans="2:31" x14ac:dyDescent="0.25">
      <c r="B60">
        <f t="shared" si="42"/>
        <v>29</v>
      </c>
      <c r="C60">
        <f t="shared" ref="C60:K60" si="52">IF(ISNUMBER(C14),C14,"")</f>
        <v>0</v>
      </c>
      <c r="D60">
        <f t="shared" si="52"/>
        <v>0</v>
      </c>
      <c r="E60">
        <f t="shared" si="52"/>
        <v>7.6923099999999994E-2</v>
      </c>
      <c r="F60">
        <f t="shared" si="52"/>
        <v>0.62637359999999997</v>
      </c>
      <c r="G60">
        <f t="shared" si="52"/>
        <v>16.296700000000001</v>
      </c>
      <c r="H60">
        <f t="shared" si="52"/>
        <v>58408</v>
      </c>
      <c r="I60">
        <f t="shared" si="52"/>
        <v>37484.550000000003</v>
      </c>
      <c r="J60">
        <f t="shared" si="52"/>
        <v>0</v>
      </c>
      <c r="K60">
        <f t="shared" si="52"/>
        <v>76880.52</v>
      </c>
      <c r="M60">
        <f t="shared" si="24"/>
        <v>0</v>
      </c>
      <c r="N60">
        <f t="shared" si="25"/>
        <v>0</v>
      </c>
      <c r="O60">
        <f t="shared" si="26"/>
        <v>0</v>
      </c>
      <c r="P60">
        <f t="shared" si="27"/>
        <v>0</v>
      </c>
      <c r="Q60">
        <f t="shared" si="28"/>
        <v>0</v>
      </c>
      <c r="R60">
        <f t="shared" si="29"/>
        <v>1046.5899999999965</v>
      </c>
      <c r="S60">
        <f t="shared" si="30"/>
        <v>-40.230000000003201</v>
      </c>
      <c r="T60">
        <f t="shared" si="31"/>
        <v>493.85910000000001</v>
      </c>
      <c r="U60">
        <f t="shared" si="32"/>
        <v>0</v>
      </c>
      <c r="W60">
        <f t="shared" si="33"/>
        <v>0</v>
      </c>
      <c r="X60">
        <f t="shared" si="34"/>
        <v>0</v>
      </c>
      <c r="Y60">
        <f t="shared" si="35"/>
        <v>0</v>
      </c>
      <c r="Z60">
        <f t="shared" si="36"/>
        <v>0</v>
      </c>
      <c r="AA60">
        <f t="shared" si="37"/>
        <v>0.30769999999999698</v>
      </c>
      <c r="AB60">
        <f t="shared" si="38"/>
        <v>-30.939999999995052</v>
      </c>
      <c r="AC60">
        <f t="shared" si="39"/>
        <v>109.7300000000032</v>
      </c>
      <c r="AD60">
        <f t="shared" si="40"/>
        <v>27.987300000000005</v>
      </c>
      <c r="AE60">
        <f t="shared" si="41"/>
        <v>1693.3099999999977</v>
      </c>
    </row>
    <row r="61" spans="2:31" x14ac:dyDescent="0.25">
      <c r="B61">
        <f t="shared" si="42"/>
        <v>30</v>
      </c>
      <c r="C61">
        <f t="shared" ref="C61:K61" si="53">IF(ISNUMBER(C15),C15,"")</f>
        <v>0</v>
      </c>
      <c r="D61">
        <f t="shared" si="53"/>
        <v>0</v>
      </c>
      <c r="E61">
        <f t="shared" si="53"/>
        <v>0.1098901</v>
      </c>
      <c r="F61">
        <f t="shared" si="53"/>
        <v>0.67032970000000003</v>
      </c>
      <c r="G61">
        <f t="shared" si="53"/>
        <v>16.934069999999998</v>
      </c>
      <c r="H61">
        <f t="shared" si="53"/>
        <v>61678.720000000001</v>
      </c>
      <c r="I61">
        <f t="shared" si="53"/>
        <v>41055.699999999997</v>
      </c>
      <c r="J61">
        <f t="shared" si="53"/>
        <v>0</v>
      </c>
      <c r="K61">
        <f t="shared" si="53"/>
        <v>100434.8</v>
      </c>
      <c r="M61">
        <f t="shared" si="24"/>
        <v>0</v>
      </c>
      <c r="N61">
        <f t="shared" si="25"/>
        <v>0</v>
      </c>
      <c r="O61">
        <f t="shared" si="26"/>
        <v>0</v>
      </c>
      <c r="P61">
        <f t="shared" si="27"/>
        <v>-1.0989000000000027E-2</v>
      </c>
      <c r="Q61">
        <f t="shared" si="28"/>
        <v>-7.6929999999997278E-2</v>
      </c>
      <c r="R61">
        <f t="shared" si="29"/>
        <v>2166.6100000000006</v>
      </c>
      <c r="S61">
        <f t="shared" si="30"/>
        <v>62.5</v>
      </c>
      <c r="T61">
        <f t="shared" si="31"/>
        <v>2514.3319999999999</v>
      </c>
      <c r="U61">
        <f t="shared" si="32"/>
        <v>592.89999999999418</v>
      </c>
      <c r="W61">
        <f t="shared" si="33"/>
        <v>0</v>
      </c>
      <c r="X61">
        <f t="shared" si="34"/>
        <v>0</v>
      </c>
      <c r="Y61">
        <f t="shared" si="35"/>
        <v>0</v>
      </c>
      <c r="Z61">
        <f t="shared" si="36"/>
        <v>2.1978000000000053E-2</v>
      </c>
      <c r="AA61">
        <f t="shared" si="37"/>
        <v>0.14285999999999888</v>
      </c>
      <c r="AB61">
        <f t="shared" si="38"/>
        <v>229.47000000000116</v>
      </c>
      <c r="AC61">
        <f t="shared" si="39"/>
        <v>-839.77999999999884</v>
      </c>
      <c r="AD61">
        <f t="shared" si="40"/>
        <v>-217.12100000000009</v>
      </c>
      <c r="AE61">
        <f t="shared" si="41"/>
        <v>1598</v>
      </c>
    </row>
    <row r="62" spans="2:31" x14ac:dyDescent="0.25">
      <c r="B62">
        <f t="shared" si="42"/>
        <v>31</v>
      </c>
      <c r="C62">
        <f t="shared" ref="C62:K62" si="54">IF(ISNUMBER(C16),C16,"")</f>
        <v>0</v>
      </c>
      <c r="D62">
        <f t="shared" si="54"/>
        <v>0</v>
      </c>
      <c r="E62">
        <f t="shared" si="54"/>
        <v>0.1098901</v>
      </c>
      <c r="F62">
        <f t="shared" si="54"/>
        <v>0.68131870000000005</v>
      </c>
      <c r="G62">
        <f t="shared" si="54"/>
        <v>15.967029999999999</v>
      </c>
      <c r="H62">
        <f t="shared" si="54"/>
        <v>58141.86</v>
      </c>
      <c r="I62">
        <f t="shared" si="54"/>
        <v>44935.38</v>
      </c>
      <c r="J62">
        <f t="shared" si="54"/>
        <v>0</v>
      </c>
      <c r="K62">
        <f t="shared" si="54"/>
        <v>119385.1</v>
      </c>
      <c r="M62">
        <f t="shared" si="24"/>
        <v>0</v>
      </c>
      <c r="N62">
        <f t="shared" si="25"/>
        <v>0</v>
      </c>
      <c r="O62">
        <f t="shared" si="26"/>
        <v>0</v>
      </c>
      <c r="P62">
        <f t="shared" si="27"/>
        <v>-2.1978000000000053E-2</v>
      </c>
      <c r="Q62">
        <f t="shared" si="28"/>
        <v>-0.36262999999999934</v>
      </c>
      <c r="R62">
        <f t="shared" si="29"/>
        <v>-166.47000000000116</v>
      </c>
      <c r="S62">
        <f t="shared" si="30"/>
        <v>-426.68000000000029</v>
      </c>
      <c r="T62">
        <f t="shared" si="31"/>
        <v>2444.569</v>
      </c>
      <c r="U62">
        <f t="shared" si="32"/>
        <v>182.69999999999709</v>
      </c>
      <c r="W62">
        <f t="shared" si="33"/>
        <v>0</v>
      </c>
      <c r="X62">
        <f t="shared" si="34"/>
        <v>0</v>
      </c>
      <c r="Y62">
        <f t="shared" si="35"/>
        <v>0</v>
      </c>
      <c r="Z62">
        <f t="shared" si="36"/>
        <v>-1.0989099999999974E-2</v>
      </c>
      <c r="AA62">
        <f t="shared" si="37"/>
        <v>0.12087000000000003</v>
      </c>
      <c r="AB62">
        <f t="shared" si="38"/>
        <v>619.77999999999884</v>
      </c>
      <c r="AC62">
        <f t="shared" si="39"/>
        <v>-4.3799999999973807</v>
      </c>
      <c r="AD62">
        <f t="shared" si="40"/>
        <v>-436.65899999999988</v>
      </c>
      <c r="AE62">
        <f t="shared" si="41"/>
        <v>3950.5999999999913</v>
      </c>
    </row>
    <row r="63" spans="2:31" x14ac:dyDescent="0.25">
      <c r="B63">
        <f t="shared" si="42"/>
        <v>32</v>
      </c>
      <c r="C63">
        <f t="shared" ref="C63:K63" si="55">IF(ISNUMBER(C17),C17,"")</f>
        <v>0</v>
      </c>
      <c r="D63">
        <f t="shared" si="55"/>
        <v>0</v>
      </c>
      <c r="E63">
        <f t="shared" si="55"/>
        <v>9.8901100000000006E-2</v>
      </c>
      <c r="F63">
        <f t="shared" si="55"/>
        <v>0.54945049999999995</v>
      </c>
      <c r="G63">
        <f t="shared" si="55"/>
        <v>12.362640000000001</v>
      </c>
      <c r="H63">
        <f t="shared" si="55"/>
        <v>57956.04</v>
      </c>
      <c r="I63">
        <f t="shared" si="55"/>
        <v>47634.84</v>
      </c>
      <c r="J63">
        <f t="shared" si="55"/>
        <v>0</v>
      </c>
      <c r="K63">
        <f t="shared" si="55"/>
        <v>132583.29999999999</v>
      </c>
      <c r="M63">
        <f t="shared" si="24"/>
        <v>0</v>
      </c>
      <c r="N63">
        <f t="shared" si="25"/>
        <v>0</v>
      </c>
      <c r="O63">
        <f t="shared" si="26"/>
        <v>0</v>
      </c>
      <c r="P63">
        <f t="shared" si="27"/>
        <v>-2.1977999999999942E-2</v>
      </c>
      <c r="Q63">
        <f t="shared" si="28"/>
        <v>-0.54945000000000022</v>
      </c>
      <c r="R63">
        <f t="shared" si="29"/>
        <v>-2602.0699999999997</v>
      </c>
      <c r="S63">
        <f t="shared" si="30"/>
        <v>-1774.9799999999959</v>
      </c>
      <c r="T63">
        <f t="shared" si="31"/>
        <v>3302.2530000000002</v>
      </c>
      <c r="U63">
        <f t="shared" si="32"/>
        <v>-2004.1999999999825</v>
      </c>
      <c r="W63">
        <f t="shared" si="33"/>
        <v>0</v>
      </c>
      <c r="X63">
        <f t="shared" si="34"/>
        <v>0</v>
      </c>
      <c r="Y63">
        <f t="shared" si="35"/>
        <v>0</v>
      </c>
      <c r="Z63">
        <f t="shared" si="36"/>
        <v>-2.1978000000000053E-2</v>
      </c>
      <c r="AA63">
        <f t="shared" si="37"/>
        <v>-5.4949999999999832E-2</v>
      </c>
      <c r="AB63">
        <f t="shared" si="38"/>
        <v>-185.58000000000175</v>
      </c>
      <c r="AC63">
        <f t="shared" si="39"/>
        <v>636.31999999999971</v>
      </c>
      <c r="AD63">
        <f t="shared" si="40"/>
        <v>88.755999999999858</v>
      </c>
      <c r="AE63">
        <f t="shared" si="41"/>
        <v>4991.2999999999884</v>
      </c>
    </row>
    <row r="64" spans="2:31" x14ac:dyDescent="0.25">
      <c r="B64">
        <f t="shared" si="42"/>
        <v>33</v>
      </c>
      <c r="C64">
        <f t="shared" ref="C64:K64" si="56">IF(ISNUMBER(C18),C18,"")</f>
        <v>0</v>
      </c>
      <c r="D64">
        <f t="shared" si="56"/>
        <v>0</v>
      </c>
      <c r="E64">
        <f t="shared" si="56"/>
        <v>9.8901100000000006E-2</v>
      </c>
      <c r="F64">
        <f t="shared" si="56"/>
        <v>0.60439560000000003</v>
      </c>
      <c r="G64">
        <f t="shared" si="56"/>
        <v>15.582420000000001</v>
      </c>
      <c r="H64">
        <f t="shared" si="56"/>
        <v>59479.32</v>
      </c>
      <c r="I64">
        <f t="shared" si="56"/>
        <v>48587.19</v>
      </c>
      <c r="J64">
        <f t="shared" si="56"/>
        <v>0</v>
      </c>
      <c r="K64">
        <f t="shared" si="56"/>
        <v>142915.5</v>
      </c>
      <c r="M64">
        <f t="shared" si="24"/>
        <v>0</v>
      </c>
      <c r="N64">
        <f t="shared" si="25"/>
        <v>0</v>
      </c>
      <c r="O64">
        <f t="shared" si="26"/>
        <v>0</v>
      </c>
      <c r="P64">
        <f t="shared" si="27"/>
        <v>-2.1978000000000053E-2</v>
      </c>
      <c r="Q64">
        <f t="shared" si="28"/>
        <v>-0.63737000000000066</v>
      </c>
      <c r="R64">
        <f t="shared" si="29"/>
        <v>-207.09999999999854</v>
      </c>
      <c r="S64">
        <f t="shared" si="30"/>
        <v>-2061.4700000000012</v>
      </c>
      <c r="T64">
        <f t="shared" si="31"/>
        <v>2726.9459999999999</v>
      </c>
      <c r="U64">
        <f t="shared" si="32"/>
        <v>-6133.5</v>
      </c>
      <c r="W64">
        <f t="shared" si="33"/>
        <v>0</v>
      </c>
      <c r="X64">
        <f t="shared" si="34"/>
        <v>0</v>
      </c>
      <c r="Y64">
        <f t="shared" si="35"/>
        <v>0</v>
      </c>
      <c r="Z64">
        <f t="shared" si="36"/>
        <v>0</v>
      </c>
      <c r="AA64">
        <f t="shared" si="37"/>
        <v>-0.21978000000000009</v>
      </c>
      <c r="AB64">
        <f t="shared" si="38"/>
        <v>-1.0800000000017462</v>
      </c>
      <c r="AC64">
        <f t="shared" si="39"/>
        <v>2104.2200000000012</v>
      </c>
      <c r="AD64">
        <f t="shared" si="40"/>
        <v>4.9030000000002474</v>
      </c>
      <c r="AE64">
        <f t="shared" si="41"/>
        <v>4092.6000000000058</v>
      </c>
    </row>
    <row r="65" spans="2:31" x14ac:dyDescent="0.25">
      <c r="B65">
        <f t="shared" si="42"/>
        <v>34</v>
      </c>
      <c r="C65">
        <f t="shared" ref="C65:K65" si="57">IF(ISNUMBER(C19),C19,"")</f>
        <v>0</v>
      </c>
      <c r="D65">
        <f t="shared" si="57"/>
        <v>0</v>
      </c>
      <c r="E65">
        <f t="shared" si="57"/>
        <v>9.8901100000000006E-2</v>
      </c>
      <c r="F65">
        <f t="shared" si="57"/>
        <v>0.52747250000000001</v>
      </c>
      <c r="G65">
        <f t="shared" si="57"/>
        <v>12.87912</v>
      </c>
      <c r="H65">
        <f t="shared" si="57"/>
        <v>53649.120000000003</v>
      </c>
      <c r="I65">
        <f t="shared" si="57"/>
        <v>49354.89</v>
      </c>
      <c r="J65">
        <f t="shared" si="57"/>
        <v>0</v>
      </c>
      <c r="K65">
        <f t="shared" si="57"/>
        <v>153002.20000000001</v>
      </c>
      <c r="M65">
        <f t="shared" si="24"/>
        <v>0</v>
      </c>
      <c r="N65">
        <f t="shared" si="25"/>
        <v>0</v>
      </c>
      <c r="O65">
        <f t="shared" si="26"/>
        <v>0</v>
      </c>
      <c r="P65">
        <f t="shared" si="27"/>
        <v>1.0989000000000027E-2</v>
      </c>
      <c r="Q65">
        <f t="shared" si="28"/>
        <v>0.38461999999999996</v>
      </c>
      <c r="R65">
        <f t="shared" si="29"/>
        <v>-235.26000000000204</v>
      </c>
      <c r="S65">
        <f t="shared" si="30"/>
        <v>-1597.3000000000029</v>
      </c>
      <c r="T65">
        <f t="shared" si="31"/>
        <v>2157.502</v>
      </c>
      <c r="U65">
        <f t="shared" si="32"/>
        <v>-6941.9000000000233</v>
      </c>
      <c r="W65">
        <f t="shared" si="33"/>
        <v>0</v>
      </c>
      <c r="X65">
        <f t="shared" si="34"/>
        <v>0</v>
      </c>
      <c r="Y65">
        <f t="shared" si="35"/>
        <v>0</v>
      </c>
      <c r="Z65">
        <f t="shared" si="36"/>
        <v>-1.0989000000000027E-2</v>
      </c>
      <c r="AA65">
        <f t="shared" si="37"/>
        <v>0</v>
      </c>
      <c r="AB65">
        <f t="shared" si="38"/>
        <v>682.16999999999825</v>
      </c>
      <c r="AC65">
        <f t="shared" si="39"/>
        <v>773.87000000000262</v>
      </c>
      <c r="AD65">
        <f t="shared" si="40"/>
        <v>70.177999999999884</v>
      </c>
      <c r="AE65">
        <f t="shared" si="41"/>
        <v>1984.4000000000233</v>
      </c>
    </row>
    <row r="66" spans="2:31" x14ac:dyDescent="0.25">
      <c r="B66">
        <f t="shared" si="42"/>
        <v>35</v>
      </c>
      <c r="C66">
        <f t="shared" ref="C66:K66" si="58">IF(ISNUMBER(C20),C20,"")</f>
        <v>0</v>
      </c>
      <c r="D66">
        <f t="shared" si="58"/>
        <v>0</v>
      </c>
      <c r="E66">
        <f t="shared" si="58"/>
        <v>8.7912100000000007E-2</v>
      </c>
      <c r="F66">
        <f t="shared" si="58"/>
        <v>0.6373626</v>
      </c>
      <c r="G66">
        <f t="shared" si="58"/>
        <v>16.285710000000002</v>
      </c>
      <c r="H66">
        <f t="shared" si="58"/>
        <v>57520.95</v>
      </c>
      <c r="I66">
        <f t="shared" si="58"/>
        <v>44537.1</v>
      </c>
      <c r="J66">
        <f t="shared" si="58"/>
        <v>0</v>
      </c>
      <c r="K66">
        <f t="shared" si="58"/>
        <v>157228.4</v>
      </c>
      <c r="M66">
        <f t="shared" si="24"/>
        <v>0</v>
      </c>
      <c r="N66">
        <f t="shared" si="25"/>
        <v>0</v>
      </c>
      <c r="O66">
        <f t="shared" si="26"/>
        <v>0</v>
      </c>
      <c r="P66">
        <f t="shared" si="27"/>
        <v>-2.1978000000000053E-2</v>
      </c>
      <c r="Q66">
        <f t="shared" si="28"/>
        <v>-1.142850000000001</v>
      </c>
      <c r="R66">
        <f t="shared" si="29"/>
        <v>434.77000000000407</v>
      </c>
      <c r="S66">
        <f t="shared" si="30"/>
        <v>-53.19999999999709</v>
      </c>
      <c r="T66">
        <f t="shared" si="31"/>
        <v>3081.2249999999999</v>
      </c>
      <c r="U66">
        <f t="shared" si="32"/>
        <v>-7737.3999999999942</v>
      </c>
      <c r="W66">
        <f t="shared" si="33"/>
        <v>0</v>
      </c>
      <c r="X66">
        <f t="shared" si="34"/>
        <v>0</v>
      </c>
      <c r="Y66">
        <f t="shared" si="35"/>
        <v>0</v>
      </c>
      <c r="Z66">
        <f t="shared" si="36"/>
        <v>0</v>
      </c>
      <c r="AA66">
        <f t="shared" si="37"/>
        <v>-8.7910000000000821E-2</v>
      </c>
      <c r="AB66">
        <f t="shared" si="38"/>
        <v>-398.76000000000204</v>
      </c>
      <c r="AC66">
        <f t="shared" si="39"/>
        <v>510.09999999999854</v>
      </c>
      <c r="AD66">
        <f t="shared" si="40"/>
        <v>-92.433999999999742</v>
      </c>
      <c r="AE66">
        <f t="shared" si="41"/>
        <v>1815</v>
      </c>
    </row>
    <row r="67" spans="2:31" x14ac:dyDescent="0.25">
      <c r="B67">
        <f t="shared" si="42"/>
        <v>36</v>
      </c>
      <c r="C67">
        <f t="shared" ref="C67:K67" si="59">IF(ISNUMBER(C21),C21,"")</f>
        <v>0</v>
      </c>
      <c r="D67">
        <f t="shared" si="59"/>
        <v>0</v>
      </c>
      <c r="E67">
        <f t="shared" si="59"/>
        <v>8.7912100000000007E-2</v>
      </c>
      <c r="F67">
        <f t="shared" si="59"/>
        <v>0.6593407</v>
      </c>
      <c r="G67">
        <f t="shared" si="59"/>
        <v>16.373629999999999</v>
      </c>
      <c r="H67">
        <f t="shared" si="59"/>
        <v>63606.47</v>
      </c>
      <c r="I67">
        <f t="shared" si="59"/>
        <v>43676.18</v>
      </c>
      <c r="J67">
        <f t="shared" si="59"/>
        <v>0</v>
      </c>
      <c r="K67">
        <f t="shared" si="59"/>
        <v>170212.3</v>
      </c>
      <c r="M67">
        <f t="shared" si="24"/>
        <v>0</v>
      </c>
      <c r="N67">
        <f t="shared" si="25"/>
        <v>0</v>
      </c>
      <c r="O67">
        <f t="shared" si="26"/>
        <v>0</v>
      </c>
      <c r="P67">
        <f t="shared" si="27"/>
        <v>3.2966999999999969E-2</v>
      </c>
      <c r="Q67">
        <f t="shared" si="28"/>
        <v>-0.29670999999999736</v>
      </c>
      <c r="R67">
        <f t="shared" si="29"/>
        <v>2632.1100000000006</v>
      </c>
      <c r="S67">
        <f t="shared" si="30"/>
        <v>1394.6900000000023</v>
      </c>
      <c r="T67">
        <f t="shared" si="31"/>
        <v>2260.355</v>
      </c>
      <c r="U67">
        <f t="shared" si="32"/>
        <v>-10330.699999999983</v>
      </c>
      <c r="W67">
        <f t="shared" si="33"/>
        <v>0</v>
      </c>
      <c r="X67">
        <f t="shared" si="34"/>
        <v>0</v>
      </c>
      <c r="Y67">
        <f t="shared" si="35"/>
        <v>0</v>
      </c>
      <c r="Z67">
        <f t="shared" si="36"/>
        <v>-0.10989009999999999</v>
      </c>
      <c r="AA67">
        <f t="shared" si="37"/>
        <v>-1.3186800000000005</v>
      </c>
      <c r="AB67">
        <f t="shared" si="38"/>
        <v>-1775.4599999999991</v>
      </c>
      <c r="AC67">
        <f t="shared" si="39"/>
        <v>-1839.6200000000026</v>
      </c>
      <c r="AD67">
        <f t="shared" si="40"/>
        <v>-214.47600000000011</v>
      </c>
      <c r="AE67">
        <f t="shared" si="41"/>
        <v>998.5</v>
      </c>
    </row>
    <row r="68" spans="2:31" x14ac:dyDescent="0.25">
      <c r="B68">
        <f t="shared" si="42"/>
        <v>37</v>
      </c>
      <c r="C68">
        <f t="shared" ref="C68:K68" si="60">IF(ISNUMBER(C22),C22,"")</f>
        <v>0</v>
      </c>
      <c r="D68">
        <f t="shared" si="60"/>
        <v>0</v>
      </c>
      <c r="E68">
        <f t="shared" si="60"/>
        <v>9.8901100000000006E-2</v>
      </c>
      <c r="F68">
        <f t="shared" si="60"/>
        <v>0.6373626</v>
      </c>
      <c r="G68">
        <f t="shared" si="60"/>
        <v>17.516480000000001</v>
      </c>
      <c r="H68">
        <f t="shared" si="60"/>
        <v>63082.06</v>
      </c>
      <c r="I68">
        <f t="shared" si="60"/>
        <v>44276.65</v>
      </c>
      <c r="J68">
        <f t="shared" si="60"/>
        <v>0</v>
      </c>
      <c r="K68">
        <f t="shared" si="60"/>
        <v>189717.8</v>
      </c>
      <c r="M68">
        <f t="shared" si="24"/>
        <v>0</v>
      </c>
      <c r="N68">
        <f t="shared" si="25"/>
        <v>0</v>
      </c>
      <c r="O68">
        <f t="shared" si="26"/>
        <v>1.0988999999999999E-2</v>
      </c>
      <c r="P68">
        <f t="shared" si="27"/>
        <v>-1.0989000000000027E-2</v>
      </c>
      <c r="Q68">
        <f t="shared" si="28"/>
        <v>-1</v>
      </c>
      <c r="R68">
        <f t="shared" si="29"/>
        <v>-74.409999999996217</v>
      </c>
      <c r="S68">
        <f t="shared" si="30"/>
        <v>361.69999999999709</v>
      </c>
      <c r="T68">
        <f t="shared" si="31"/>
        <v>1822.472</v>
      </c>
      <c r="U68">
        <f t="shared" si="32"/>
        <v>-11353.599999999977</v>
      </c>
      <c r="W68">
        <f t="shared" si="33"/>
        <v>0</v>
      </c>
      <c r="X68">
        <f t="shared" si="34"/>
        <v>0</v>
      </c>
      <c r="Y68">
        <f t="shared" si="35"/>
        <v>0</v>
      </c>
      <c r="Z68">
        <f t="shared" si="36"/>
        <v>2.1978000000000053E-2</v>
      </c>
      <c r="AA68">
        <f t="shared" si="37"/>
        <v>0.75825000000000031</v>
      </c>
      <c r="AB68">
        <f t="shared" si="38"/>
        <v>648.59999999999854</v>
      </c>
      <c r="AC68">
        <f t="shared" si="39"/>
        <v>-752.22000000000116</v>
      </c>
      <c r="AD68">
        <f t="shared" si="40"/>
        <v>43.716000000000122</v>
      </c>
      <c r="AE68">
        <f t="shared" si="41"/>
        <v>1268.8999999999942</v>
      </c>
    </row>
    <row r="69" spans="2:31" x14ac:dyDescent="0.25">
      <c r="B69">
        <f t="shared" si="42"/>
        <v>38</v>
      </c>
      <c r="C69">
        <f t="shared" ref="C69:K69" si="61">IF(ISNUMBER(C23),C23,"")</f>
        <v>0</v>
      </c>
      <c r="D69">
        <f t="shared" si="61"/>
        <v>0</v>
      </c>
      <c r="E69">
        <f t="shared" si="61"/>
        <v>0.14285709999999999</v>
      </c>
      <c r="F69">
        <f t="shared" si="61"/>
        <v>0.6373626</v>
      </c>
      <c r="G69">
        <f t="shared" si="61"/>
        <v>17.758240000000001</v>
      </c>
      <c r="H69">
        <f t="shared" si="61"/>
        <v>63955.15</v>
      </c>
      <c r="I69">
        <f t="shared" si="61"/>
        <v>46600.89</v>
      </c>
      <c r="J69">
        <f t="shared" si="61"/>
        <v>0</v>
      </c>
      <c r="K69">
        <f t="shared" si="61"/>
        <v>208523.2</v>
      </c>
      <c r="M69">
        <f t="shared" si="24"/>
        <v>0</v>
      </c>
      <c r="N69">
        <f t="shared" si="25"/>
        <v>0</v>
      </c>
      <c r="O69">
        <f t="shared" si="26"/>
        <v>-1.0988999999999999E-2</v>
      </c>
      <c r="P69">
        <f t="shared" si="27"/>
        <v>-4.3955999999999995E-2</v>
      </c>
      <c r="Q69">
        <f t="shared" si="28"/>
        <v>-0.95604000000000156</v>
      </c>
      <c r="R69">
        <f t="shared" si="29"/>
        <v>2409.3299999999945</v>
      </c>
      <c r="S69">
        <f t="shared" si="30"/>
        <v>-1241.2799999999988</v>
      </c>
      <c r="T69">
        <f t="shared" si="31"/>
        <v>3483.4690000000001</v>
      </c>
      <c r="U69">
        <f t="shared" si="32"/>
        <v>-13612.200000000012</v>
      </c>
      <c r="W69">
        <f t="shared" si="33"/>
        <v>0</v>
      </c>
      <c r="X69">
        <f t="shared" si="34"/>
        <v>0</v>
      </c>
      <c r="Y69">
        <f t="shared" si="35"/>
        <v>0</v>
      </c>
      <c r="Z69">
        <f t="shared" si="36"/>
        <v>1.0989000000000027E-2</v>
      </c>
      <c r="AA69">
        <f t="shared" si="37"/>
        <v>-6.5939999999997667E-2</v>
      </c>
      <c r="AB69">
        <f t="shared" si="38"/>
        <v>-464.02999999999884</v>
      </c>
      <c r="AC69">
        <f t="shared" si="39"/>
        <v>-515.33000000000175</v>
      </c>
      <c r="AD69">
        <f t="shared" si="40"/>
        <v>-530.71799999999985</v>
      </c>
      <c r="AE69">
        <f t="shared" si="41"/>
        <v>2626</v>
      </c>
    </row>
    <row r="70" spans="2:31" x14ac:dyDescent="0.25">
      <c r="B70">
        <f t="shared" si="42"/>
        <v>39</v>
      </c>
      <c r="C70">
        <f t="shared" ref="C70:K70" si="62">IF(ISNUMBER(C24),C24,"")</f>
        <v>0</v>
      </c>
      <c r="D70">
        <f t="shared" si="62"/>
        <v>0</v>
      </c>
      <c r="E70">
        <f t="shared" si="62"/>
        <v>0.14285709999999999</v>
      </c>
      <c r="F70">
        <f t="shared" si="62"/>
        <v>0.51648349999999998</v>
      </c>
      <c r="G70">
        <f t="shared" si="62"/>
        <v>14.087910000000001</v>
      </c>
      <c r="H70">
        <f t="shared" si="62"/>
        <v>58634.65</v>
      </c>
      <c r="I70">
        <f t="shared" si="62"/>
        <v>47392.52</v>
      </c>
      <c r="J70">
        <f t="shared" si="62"/>
        <v>0</v>
      </c>
      <c r="K70">
        <f t="shared" si="62"/>
        <v>225877.4</v>
      </c>
      <c r="M70">
        <f t="shared" si="24"/>
        <v>0</v>
      </c>
      <c r="N70">
        <f t="shared" si="25"/>
        <v>0</v>
      </c>
      <c r="O70">
        <f t="shared" si="26"/>
        <v>0</v>
      </c>
      <c r="P70">
        <f t="shared" si="27"/>
        <v>-2.1977999999999998E-2</v>
      </c>
      <c r="Q70">
        <f t="shared" si="28"/>
        <v>-0.74725000000000108</v>
      </c>
      <c r="R70">
        <f t="shared" si="29"/>
        <v>2561.5899999999965</v>
      </c>
      <c r="S70">
        <f t="shared" si="30"/>
        <v>-1809.1199999999953</v>
      </c>
      <c r="T70">
        <f t="shared" si="31"/>
        <v>1788.5070000000001</v>
      </c>
      <c r="U70">
        <f t="shared" si="32"/>
        <v>-13445</v>
      </c>
      <c r="W70">
        <f t="shared" si="33"/>
        <v>0</v>
      </c>
      <c r="X70">
        <f t="shared" si="34"/>
        <v>0</v>
      </c>
      <c r="Y70">
        <f t="shared" si="35"/>
        <v>0</v>
      </c>
      <c r="Z70">
        <f t="shared" si="36"/>
        <v>2.1977999999999998E-2</v>
      </c>
      <c r="AA70">
        <f t="shared" si="37"/>
        <v>0.85714000000000112</v>
      </c>
      <c r="AB70">
        <f t="shared" si="38"/>
        <v>1365.8100000000049</v>
      </c>
      <c r="AC70">
        <f t="shared" si="39"/>
        <v>1577.2900000000009</v>
      </c>
      <c r="AD70">
        <f t="shared" si="40"/>
        <v>71.210000000000036</v>
      </c>
      <c r="AE70">
        <f t="shared" si="41"/>
        <v>3208</v>
      </c>
    </row>
    <row r="71" spans="2:31" x14ac:dyDescent="0.25">
      <c r="B71">
        <f t="shared" si="42"/>
        <v>40</v>
      </c>
      <c r="C71">
        <f t="shared" ref="C71:K71" si="63">IF(ISNUMBER(C25),C25,"")</f>
        <v>0</v>
      </c>
      <c r="D71">
        <f t="shared" si="63"/>
        <v>0</v>
      </c>
      <c r="E71">
        <f t="shared" si="63"/>
        <v>0.15384619999999999</v>
      </c>
      <c r="F71">
        <f t="shared" si="63"/>
        <v>0.61538459999999995</v>
      </c>
      <c r="G71">
        <f t="shared" si="63"/>
        <v>18.23077</v>
      </c>
      <c r="H71">
        <f t="shared" si="63"/>
        <v>65695.25</v>
      </c>
      <c r="I71">
        <f t="shared" si="63"/>
        <v>44771.07</v>
      </c>
      <c r="J71">
        <f t="shared" si="63"/>
        <v>0</v>
      </c>
      <c r="K71">
        <f t="shared" si="63"/>
        <v>237119.6</v>
      </c>
      <c r="M71">
        <f t="shared" si="24"/>
        <v>0</v>
      </c>
      <c r="N71">
        <f t="shared" si="25"/>
        <v>0</v>
      </c>
      <c r="O71">
        <f t="shared" si="26"/>
        <v>0</v>
      </c>
      <c r="P71">
        <f t="shared" si="27"/>
        <v>5.494510000000008E-2</v>
      </c>
      <c r="Q71">
        <f t="shared" si="28"/>
        <v>0.47252999999999901</v>
      </c>
      <c r="R71">
        <f t="shared" si="29"/>
        <v>2629.9400000000023</v>
      </c>
      <c r="S71">
        <f t="shared" si="30"/>
        <v>-961.0199999999968</v>
      </c>
      <c r="T71">
        <f t="shared" si="31"/>
        <v>446.3279</v>
      </c>
      <c r="U71">
        <f t="shared" si="32"/>
        <v>-10862.899999999994</v>
      </c>
      <c r="W71">
        <f t="shared" si="33"/>
        <v>0</v>
      </c>
      <c r="X71">
        <f t="shared" si="34"/>
        <v>0</v>
      </c>
      <c r="Y71">
        <f t="shared" si="35"/>
        <v>0</v>
      </c>
      <c r="Z71">
        <f t="shared" si="36"/>
        <v>0</v>
      </c>
      <c r="AA71">
        <f t="shared" si="37"/>
        <v>6.5930000000001598E-2</v>
      </c>
      <c r="AB71">
        <f t="shared" si="38"/>
        <v>-649.88999999999942</v>
      </c>
      <c r="AC71">
        <f t="shared" si="39"/>
        <v>-766.66000000000349</v>
      </c>
      <c r="AD71">
        <f t="shared" si="40"/>
        <v>238.44309999999996</v>
      </c>
      <c r="AE71">
        <f t="shared" si="41"/>
        <v>2925.3999999999942</v>
      </c>
    </row>
    <row r="72" spans="2:31" x14ac:dyDescent="0.25">
      <c r="B72">
        <f t="shared" si="42"/>
        <v>41</v>
      </c>
      <c r="C72">
        <f t="shared" ref="C72:K72" si="64">IF(ISNUMBER(C26),C26,"")</f>
        <v>0</v>
      </c>
      <c r="D72">
        <f t="shared" si="64"/>
        <v>0</v>
      </c>
      <c r="E72">
        <f t="shared" si="64"/>
        <v>0.15384619999999999</v>
      </c>
      <c r="F72">
        <f t="shared" si="64"/>
        <v>0.59340660000000001</v>
      </c>
      <c r="G72">
        <f t="shared" si="64"/>
        <v>17.835159999999998</v>
      </c>
      <c r="H72">
        <f t="shared" si="64"/>
        <v>65126.14</v>
      </c>
      <c r="I72">
        <f t="shared" si="64"/>
        <v>45254.3</v>
      </c>
      <c r="J72">
        <f t="shared" si="64"/>
        <v>0</v>
      </c>
      <c r="K72">
        <f t="shared" si="64"/>
        <v>258043.8</v>
      </c>
      <c r="M72">
        <f t="shared" si="24"/>
        <v>0</v>
      </c>
      <c r="N72">
        <f t="shared" si="25"/>
        <v>0</v>
      </c>
      <c r="O72">
        <f t="shared" si="26"/>
        <v>0</v>
      </c>
      <c r="P72">
        <f t="shared" si="27"/>
        <v>-4.3956100000000053E-2</v>
      </c>
      <c r="Q72">
        <f t="shared" si="28"/>
        <v>-0.31867999999999697</v>
      </c>
      <c r="R72">
        <f t="shared" si="29"/>
        <v>800.35000000000582</v>
      </c>
      <c r="S72">
        <f t="shared" si="30"/>
        <v>-899.31999999999971</v>
      </c>
      <c r="T72">
        <f t="shared" si="31"/>
        <v>779.26530000000002</v>
      </c>
      <c r="U72">
        <f t="shared" si="32"/>
        <v>-7718.2999999999884</v>
      </c>
      <c r="W72">
        <f t="shared" si="33"/>
        <v>0</v>
      </c>
      <c r="X72">
        <f t="shared" si="34"/>
        <v>0</v>
      </c>
      <c r="Y72">
        <f t="shared" si="35"/>
        <v>0</v>
      </c>
      <c r="Z72">
        <f t="shared" si="36"/>
        <v>2.19781E-2</v>
      </c>
      <c r="AA72">
        <f t="shared" si="37"/>
        <v>0.59340999999999866</v>
      </c>
      <c r="AB72">
        <f t="shared" si="38"/>
        <v>1907.8899999999994</v>
      </c>
      <c r="AC72">
        <f t="shared" si="39"/>
        <v>930.05999999999767</v>
      </c>
      <c r="AD72">
        <f t="shared" si="40"/>
        <v>4.6988999999999805</v>
      </c>
      <c r="AE72">
        <f t="shared" si="41"/>
        <v>2803.7000000000116</v>
      </c>
    </row>
    <row r="73" spans="2:31" x14ac:dyDescent="0.25">
      <c r="B73">
        <f t="shared" si="42"/>
        <v>42</v>
      </c>
      <c r="C73">
        <f t="shared" ref="C73:K73" si="65">IF(ISNUMBER(C27),C27,"")</f>
        <v>0</v>
      </c>
      <c r="D73">
        <f t="shared" si="65"/>
        <v>0</v>
      </c>
      <c r="E73">
        <f t="shared" si="65"/>
        <v>0.14285709999999999</v>
      </c>
      <c r="F73">
        <f t="shared" si="65"/>
        <v>0.56043960000000004</v>
      </c>
      <c r="G73">
        <f t="shared" si="65"/>
        <v>17.054950000000002</v>
      </c>
      <c r="H73">
        <f t="shared" si="65"/>
        <v>66680.67</v>
      </c>
      <c r="I73">
        <f t="shared" si="65"/>
        <v>45070.84</v>
      </c>
      <c r="J73">
        <f t="shared" si="65"/>
        <v>0</v>
      </c>
      <c r="K73">
        <f t="shared" si="65"/>
        <v>277915.59999999998</v>
      </c>
      <c r="M73">
        <f t="shared" si="24"/>
        <v>0</v>
      </c>
      <c r="N73">
        <f t="shared" si="25"/>
        <v>0</v>
      </c>
      <c r="O73">
        <f t="shared" si="26"/>
        <v>0</v>
      </c>
      <c r="P73">
        <f t="shared" si="27"/>
        <v>-1.0989100000000085E-2</v>
      </c>
      <c r="Q73">
        <f t="shared" si="28"/>
        <v>-0.14286000000000243</v>
      </c>
      <c r="R73">
        <f t="shared" si="29"/>
        <v>-211.74000000000524</v>
      </c>
      <c r="S73">
        <f t="shared" si="30"/>
        <v>625.85000000000582</v>
      </c>
      <c r="T73">
        <f t="shared" si="31"/>
        <v>236.78970000000001</v>
      </c>
      <c r="U73">
        <f t="shared" si="32"/>
        <v>-6797.7999999999884</v>
      </c>
      <c r="W73">
        <f t="shared" si="33"/>
        <v>0</v>
      </c>
      <c r="X73">
        <f t="shared" si="34"/>
        <v>0</v>
      </c>
      <c r="Y73">
        <f t="shared" si="35"/>
        <v>0</v>
      </c>
      <c r="Z73">
        <f t="shared" si="36"/>
        <v>0</v>
      </c>
      <c r="AA73">
        <f t="shared" si="37"/>
        <v>0.28571000000000168</v>
      </c>
      <c r="AB73">
        <f t="shared" si="38"/>
        <v>-1014.2299999999959</v>
      </c>
      <c r="AC73">
        <f t="shared" si="39"/>
        <v>-689.33000000000175</v>
      </c>
      <c r="AD73">
        <f t="shared" si="40"/>
        <v>-20.746600000000001</v>
      </c>
      <c r="AE73">
        <f t="shared" si="41"/>
        <v>3776.7999999999884</v>
      </c>
    </row>
    <row r="74" spans="2:31" x14ac:dyDescent="0.25">
      <c r="B74">
        <f t="shared" si="42"/>
        <v>43</v>
      </c>
      <c r="C74">
        <f t="shared" ref="C74:K74" si="66">IF(ISNUMBER(C28),C28,"")</f>
        <v>0</v>
      </c>
      <c r="D74">
        <f t="shared" si="66"/>
        <v>0</v>
      </c>
      <c r="E74">
        <f t="shared" si="66"/>
        <v>0.17582420000000001</v>
      </c>
      <c r="F74">
        <f t="shared" si="66"/>
        <v>0.50549449999999996</v>
      </c>
      <c r="G74">
        <f t="shared" si="66"/>
        <v>16.274730000000002</v>
      </c>
      <c r="H74">
        <f t="shared" si="66"/>
        <v>64728.49</v>
      </c>
      <c r="I74">
        <f t="shared" si="66"/>
        <v>46450.81</v>
      </c>
      <c r="J74">
        <f t="shared" si="66"/>
        <v>0</v>
      </c>
      <c r="K74">
        <f t="shared" si="66"/>
        <v>299525.40000000002</v>
      </c>
      <c r="M74">
        <f t="shared" si="24"/>
        <v>0</v>
      </c>
      <c r="N74">
        <f t="shared" si="25"/>
        <v>0</v>
      </c>
      <c r="O74">
        <f t="shared" si="26"/>
        <v>0</v>
      </c>
      <c r="P74">
        <f t="shared" si="27"/>
        <v>3.296700000000008E-2</v>
      </c>
      <c r="Q74">
        <f t="shared" si="28"/>
        <v>-0.12088000000000321</v>
      </c>
      <c r="R74">
        <f t="shared" si="29"/>
        <v>-1355.7099999999991</v>
      </c>
      <c r="S74">
        <f t="shared" si="30"/>
        <v>-1346.6899999999951</v>
      </c>
      <c r="T74">
        <f t="shared" si="31"/>
        <v>472.84449999999998</v>
      </c>
      <c r="U74">
        <f t="shared" si="32"/>
        <v>-7872.2000000000116</v>
      </c>
      <c r="W74">
        <f t="shared" si="33"/>
        <v>0</v>
      </c>
      <c r="X74">
        <f t="shared" si="34"/>
        <v>0</v>
      </c>
      <c r="Y74">
        <f t="shared" si="35"/>
        <v>0</v>
      </c>
      <c r="Z74">
        <f t="shared" si="36"/>
        <v>-2.1978000000000053E-2</v>
      </c>
      <c r="AA74">
        <f t="shared" si="37"/>
        <v>0.20879000000000048</v>
      </c>
      <c r="AB74">
        <f t="shared" si="38"/>
        <v>308.4800000000032</v>
      </c>
      <c r="AC74">
        <f t="shared" si="39"/>
        <v>-74.25</v>
      </c>
      <c r="AD74">
        <f t="shared" si="40"/>
        <v>21.767800000000022</v>
      </c>
      <c r="AE74">
        <f t="shared" si="41"/>
        <v>3472.7000000000116</v>
      </c>
    </row>
    <row r="75" spans="2:31" x14ac:dyDescent="0.25">
      <c r="B75">
        <f t="shared" si="42"/>
        <v>44</v>
      </c>
      <c r="C75">
        <f t="shared" ref="C75:K75" si="67">IF(ISNUMBER(C29),C29,"")</f>
        <v>0</v>
      </c>
      <c r="D75">
        <f t="shared" si="67"/>
        <v>0</v>
      </c>
      <c r="E75">
        <f t="shared" si="67"/>
        <v>0.13186809999999999</v>
      </c>
      <c r="F75">
        <f t="shared" si="67"/>
        <v>0.53846150000000004</v>
      </c>
      <c r="G75">
        <f t="shared" si="67"/>
        <v>18.395600000000002</v>
      </c>
      <c r="H75">
        <f t="shared" si="67"/>
        <v>72350.080000000002</v>
      </c>
      <c r="I75">
        <f t="shared" si="67"/>
        <v>44778.38</v>
      </c>
      <c r="J75">
        <f t="shared" si="67"/>
        <v>0</v>
      </c>
      <c r="K75">
        <f t="shared" si="67"/>
        <v>317803.09999999998</v>
      </c>
      <c r="M75">
        <f t="shared" si="24"/>
        <v>0</v>
      </c>
      <c r="N75">
        <f t="shared" si="25"/>
        <v>0</v>
      </c>
      <c r="O75">
        <f t="shared" si="26"/>
        <v>0</v>
      </c>
      <c r="P75">
        <f t="shared" si="27"/>
        <v>-2.1978000000000053E-2</v>
      </c>
      <c r="Q75">
        <f t="shared" si="28"/>
        <v>-0.47252000000000294</v>
      </c>
      <c r="R75">
        <f t="shared" si="29"/>
        <v>-1542.4799999999959</v>
      </c>
      <c r="S75">
        <f t="shared" si="30"/>
        <v>58.92000000000553</v>
      </c>
      <c r="T75">
        <f t="shared" si="31"/>
        <v>393.36900000000003</v>
      </c>
      <c r="U75">
        <f t="shared" si="32"/>
        <v>-8354.0999999999767</v>
      </c>
      <c r="W75">
        <f t="shared" si="33"/>
        <v>0</v>
      </c>
      <c r="X75">
        <f t="shared" si="34"/>
        <v>0</v>
      </c>
      <c r="Y75">
        <f t="shared" si="35"/>
        <v>0</v>
      </c>
      <c r="Z75">
        <f t="shared" si="36"/>
        <v>-1.0989000000000027E-2</v>
      </c>
      <c r="AA75">
        <f t="shared" si="37"/>
        <v>-0.54945000000000022</v>
      </c>
      <c r="AB75">
        <f t="shared" si="38"/>
        <v>611.19999999999709</v>
      </c>
      <c r="AC75">
        <f t="shared" si="39"/>
        <v>316.0199999999968</v>
      </c>
      <c r="AD75">
        <f t="shared" si="40"/>
        <v>-30.851200000000006</v>
      </c>
      <c r="AE75">
        <f t="shared" si="41"/>
        <v>3833.7000000000116</v>
      </c>
    </row>
    <row r="76" spans="2:31" x14ac:dyDescent="0.25">
      <c r="B76">
        <f t="shared" si="42"/>
        <v>45</v>
      </c>
      <c r="C76">
        <f t="shared" ref="C76:K76" si="68">IF(ISNUMBER(C30),C30,"")</f>
        <v>0</v>
      </c>
      <c r="D76">
        <f t="shared" si="68"/>
        <v>0</v>
      </c>
      <c r="E76">
        <f t="shared" si="68"/>
        <v>0.16483519999999999</v>
      </c>
      <c r="F76">
        <f t="shared" si="68"/>
        <v>0.50549449999999996</v>
      </c>
      <c r="G76">
        <f t="shared" si="68"/>
        <v>17.758240000000001</v>
      </c>
      <c r="H76">
        <f t="shared" si="68"/>
        <v>68599.33</v>
      </c>
      <c r="I76">
        <f t="shared" si="68"/>
        <v>46003.1</v>
      </c>
      <c r="J76">
        <f t="shared" si="68"/>
        <v>0</v>
      </c>
      <c r="K76">
        <f t="shared" si="68"/>
        <v>345374.8</v>
      </c>
      <c r="M76">
        <f t="shared" si="24"/>
        <v>0</v>
      </c>
      <c r="N76">
        <f t="shared" si="25"/>
        <v>0</v>
      </c>
      <c r="O76">
        <f t="shared" si="26"/>
        <v>0</v>
      </c>
      <c r="P76">
        <f t="shared" si="27"/>
        <v>2.1978000000000053E-2</v>
      </c>
      <c r="Q76">
        <f t="shared" si="28"/>
        <v>0.58241999999999905</v>
      </c>
      <c r="R76">
        <f t="shared" si="29"/>
        <v>-115.58000000000175</v>
      </c>
      <c r="S76">
        <f t="shared" si="30"/>
        <v>-972.86999999999534</v>
      </c>
      <c r="T76">
        <f t="shared" si="31"/>
        <v>523.28679999999997</v>
      </c>
      <c r="U76">
        <f t="shared" si="32"/>
        <v>-10348.799999999988</v>
      </c>
      <c r="W76">
        <f t="shared" si="33"/>
        <v>0</v>
      </c>
      <c r="X76">
        <f t="shared" si="34"/>
        <v>0</v>
      </c>
      <c r="Y76">
        <f t="shared" si="35"/>
        <v>0</v>
      </c>
      <c r="Z76">
        <f t="shared" si="36"/>
        <v>-2.1978000000000053E-2</v>
      </c>
      <c r="AA76">
        <f t="shared" si="37"/>
        <v>-1.3516499999999994</v>
      </c>
      <c r="AB76">
        <f t="shared" si="38"/>
        <v>-1491.4600000000064</v>
      </c>
      <c r="AC76">
        <f t="shared" si="39"/>
        <v>651.52999999999884</v>
      </c>
      <c r="AD76">
        <f t="shared" si="40"/>
        <v>-114.70369999999997</v>
      </c>
      <c r="AE76">
        <f t="shared" si="41"/>
        <v>4159.5999999999767</v>
      </c>
    </row>
    <row r="77" spans="2:31" x14ac:dyDescent="0.25">
      <c r="B77">
        <f t="shared" si="42"/>
        <v>46</v>
      </c>
      <c r="C77">
        <f t="shared" ref="C77:K77" si="69">IF(ISNUMBER(C31),C31,"")</f>
        <v>0</v>
      </c>
      <c r="D77">
        <f t="shared" si="69"/>
        <v>0</v>
      </c>
      <c r="E77">
        <f t="shared" si="69"/>
        <v>0.14285709999999999</v>
      </c>
      <c r="F77">
        <f t="shared" si="69"/>
        <v>0.58241759999999998</v>
      </c>
      <c r="G77">
        <f t="shared" si="69"/>
        <v>17.21978</v>
      </c>
      <c r="H77">
        <f t="shared" si="69"/>
        <v>65410.39</v>
      </c>
      <c r="I77">
        <f t="shared" si="69"/>
        <v>45522.89</v>
      </c>
      <c r="J77">
        <f t="shared" si="69"/>
        <v>0</v>
      </c>
      <c r="K77">
        <f t="shared" si="69"/>
        <v>367044.7</v>
      </c>
      <c r="M77">
        <f t="shared" si="24"/>
        <v>0</v>
      </c>
      <c r="N77">
        <f t="shared" si="25"/>
        <v>0</v>
      </c>
      <c r="O77">
        <f t="shared" si="26"/>
        <v>0</v>
      </c>
      <c r="P77">
        <f t="shared" si="27"/>
        <v>0</v>
      </c>
      <c r="Q77">
        <f t="shared" si="28"/>
        <v>0.87912000000000035</v>
      </c>
      <c r="R77">
        <f t="shared" si="29"/>
        <v>5645.1699999999983</v>
      </c>
      <c r="S77">
        <f t="shared" si="30"/>
        <v>-313.95999999999913</v>
      </c>
      <c r="T77">
        <f t="shared" si="31"/>
        <v>201.1035</v>
      </c>
      <c r="U77">
        <f t="shared" si="32"/>
        <v>-9987.9000000000233</v>
      </c>
      <c r="W77">
        <f t="shared" si="33"/>
        <v>0</v>
      </c>
      <c r="X77">
        <f t="shared" si="34"/>
        <v>0</v>
      </c>
      <c r="Y77">
        <f t="shared" si="35"/>
        <v>0</v>
      </c>
      <c r="Z77">
        <f t="shared" si="36"/>
        <v>0</v>
      </c>
      <c r="AA77">
        <f t="shared" si="37"/>
        <v>-0.58241999999999905</v>
      </c>
      <c r="AB77">
        <f t="shared" si="38"/>
        <v>-624.41999999999825</v>
      </c>
      <c r="AC77">
        <f t="shared" si="39"/>
        <v>-79.80000000000291</v>
      </c>
      <c r="AD77">
        <f t="shared" si="40"/>
        <v>-10.969200000000001</v>
      </c>
      <c r="AE77">
        <f t="shared" si="41"/>
        <v>2202.5</v>
      </c>
    </row>
    <row r="78" spans="2:31" x14ac:dyDescent="0.25">
      <c r="B78">
        <f t="shared" si="42"/>
        <v>47</v>
      </c>
      <c r="C78">
        <f t="shared" ref="C78:K78" si="70">IF(ISNUMBER(C32),C32,"")</f>
        <v>0</v>
      </c>
      <c r="D78">
        <f t="shared" si="70"/>
        <v>0</v>
      </c>
      <c r="E78">
        <f t="shared" si="70"/>
        <v>0.18681320000000001</v>
      </c>
      <c r="F78">
        <f t="shared" si="70"/>
        <v>0.58241759999999998</v>
      </c>
      <c r="G78">
        <f t="shared" si="70"/>
        <v>18.373629999999999</v>
      </c>
      <c r="H78">
        <f t="shared" si="70"/>
        <v>74978.509999999995</v>
      </c>
      <c r="I78">
        <f t="shared" si="70"/>
        <v>45819.63</v>
      </c>
      <c r="J78">
        <f t="shared" si="70"/>
        <v>0</v>
      </c>
      <c r="K78">
        <f t="shared" si="70"/>
        <v>386932.2</v>
      </c>
      <c r="M78">
        <f t="shared" si="24"/>
        <v>0</v>
      </c>
      <c r="N78">
        <f t="shared" si="25"/>
        <v>0</v>
      </c>
      <c r="O78">
        <f t="shared" si="26"/>
        <v>0</v>
      </c>
      <c r="P78">
        <f t="shared" si="27"/>
        <v>-1.0989000000000027E-2</v>
      </c>
      <c r="Q78">
        <f t="shared" si="28"/>
        <v>-0.27472999999999814</v>
      </c>
      <c r="R78">
        <f t="shared" si="29"/>
        <v>-3983.3300000000017</v>
      </c>
      <c r="S78">
        <f t="shared" si="30"/>
        <v>-331.79999999999563</v>
      </c>
      <c r="T78">
        <f t="shared" si="31"/>
        <v>22.29973</v>
      </c>
      <c r="U78">
        <f t="shared" si="32"/>
        <v>-4229.9000000000233</v>
      </c>
      <c r="W78">
        <f t="shared" si="33"/>
        <v>0</v>
      </c>
      <c r="X78">
        <f t="shared" si="34"/>
        <v>0</v>
      </c>
      <c r="Y78">
        <f t="shared" si="35"/>
        <v>0</v>
      </c>
      <c r="Z78">
        <f t="shared" si="36"/>
        <v>-1.0988999999999916E-2</v>
      </c>
      <c r="AA78">
        <f t="shared" si="37"/>
        <v>4.3959999999998445E-2</v>
      </c>
      <c r="AB78">
        <f t="shared" si="38"/>
        <v>3231.6000000000058</v>
      </c>
      <c r="AC78">
        <f t="shared" si="39"/>
        <v>-100.34999999999854</v>
      </c>
      <c r="AD78">
        <f t="shared" si="40"/>
        <v>3.9792999999999985</v>
      </c>
      <c r="AE78">
        <f t="shared" si="41"/>
        <v>1668.9000000000233</v>
      </c>
    </row>
    <row r="79" spans="2:31" x14ac:dyDescent="0.25">
      <c r="B79">
        <f t="shared" si="42"/>
        <v>48</v>
      </c>
      <c r="C79">
        <f t="shared" ref="C79:K79" si="71">IF(ISNUMBER(C33),C33,"")</f>
        <v>0</v>
      </c>
      <c r="D79">
        <f t="shared" si="71"/>
        <v>0</v>
      </c>
      <c r="E79">
        <f t="shared" si="71"/>
        <v>0.14285709999999999</v>
      </c>
      <c r="F79">
        <f t="shared" si="71"/>
        <v>0.50549449999999996</v>
      </c>
      <c r="G79">
        <f t="shared" si="71"/>
        <v>18.197800000000001</v>
      </c>
      <c r="H79">
        <f t="shared" si="71"/>
        <v>72996.73</v>
      </c>
      <c r="I79">
        <f t="shared" si="71"/>
        <v>46262.69</v>
      </c>
      <c r="J79">
        <f t="shared" si="71"/>
        <v>0</v>
      </c>
      <c r="K79">
        <f t="shared" si="71"/>
        <v>416091</v>
      </c>
      <c r="M79">
        <f t="shared" si="24"/>
        <v>0</v>
      </c>
      <c r="N79">
        <f t="shared" si="25"/>
        <v>0</v>
      </c>
      <c r="O79">
        <f t="shared" si="26"/>
        <v>0</v>
      </c>
      <c r="P79">
        <f t="shared" si="27"/>
        <v>-1.0988999999999971E-2</v>
      </c>
      <c r="Q79">
        <f t="shared" si="28"/>
        <v>-0.19780000000000086</v>
      </c>
      <c r="R79">
        <f t="shared" si="29"/>
        <v>1508.2900000000081</v>
      </c>
      <c r="S79">
        <f t="shared" si="30"/>
        <v>75.779999999998836</v>
      </c>
      <c r="T79">
        <f t="shared" si="31"/>
        <v>93.718069999999997</v>
      </c>
      <c r="U79">
        <f t="shared" si="32"/>
        <v>-7903.5999999999767</v>
      </c>
      <c r="W79">
        <f t="shared" si="33"/>
        <v>0</v>
      </c>
      <c r="X79">
        <f t="shared" si="34"/>
        <v>0</v>
      </c>
      <c r="Y79">
        <f t="shared" si="35"/>
        <v>0</v>
      </c>
      <c r="Z79">
        <f t="shared" si="36"/>
        <v>2.1977999999999998E-2</v>
      </c>
      <c r="AA79">
        <f t="shared" si="37"/>
        <v>-0.17582000000000164</v>
      </c>
      <c r="AB79">
        <f t="shared" si="38"/>
        <v>-504.77999999999884</v>
      </c>
      <c r="AC79">
        <f t="shared" si="39"/>
        <v>-316.75</v>
      </c>
      <c r="AD79">
        <f t="shared" si="40"/>
        <v>-5.4830299999999994</v>
      </c>
      <c r="AE79">
        <f t="shared" si="41"/>
        <v>4996.7999999999884</v>
      </c>
    </row>
    <row r="80" spans="2:31" x14ac:dyDescent="0.25">
      <c r="B80">
        <f t="shared" si="42"/>
        <v>49</v>
      </c>
      <c r="C80">
        <f t="shared" ref="C80:K80" si="72">IF(ISNUMBER(C34),C34,"")</f>
        <v>0</v>
      </c>
      <c r="D80">
        <f t="shared" si="72"/>
        <v>0</v>
      </c>
      <c r="E80">
        <f t="shared" si="72"/>
        <v>0.14285709999999999</v>
      </c>
      <c r="F80">
        <f t="shared" si="72"/>
        <v>0.50549449999999996</v>
      </c>
      <c r="G80">
        <f t="shared" si="72"/>
        <v>16.692309999999999</v>
      </c>
      <c r="H80">
        <f t="shared" si="72"/>
        <v>69550.45</v>
      </c>
      <c r="I80">
        <f t="shared" si="72"/>
        <v>47151.27</v>
      </c>
      <c r="J80">
        <f t="shared" si="72"/>
        <v>0</v>
      </c>
      <c r="K80">
        <f t="shared" si="72"/>
        <v>447773.6</v>
      </c>
      <c r="M80">
        <f t="shared" si="24"/>
        <v>0</v>
      </c>
      <c r="N80">
        <f t="shared" si="25"/>
        <v>0</v>
      </c>
      <c r="O80">
        <f t="shared" si="26"/>
        <v>0</v>
      </c>
      <c r="P80">
        <f t="shared" si="27"/>
        <v>2.1978000000000053E-2</v>
      </c>
      <c r="Q80">
        <f t="shared" si="28"/>
        <v>0.69231000000000265</v>
      </c>
      <c r="R80">
        <f t="shared" si="29"/>
        <v>482.38000000000466</v>
      </c>
      <c r="S80">
        <f t="shared" si="30"/>
        <v>-1001.8499999999985</v>
      </c>
      <c r="T80">
        <f t="shared" si="31"/>
        <v>127.589</v>
      </c>
      <c r="U80">
        <f t="shared" si="32"/>
        <v>-6564.8999999999651</v>
      </c>
      <c r="W80">
        <f t="shared" si="33"/>
        <v>0</v>
      </c>
      <c r="X80">
        <f t="shared" si="34"/>
        <v>0</v>
      </c>
      <c r="Y80">
        <f t="shared" si="35"/>
        <v>0</v>
      </c>
      <c r="Z80">
        <f t="shared" si="36"/>
        <v>-2.1978000000000053E-2</v>
      </c>
      <c r="AA80">
        <f t="shared" si="37"/>
        <v>-0.14286000000000243</v>
      </c>
      <c r="AB80">
        <f t="shared" si="38"/>
        <v>1798.5899999999965</v>
      </c>
      <c r="AC80">
        <f t="shared" si="39"/>
        <v>458.06000000000495</v>
      </c>
      <c r="AD80">
        <f t="shared" si="40"/>
        <v>-6.4989999999999952</v>
      </c>
      <c r="AE80">
        <f t="shared" si="41"/>
        <v>4850.5</v>
      </c>
    </row>
    <row r="81" spans="2:34" x14ac:dyDescent="0.25">
      <c r="B81">
        <f t="shared" si="42"/>
        <v>50</v>
      </c>
      <c r="C81">
        <f t="shared" ref="C81:K81" si="73">IF(ISNUMBER(C35),C35,"")</f>
        <v>0</v>
      </c>
      <c r="D81">
        <f t="shared" si="73"/>
        <v>0</v>
      </c>
      <c r="E81">
        <f t="shared" si="73"/>
        <v>0.18681320000000001</v>
      </c>
      <c r="F81">
        <f t="shared" si="73"/>
        <v>0.53846150000000004</v>
      </c>
      <c r="G81">
        <f t="shared" si="73"/>
        <v>19.43956</v>
      </c>
      <c r="H81">
        <f t="shared" si="73"/>
        <v>77176.570000000007</v>
      </c>
      <c r="I81">
        <f t="shared" si="73"/>
        <v>45793.94</v>
      </c>
      <c r="J81">
        <f t="shared" si="73"/>
        <v>0</v>
      </c>
      <c r="K81">
        <f t="shared" si="73"/>
        <v>470172.8</v>
      </c>
      <c r="M81">
        <f t="shared" si="24"/>
        <v>0</v>
      </c>
      <c r="N81">
        <f t="shared" si="25"/>
        <v>0</v>
      </c>
      <c r="O81">
        <f t="shared" si="26"/>
        <v>0</v>
      </c>
      <c r="P81">
        <f t="shared" si="27"/>
        <v>-3.296700000000008E-2</v>
      </c>
      <c r="Q81">
        <f t="shared" si="28"/>
        <v>-1.2747199999999985</v>
      </c>
      <c r="R81">
        <f t="shared" si="29"/>
        <v>-2972.4700000000012</v>
      </c>
      <c r="S81">
        <f t="shared" si="30"/>
        <v>-343.97000000000116</v>
      </c>
      <c r="T81">
        <f t="shared" si="31"/>
        <v>52.247239999999998</v>
      </c>
      <c r="U81">
        <f t="shared" si="32"/>
        <v>-5208.2000000000116</v>
      </c>
      <c r="W81">
        <f t="shared" si="33"/>
        <v>0</v>
      </c>
      <c r="X81">
        <f t="shared" si="34"/>
        <v>0</v>
      </c>
      <c r="Y81">
        <f t="shared" si="35"/>
        <v>0</v>
      </c>
      <c r="Z81">
        <f t="shared" si="36"/>
        <v>1.0989000000000027E-2</v>
      </c>
      <c r="AA81">
        <f t="shared" si="37"/>
        <v>0.17581999999999809</v>
      </c>
      <c r="AB81">
        <f t="shared" si="38"/>
        <v>1691.0799999999872</v>
      </c>
      <c r="AC81">
        <f t="shared" si="39"/>
        <v>199.62999999999738</v>
      </c>
      <c r="AD81">
        <f t="shared" si="40"/>
        <v>0</v>
      </c>
      <c r="AE81">
        <f t="shared" si="41"/>
        <v>6197.4000000000233</v>
      </c>
    </row>
    <row r="82" spans="2:34" x14ac:dyDescent="0.25">
      <c r="B82">
        <f t="shared" si="42"/>
        <v>51</v>
      </c>
      <c r="C82">
        <f t="shared" ref="C82:K82" si="74">IF(ISNUMBER(C36),C36,"")</f>
        <v>0</v>
      </c>
      <c r="D82">
        <f t="shared" si="74"/>
        <v>0</v>
      </c>
      <c r="E82">
        <f t="shared" si="74"/>
        <v>0.24175820000000001</v>
      </c>
      <c r="F82">
        <f t="shared" si="74"/>
        <v>0.51648349999999998</v>
      </c>
      <c r="G82">
        <f t="shared" si="74"/>
        <v>17.538460000000001</v>
      </c>
      <c r="H82">
        <f t="shared" si="74"/>
        <v>75884.25</v>
      </c>
      <c r="I82">
        <f t="shared" si="74"/>
        <v>46812.480000000003</v>
      </c>
      <c r="J82">
        <f t="shared" si="74"/>
        <v>0</v>
      </c>
      <c r="K82">
        <f t="shared" si="74"/>
        <v>501555.4</v>
      </c>
      <c r="M82">
        <f t="shared" si="24"/>
        <v>0</v>
      </c>
      <c r="N82">
        <f t="shared" si="25"/>
        <v>0</v>
      </c>
      <c r="O82">
        <f t="shared" si="26"/>
        <v>0</v>
      </c>
      <c r="P82">
        <f t="shared" si="27"/>
        <v>-2.1977999999999998E-2</v>
      </c>
      <c r="Q82">
        <f t="shared" si="28"/>
        <v>-0.62637000000000143</v>
      </c>
      <c r="R82">
        <f t="shared" si="29"/>
        <v>-658.27999999999884</v>
      </c>
      <c r="S82">
        <f t="shared" si="30"/>
        <v>-369.78000000000611</v>
      </c>
      <c r="T82">
        <f t="shared" si="31"/>
        <v>112.4113</v>
      </c>
      <c r="U82">
        <f t="shared" si="32"/>
        <v>-7889</v>
      </c>
      <c r="W82">
        <f t="shared" si="33"/>
        <v>0</v>
      </c>
      <c r="X82">
        <f t="shared" si="34"/>
        <v>0</v>
      </c>
      <c r="Y82">
        <f t="shared" si="35"/>
        <v>0</v>
      </c>
      <c r="Z82">
        <f t="shared" si="36"/>
        <v>3.2967000000000024E-2</v>
      </c>
      <c r="AA82">
        <f t="shared" si="37"/>
        <v>0.63736000000000104</v>
      </c>
      <c r="AB82">
        <f t="shared" si="38"/>
        <v>1834.2299999999959</v>
      </c>
      <c r="AC82">
        <f t="shared" si="39"/>
        <v>-73.789999999993597</v>
      </c>
      <c r="AD82">
        <f t="shared" si="40"/>
        <v>0</v>
      </c>
      <c r="AE82">
        <f t="shared" si="41"/>
        <v>7689</v>
      </c>
    </row>
    <row r="83" spans="2:34" x14ac:dyDescent="0.25">
      <c r="B83">
        <f t="shared" si="42"/>
        <v>52</v>
      </c>
      <c r="C83">
        <f t="shared" ref="C83:K83" si="75">IF(ISNUMBER(C37),C37,"")</f>
        <v>0</v>
      </c>
      <c r="D83">
        <f t="shared" si="75"/>
        <v>0</v>
      </c>
      <c r="E83">
        <f t="shared" si="75"/>
        <v>0.26373629999999998</v>
      </c>
      <c r="F83">
        <f t="shared" si="75"/>
        <v>0.46153850000000002</v>
      </c>
      <c r="G83">
        <f t="shared" si="75"/>
        <v>16.43956</v>
      </c>
      <c r="H83">
        <f t="shared" si="75"/>
        <v>79138.33</v>
      </c>
      <c r="I83">
        <f t="shared" si="75"/>
        <v>46897.65</v>
      </c>
      <c r="J83">
        <f t="shared" si="75"/>
        <v>0</v>
      </c>
      <c r="K83">
        <f t="shared" si="75"/>
        <v>527519.4</v>
      </c>
      <c r="M83">
        <f t="shared" si="24"/>
        <v>0</v>
      </c>
      <c r="N83">
        <f t="shared" si="25"/>
        <v>0</v>
      </c>
      <c r="O83">
        <f t="shared" si="26"/>
        <v>0</v>
      </c>
      <c r="P83">
        <f t="shared" si="27"/>
        <v>2.1977999999999998E-2</v>
      </c>
      <c r="Q83">
        <f t="shared" si="28"/>
        <v>-3.2969999999998834E-2</v>
      </c>
      <c r="R83">
        <f t="shared" si="29"/>
        <v>-201.54000000000815</v>
      </c>
      <c r="S83">
        <f t="shared" si="30"/>
        <v>-730.36000000000058</v>
      </c>
      <c r="T83">
        <f t="shared" si="31"/>
        <v>20.00478</v>
      </c>
      <c r="U83">
        <f t="shared" si="32"/>
        <v>-7646.4000000000233</v>
      </c>
      <c r="W83">
        <f t="shared" si="33"/>
        <v>0</v>
      </c>
      <c r="X83">
        <f t="shared" si="34"/>
        <v>0</v>
      </c>
      <c r="Y83">
        <f t="shared" si="35"/>
        <v>0</v>
      </c>
      <c r="Z83">
        <f t="shared" si="36"/>
        <v>-1.0989000000000027E-2</v>
      </c>
      <c r="AA83">
        <f t="shared" si="37"/>
        <v>0.20878999999999692</v>
      </c>
      <c r="AB83">
        <f t="shared" si="38"/>
        <v>147.75</v>
      </c>
      <c r="AC83">
        <f t="shared" si="39"/>
        <v>287.30999999999767</v>
      </c>
      <c r="AD83">
        <f t="shared" si="40"/>
        <v>1.2438499999999983</v>
      </c>
      <c r="AE83">
        <f t="shared" si="41"/>
        <v>9256.8000000000466</v>
      </c>
    </row>
    <row r="84" spans="2:34" x14ac:dyDescent="0.25">
      <c r="B84">
        <f t="shared" si="42"/>
        <v>53</v>
      </c>
      <c r="C84">
        <f t="shared" ref="C84:K84" si="76">IF(ISNUMBER(C38),C38,"")</f>
        <v>0</v>
      </c>
      <c r="D84">
        <f t="shared" si="76"/>
        <v>0</v>
      </c>
      <c r="E84">
        <f t="shared" si="76"/>
        <v>0.25274730000000001</v>
      </c>
      <c r="F84">
        <f t="shared" si="76"/>
        <v>0.54945049999999995</v>
      </c>
      <c r="G84">
        <f t="shared" si="76"/>
        <v>19.065930000000002</v>
      </c>
      <c r="H84">
        <f t="shared" si="76"/>
        <v>85455.66</v>
      </c>
      <c r="I84">
        <f t="shared" si="76"/>
        <v>45487.06</v>
      </c>
      <c r="J84">
        <f t="shared" si="76"/>
        <v>0</v>
      </c>
      <c r="K84">
        <f t="shared" si="76"/>
        <v>559760.1</v>
      </c>
      <c r="M84">
        <f t="shared" si="24"/>
        <v>0</v>
      </c>
      <c r="N84">
        <f t="shared" si="25"/>
        <v>0</v>
      </c>
      <c r="O84">
        <f t="shared" si="26"/>
        <v>1.0988999999999971E-2</v>
      </c>
      <c r="P84">
        <f t="shared" si="27"/>
        <v>-1.0988999999999916E-2</v>
      </c>
      <c r="Q84">
        <f t="shared" si="28"/>
        <v>0.13186999999999927</v>
      </c>
      <c r="R84">
        <f t="shared" si="29"/>
        <v>1104.5800000000017</v>
      </c>
      <c r="S84">
        <f t="shared" si="30"/>
        <v>-227.08999999999651</v>
      </c>
      <c r="T84">
        <f t="shared" si="31"/>
        <v>134.09909999999999</v>
      </c>
      <c r="U84">
        <f t="shared" si="32"/>
        <v>-7137.5999999999767</v>
      </c>
      <c r="W84">
        <f t="shared" si="33"/>
        <v>0</v>
      </c>
      <c r="X84">
        <f t="shared" si="34"/>
        <v>0</v>
      </c>
      <c r="Y84">
        <f t="shared" si="35"/>
        <v>-1.0988999999999971E-2</v>
      </c>
      <c r="Z84">
        <f t="shared" si="36"/>
        <v>0</v>
      </c>
      <c r="AA84">
        <f t="shared" si="37"/>
        <v>5.4949999999998056E-2</v>
      </c>
      <c r="AB84">
        <f t="shared" si="38"/>
        <v>-146.69000000000233</v>
      </c>
      <c r="AC84">
        <f t="shared" si="39"/>
        <v>-0.8400000000037835</v>
      </c>
      <c r="AD84">
        <f t="shared" si="40"/>
        <v>-0.76939999999999031</v>
      </c>
      <c r="AE84">
        <f t="shared" si="41"/>
        <v>9116</v>
      </c>
    </row>
    <row r="85" spans="2:34" x14ac:dyDescent="0.25">
      <c r="B85">
        <f t="shared" si="42"/>
        <v>54</v>
      </c>
      <c r="C85">
        <f t="shared" ref="C85:K85" si="77">IF(ISNUMBER(C39),C39,"")</f>
        <v>0</v>
      </c>
      <c r="D85">
        <f t="shared" si="77"/>
        <v>0</v>
      </c>
      <c r="E85">
        <f t="shared" si="77"/>
        <v>0.21978020000000001</v>
      </c>
      <c r="F85">
        <f t="shared" si="77"/>
        <v>0.54945049999999995</v>
      </c>
      <c r="G85">
        <f t="shared" si="77"/>
        <v>18.373629999999999</v>
      </c>
      <c r="H85">
        <f t="shared" si="77"/>
        <v>83983.81</v>
      </c>
      <c r="I85">
        <f t="shared" si="77"/>
        <v>45168.89</v>
      </c>
      <c r="J85">
        <f t="shared" si="77"/>
        <v>0</v>
      </c>
      <c r="K85">
        <f t="shared" si="77"/>
        <v>599728.69999999995</v>
      </c>
      <c r="M85">
        <f t="shared" si="24"/>
        <v>0</v>
      </c>
      <c r="N85">
        <f t="shared" si="25"/>
        <v>0</v>
      </c>
      <c r="O85">
        <f t="shared" si="26"/>
        <v>1.0988999999999999E-2</v>
      </c>
      <c r="P85">
        <f t="shared" si="27"/>
        <v>2.19781E-2</v>
      </c>
      <c r="Q85">
        <f t="shared" si="28"/>
        <v>0.48351000000000255</v>
      </c>
      <c r="R85">
        <f t="shared" si="29"/>
        <v>135.66000000000349</v>
      </c>
      <c r="S85">
        <f t="shared" si="30"/>
        <v>-493.47000000000116</v>
      </c>
      <c r="T85">
        <f t="shared" si="31"/>
        <v>42.223120000000002</v>
      </c>
      <c r="U85">
        <f t="shared" si="32"/>
        <v>-5940</v>
      </c>
      <c r="W85">
        <f t="shared" si="33"/>
        <v>0</v>
      </c>
      <c r="X85">
        <f t="shared" si="34"/>
        <v>0</v>
      </c>
      <c r="Y85">
        <f t="shared" si="35"/>
        <v>-1.0988999999999999E-2</v>
      </c>
      <c r="Z85">
        <f t="shared" si="36"/>
        <v>-2.19781E-2</v>
      </c>
      <c r="AA85">
        <f t="shared" si="37"/>
        <v>-1.3076900000000009</v>
      </c>
      <c r="AB85">
        <f t="shared" si="38"/>
        <v>-2856.3800000000047</v>
      </c>
      <c r="AC85">
        <f t="shared" si="39"/>
        <v>350.29000000000087</v>
      </c>
      <c r="AD85">
        <f t="shared" si="40"/>
        <v>-3.8995800000000003</v>
      </c>
      <c r="AE85">
        <f t="shared" si="41"/>
        <v>8970.8000000000466</v>
      </c>
    </row>
    <row r="86" spans="2:34" x14ac:dyDescent="0.25">
      <c r="B86">
        <f t="shared" si="42"/>
        <v>55</v>
      </c>
      <c r="C86">
        <f t="shared" ref="C86:K86" si="78">IF(ISNUMBER(C40),C40,"")</f>
        <v>0</v>
      </c>
      <c r="D86">
        <f t="shared" si="78"/>
        <v>0</v>
      </c>
      <c r="E86">
        <f t="shared" si="78"/>
        <v>0.25274730000000001</v>
      </c>
      <c r="F86">
        <f t="shared" si="78"/>
        <v>0.50549449999999996</v>
      </c>
      <c r="G86">
        <f t="shared" si="78"/>
        <v>16.384620000000002</v>
      </c>
      <c r="H86">
        <f t="shared" si="78"/>
        <v>86374.43</v>
      </c>
      <c r="I86">
        <f t="shared" si="78"/>
        <v>46558.85</v>
      </c>
      <c r="J86">
        <f t="shared" si="78"/>
        <v>0</v>
      </c>
      <c r="K86">
        <f t="shared" si="78"/>
        <v>638543.6</v>
      </c>
      <c r="M86">
        <f t="shared" si="24"/>
        <v>0</v>
      </c>
      <c r="N86">
        <f t="shared" si="25"/>
        <v>0</v>
      </c>
      <c r="O86">
        <f t="shared" si="26"/>
        <v>0</v>
      </c>
      <c r="P86">
        <f t="shared" si="27"/>
        <v>0</v>
      </c>
      <c r="Q86">
        <f t="shared" si="28"/>
        <v>0.84614999999999796</v>
      </c>
      <c r="R86">
        <f t="shared" si="29"/>
        <v>-865.2899999999936</v>
      </c>
      <c r="S86">
        <f t="shared" si="30"/>
        <v>-101.43999999999505</v>
      </c>
      <c r="T86">
        <f t="shared" si="31"/>
        <v>1.479549</v>
      </c>
      <c r="U86">
        <f t="shared" si="32"/>
        <v>-5353.0999999999767</v>
      </c>
      <c r="W86">
        <f t="shared" si="33"/>
        <v>0</v>
      </c>
      <c r="X86">
        <f t="shared" si="34"/>
        <v>0</v>
      </c>
      <c r="Y86">
        <f t="shared" si="35"/>
        <v>0</v>
      </c>
      <c r="Z86">
        <f t="shared" si="36"/>
        <v>1.0989000000000027E-2</v>
      </c>
      <c r="AA86">
        <f t="shared" si="37"/>
        <v>-0.18681000000000125</v>
      </c>
      <c r="AB86">
        <f t="shared" si="38"/>
        <v>2693.1900000000023</v>
      </c>
      <c r="AC86">
        <f t="shared" si="39"/>
        <v>63.849999999998545</v>
      </c>
      <c r="AD86">
        <f t="shared" si="40"/>
        <v>0</v>
      </c>
      <c r="AE86">
        <f t="shared" si="41"/>
        <v>5768.0999999999767</v>
      </c>
    </row>
    <row r="87" spans="2:34" x14ac:dyDescent="0.25">
      <c r="B87">
        <f t="shared" si="42"/>
        <v>56</v>
      </c>
      <c r="C87">
        <f t="shared" ref="C87:K87" si="79">IF(ISNUMBER(C41),C41,"")</f>
        <v>0</v>
      </c>
      <c r="D87">
        <f t="shared" si="79"/>
        <v>0</v>
      </c>
      <c r="E87">
        <f t="shared" si="79"/>
        <v>0.20879120000000001</v>
      </c>
      <c r="F87">
        <f t="shared" si="79"/>
        <v>0.59340660000000001</v>
      </c>
      <c r="G87">
        <f t="shared" si="79"/>
        <v>19.516480000000001</v>
      </c>
      <c r="H87">
        <f t="shared" si="79"/>
        <v>94328.63</v>
      </c>
      <c r="I87">
        <f t="shared" si="79"/>
        <v>45125.33</v>
      </c>
      <c r="J87">
        <f t="shared" si="79"/>
        <v>0</v>
      </c>
      <c r="K87">
        <f t="shared" si="79"/>
        <v>670672.1</v>
      </c>
      <c r="M87">
        <f t="shared" si="24"/>
        <v>0</v>
      </c>
      <c r="N87">
        <f t="shared" si="25"/>
        <v>0</v>
      </c>
      <c r="O87">
        <f t="shared" si="26"/>
        <v>1.0988999999999999E-2</v>
      </c>
      <c r="P87">
        <f t="shared" si="27"/>
        <v>0</v>
      </c>
      <c r="Q87">
        <f t="shared" si="28"/>
        <v>-0.28571000000000168</v>
      </c>
      <c r="R87">
        <f t="shared" si="29"/>
        <v>1187.5899999999965</v>
      </c>
      <c r="S87">
        <f t="shared" si="30"/>
        <v>-216.65000000000146</v>
      </c>
      <c r="T87">
        <f t="shared" si="31"/>
        <v>3.1114389999999998</v>
      </c>
      <c r="U87">
        <f t="shared" si="32"/>
        <v>-6825.6999999999534</v>
      </c>
      <c r="W87">
        <f t="shared" si="33"/>
        <v>0</v>
      </c>
      <c r="X87">
        <f t="shared" si="34"/>
        <v>0</v>
      </c>
      <c r="Y87">
        <f t="shared" si="35"/>
        <v>-1.0988999999999999E-2</v>
      </c>
      <c r="Z87">
        <f t="shared" si="36"/>
        <v>-1.0989000000000027E-2</v>
      </c>
      <c r="AA87">
        <f t="shared" si="37"/>
        <v>0.19780000000000086</v>
      </c>
      <c r="AB87">
        <f t="shared" si="38"/>
        <v>-211.77000000000407</v>
      </c>
      <c r="AC87">
        <f t="shared" si="39"/>
        <v>93.110000000000582</v>
      </c>
      <c r="AD87">
        <f t="shared" si="40"/>
        <v>0</v>
      </c>
      <c r="AE87">
        <f t="shared" si="41"/>
        <v>8225.5999999999767</v>
      </c>
    </row>
    <row r="88" spans="2:34" x14ac:dyDescent="0.25">
      <c r="B88">
        <f t="shared" si="42"/>
        <v>57</v>
      </c>
      <c r="C88">
        <f t="shared" ref="C88:K88" si="80">IF(ISNUMBER(C42),C42,"")</f>
        <v>0</v>
      </c>
      <c r="D88">
        <f t="shared" si="80"/>
        <v>0</v>
      </c>
      <c r="E88">
        <f t="shared" si="80"/>
        <v>0.2967033</v>
      </c>
      <c r="F88">
        <f t="shared" si="80"/>
        <v>0.57142859999999995</v>
      </c>
      <c r="G88">
        <f t="shared" si="80"/>
        <v>18.626370000000001</v>
      </c>
      <c r="H88">
        <f t="shared" si="80"/>
        <v>94273.51</v>
      </c>
      <c r="I88">
        <f t="shared" si="80"/>
        <v>45986.19</v>
      </c>
      <c r="J88">
        <f t="shared" si="80"/>
        <v>0</v>
      </c>
      <c r="K88">
        <f t="shared" si="80"/>
        <v>721288.1</v>
      </c>
      <c r="M88">
        <f t="shared" si="24"/>
        <v>0</v>
      </c>
      <c r="N88">
        <f t="shared" si="25"/>
        <v>0</v>
      </c>
      <c r="O88">
        <f t="shared" si="26"/>
        <v>0</v>
      </c>
      <c r="P88">
        <f t="shared" si="27"/>
        <v>1.0989000000000027E-2</v>
      </c>
      <c r="Q88">
        <f t="shared" si="28"/>
        <v>0.18681999999999732</v>
      </c>
      <c r="R88">
        <f t="shared" si="29"/>
        <v>259.51000000000931</v>
      </c>
      <c r="S88">
        <f t="shared" si="30"/>
        <v>-67.639999999999418</v>
      </c>
      <c r="T88">
        <f t="shared" si="31"/>
        <v>15.0974</v>
      </c>
      <c r="U88">
        <f t="shared" si="32"/>
        <v>-4909.9000000000233</v>
      </c>
      <c r="W88">
        <f t="shared" si="33"/>
        <v>0</v>
      </c>
      <c r="X88">
        <f t="shared" si="34"/>
        <v>0</v>
      </c>
      <c r="Y88">
        <f t="shared" si="35"/>
        <v>0</v>
      </c>
      <c r="Z88">
        <f t="shared" si="36"/>
        <v>-1.0989000000000027E-2</v>
      </c>
      <c r="AA88">
        <f t="shared" si="37"/>
        <v>0.14285000000000281</v>
      </c>
      <c r="AB88">
        <f t="shared" si="38"/>
        <v>16.649999999994179</v>
      </c>
      <c r="AC88">
        <f t="shared" si="39"/>
        <v>-157.12000000000262</v>
      </c>
      <c r="AD88">
        <f t="shared" si="40"/>
        <v>0</v>
      </c>
      <c r="AE88">
        <f t="shared" si="41"/>
        <v>8485.8000000000466</v>
      </c>
    </row>
    <row r="89" spans="2:34" x14ac:dyDescent="0.25">
      <c r="B89">
        <f t="shared" si="42"/>
        <v>58</v>
      </c>
      <c r="C89">
        <f t="shared" ref="C89:K89" si="81">IF(ISNUMBER(C43),C43,"")</f>
        <v>0</v>
      </c>
      <c r="D89">
        <f t="shared" si="81"/>
        <v>0</v>
      </c>
      <c r="E89">
        <f t="shared" si="81"/>
        <v>0.30769229999999997</v>
      </c>
      <c r="F89">
        <f t="shared" si="81"/>
        <v>0.49450549999999999</v>
      </c>
      <c r="G89">
        <f t="shared" si="81"/>
        <v>16.637360000000001</v>
      </c>
      <c r="H89">
        <f t="shared" si="81"/>
        <v>94237.3</v>
      </c>
      <c r="I89">
        <f t="shared" si="81"/>
        <v>47102.66</v>
      </c>
      <c r="J89">
        <f t="shared" si="81"/>
        <v>0</v>
      </c>
      <c r="K89">
        <f t="shared" si="81"/>
        <v>766822.9</v>
      </c>
      <c r="M89">
        <f t="shared" si="24"/>
        <v>0</v>
      </c>
      <c r="N89">
        <f t="shared" si="25"/>
        <v>0</v>
      </c>
      <c r="O89">
        <f t="shared" si="26"/>
        <v>0</v>
      </c>
      <c r="P89">
        <f t="shared" si="27"/>
        <v>0</v>
      </c>
      <c r="Q89">
        <f t="shared" si="28"/>
        <v>-0.24175999999999931</v>
      </c>
      <c r="R89">
        <f t="shared" si="29"/>
        <v>153.39999999999418</v>
      </c>
      <c r="S89">
        <f t="shared" si="30"/>
        <v>-53.830000000001746</v>
      </c>
      <c r="T89">
        <f t="shared" si="31"/>
        <v>4.9361280000000001</v>
      </c>
      <c r="U89">
        <f t="shared" si="32"/>
        <v>-4962</v>
      </c>
      <c r="W89">
        <f t="shared" si="33"/>
        <v>0</v>
      </c>
      <c r="X89">
        <f t="shared" si="34"/>
        <v>0</v>
      </c>
      <c r="Y89">
        <f t="shared" si="35"/>
        <v>0</v>
      </c>
      <c r="Z89">
        <f t="shared" si="36"/>
        <v>1.0988999999999971E-2</v>
      </c>
      <c r="AA89">
        <f t="shared" si="37"/>
        <v>0.27472999999999814</v>
      </c>
      <c r="AB89">
        <f t="shared" si="38"/>
        <v>2045.3899999999994</v>
      </c>
      <c r="AC89">
        <f t="shared" si="39"/>
        <v>166.95999999999913</v>
      </c>
      <c r="AD89">
        <f t="shared" si="40"/>
        <v>0</v>
      </c>
      <c r="AE89">
        <f t="shared" si="41"/>
        <v>8659.0999999999767</v>
      </c>
    </row>
    <row r="90" spans="2:34" x14ac:dyDescent="0.25">
      <c r="B90">
        <f t="shared" si="42"/>
        <v>59</v>
      </c>
      <c r="C90">
        <f t="shared" ref="C90:K90" si="82">IF(ISNUMBER(C44),C44,"")</f>
        <v>0</v>
      </c>
      <c r="D90">
        <f t="shared" si="82"/>
        <v>0</v>
      </c>
      <c r="E90">
        <f t="shared" si="82"/>
        <v>0.28571429999999998</v>
      </c>
      <c r="F90">
        <f t="shared" si="82"/>
        <v>0.42857139999999999</v>
      </c>
      <c r="G90">
        <f t="shared" si="82"/>
        <v>14.15385</v>
      </c>
      <c r="H90">
        <f t="shared" si="82"/>
        <v>82786.23</v>
      </c>
      <c r="I90">
        <f t="shared" si="82"/>
        <v>47662.31</v>
      </c>
      <c r="J90">
        <f t="shared" si="82"/>
        <v>0</v>
      </c>
      <c r="K90">
        <f t="shared" si="82"/>
        <v>813957.5</v>
      </c>
      <c r="M90">
        <f t="shared" si="24"/>
        <v>0</v>
      </c>
      <c r="N90">
        <f t="shared" si="25"/>
        <v>0</v>
      </c>
      <c r="O90">
        <f t="shared" si="26"/>
        <v>0</v>
      </c>
      <c r="P90">
        <f t="shared" si="27"/>
        <v>0</v>
      </c>
      <c r="Q90">
        <f t="shared" si="28"/>
        <v>0.50548999999999999</v>
      </c>
      <c r="R90">
        <f t="shared" si="29"/>
        <v>2013.320000000007</v>
      </c>
      <c r="S90">
        <f t="shared" si="30"/>
        <v>26.740000000005239</v>
      </c>
      <c r="T90">
        <f t="shared" si="31"/>
        <v>0</v>
      </c>
      <c r="U90">
        <f t="shared" si="32"/>
        <v>-4759.5999999999767</v>
      </c>
      <c r="W90">
        <f t="shared" si="33"/>
        <v>0</v>
      </c>
      <c r="X90">
        <f t="shared" si="34"/>
        <v>0</v>
      </c>
      <c r="Y90">
        <f t="shared" si="35"/>
        <v>0</v>
      </c>
      <c r="Z90">
        <f t="shared" si="36"/>
        <v>0</v>
      </c>
      <c r="AA90">
        <f t="shared" si="37"/>
        <v>-0.10989000000000004</v>
      </c>
      <c r="AB90">
        <f t="shared" si="38"/>
        <v>-129.02000000000407</v>
      </c>
      <c r="AC90">
        <f t="shared" si="39"/>
        <v>-118.93000000000029</v>
      </c>
      <c r="AD90">
        <f t="shared" si="40"/>
        <v>0</v>
      </c>
      <c r="AE90">
        <f t="shared" si="41"/>
        <v>10537.5</v>
      </c>
    </row>
    <row r="91" spans="2:34" x14ac:dyDescent="0.25">
      <c r="B91">
        <f t="shared" si="42"/>
        <v>60</v>
      </c>
      <c r="C91">
        <f t="shared" ref="C91:K91" si="83">IF(ISNUMBER(C45),C45,"")</f>
        <v>0</v>
      </c>
      <c r="D91">
        <f t="shared" si="83"/>
        <v>0</v>
      </c>
      <c r="E91">
        <f t="shared" si="83"/>
        <v>0.28571429999999998</v>
      </c>
      <c r="F91">
        <f t="shared" si="83"/>
        <v>0.46153850000000002</v>
      </c>
      <c r="G91">
        <f t="shared" si="83"/>
        <v>14.34066</v>
      </c>
      <c r="H91">
        <f t="shared" si="83"/>
        <v>86491.27</v>
      </c>
      <c r="I91">
        <f t="shared" si="83"/>
        <v>46124.03</v>
      </c>
      <c r="J91">
        <f t="shared" si="83"/>
        <v>0</v>
      </c>
      <c r="K91">
        <f t="shared" si="83"/>
        <v>841810.2</v>
      </c>
      <c r="M91">
        <f t="shared" si="24"/>
        <v>0</v>
      </c>
      <c r="N91">
        <f t="shared" si="25"/>
        <v>0</v>
      </c>
      <c r="O91">
        <f t="shared" si="26"/>
        <v>0</v>
      </c>
      <c r="P91">
        <f t="shared" si="27"/>
        <v>0</v>
      </c>
      <c r="Q91">
        <f t="shared" si="28"/>
        <v>-0.13186999999999927</v>
      </c>
      <c r="R91">
        <f t="shared" si="29"/>
        <v>618.06999999999243</v>
      </c>
      <c r="S91">
        <f t="shared" si="30"/>
        <v>-237.55999999999767</v>
      </c>
      <c r="T91">
        <f t="shared" si="31"/>
        <v>0</v>
      </c>
      <c r="U91">
        <f t="shared" si="32"/>
        <v>-3072</v>
      </c>
      <c r="W91">
        <f t="shared" si="33"/>
        <v>0</v>
      </c>
      <c r="X91">
        <f t="shared" si="34"/>
        <v>0</v>
      </c>
      <c r="Y91">
        <f t="shared" si="35"/>
        <v>0</v>
      </c>
      <c r="Z91">
        <f t="shared" si="36"/>
        <v>-2.19781E-2</v>
      </c>
      <c r="AA91">
        <f t="shared" si="37"/>
        <v>-0.2747200000000003</v>
      </c>
      <c r="AB91">
        <f t="shared" si="38"/>
        <v>392.15000000000873</v>
      </c>
      <c r="AC91">
        <f t="shared" si="39"/>
        <v>378.56999999999971</v>
      </c>
      <c r="AD91">
        <f t="shared" si="40"/>
        <v>0</v>
      </c>
      <c r="AE91">
        <f t="shared" si="41"/>
        <v>10919.600000000093</v>
      </c>
    </row>
    <row r="94" spans="2:34" x14ac:dyDescent="0.25">
      <c r="B94" t="s">
        <v>29</v>
      </c>
      <c r="C94">
        <f>AVERAGE(C49:C59)</f>
        <v>0</v>
      </c>
      <c r="D94">
        <f>AVERAGE(D49:D59)</f>
        <v>0</v>
      </c>
      <c r="E94">
        <f t="shared" ref="E94:K94" si="84">AVERAGE(E49:E59)</f>
        <v>6.1938072727272718E-2</v>
      </c>
      <c r="F94">
        <f t="shared" si="84"/>
        <v>0.55444555454545452</v>
      </c>
      <c r="G94">
        <f t="shared" si="84"/>
        <v>17.57942090909091</v>
      </c>
      <c r="H94">
        <f t="shared" si="84"/>
        <v>31519.587272727276</v>
      </c>
      <c r="I94">
        <f t="shared" si="84"/>
        <v>25781.064545454541</v>
      </c>
      <c r="J94">
        <f t="shared" si="84"/>
        <v>0</v>
      </c>
      <c r="K94">
        <f t="shared" si="84"/>
        <v>18120.953772727273</v>
      </c>
      <c r="L94" t="s">
        <v>29</v>
      </c>
      <c r="M94">
        <f>AVERAGE(M49:M59)</f>
        <v>0</v>
      </c>
      <c r="N94">
        <f>AVERAGE(N49:N59)</f>
        <v>0</v>
      </c>
      <c r="O94">
        <f t="shared" ref="O94:U94" si="85">AVERAGE(O49:O59)</f>
        <v>0</v>
      </c>
      <c r="P94">
        <f t="shared" si="85"/>
        <v>0</v>
      </c>
      <c r="Q94">
        <f t="shared" si="85"/>
        <v>0</v>
      </c>
      <c r="R94">
        <f t="shared" si="85"/>
        <v>0</v>
      </c>
      <c r="S94">
        <f t="shared" si="85"/>
        <v>0</v>
      </c>
      <c r="T94">
        <f t="shared" si="85"/>
        <v>0</v>
      </c>
      <c r="U94">
        <f t="shared" si="85"/>
        <v>0</v>
      </c>
      <c r="V94" t="s">
        <v>29</v>
      </c>
      <c r="W94">
        <f>AVERAGE(W49:W59)</f>
        <v>0</v>
      </c>
      <c r="X94">
        <f>AVERAGE(X49:X59)</f>
        <v>0</v>
      </c>
      <c r="Y94">
        <f t="shared" ref="Y94:AF94" si="86">AVERAGE(Y49:Y59)</f>
        <v>0</v>
      </c>
      <c r="Z94">
        <f t="shared" si="86"/>
        <v>-4.9949999999999916E-3</v>
      </c>
      <c r="AA94">
        <f t="shared" si="86"/>
        <v>-9.5904545454545923E-2</v>
      </c>
      <c r="AB94">
        <f t="shared" si="86"/>
        <v>-166.71818181818196</v>
      </c>
      <c r="AC94">
        <f t="shared" si="86"/>
        <v>-250.43909090909108</v>
      </c>
      <c r="AD94">
        <f t="shared" si="86"/>
        <v>0</v>
      </c>
      <c r="AE94">
        <f t="shared" si="86"/>
        <v>377.65715454545494</v>
      </c>
      <c r="AF94" t="e">
        <f t="shared" si="86"/>
        <v>#DIV/0!</v>
      </c>
      <c r="AH94">
        <f>(T94/(H94+R94))</f>
        <v>0</v>
      </c>
    </row>
    <row r="95" spans="2:34" x14ac:dyDescent="0.25">
      <c r="B95" t="s">
        <v>30</v>
      </c>
      <c r="C95">
        <f>AVERAGE(C60:C64)</f>
        <v>0</v>
      </c>
      <c r="D95">
        <f>AVERAGE(D60:D64)</f>
        <v>0</v>
      </c>
      <c r="E95">
        <f t="shared" ref="E95:K95" si="87">AVERAGE(E60:E64)</f>
        <v>9.8901100000000006E-2</v>
      </c>
      <c r="F95">
        <f t="shared" si="87"/>
        <v>0.62637362000000008</v>
      </c>
      <c r="G95">
        <f t="shared" si="87"/>
        <v>15.428571999999999</v>
      </c>
      <c r="H95">
        <f t="shared" si="87"/>
        <v>59132.788</v>
      </c>
      <c r="I95">
        <f t="shared" si="87"/>
        <v>43939.531999999999</v>
      </c>
      <c r="J95">
        <f t="shared" si="87"/>
        <v>0</v>
      </c>
      <c r="K95">
        <f t="shared" si="87"/>
        <v>114439.844</v>
      </c>
      <c r="L95" t="s">
        <v>30</v>
      </c>
      <c r="M95">
        <f>AVERAGE(M60:M64)</f>
        <v>0</v>
      </c>
      <c r="N95">
        <f>AVERAGE(N60:N64)</f>
        <v>0</v>
      </c>
      <c r="O95">
        <f t="shared" ref="O95:U95" si="88">AVERAGE(O60:O64)</f>
        <v>0</v>
      </c>
      <c r="P95">
        <f t="shared" si="88"/>
        <v>-1.5384600000000016E-2</v>
      </c>
      <c r="Q95">
        <f t="shared" si="88"/>
        <v>-0.32527599999999951</v>
      </c>
      <c r="R95">
        <f t="shared" si="88"/>
        <v>47.511999999999531</v>
      </c>
      <c r="S95">
        <f t="shared" si="88"/>
        <v>-848.17200000000014</v>
      </c>
      <c r="T95">
        <f t="shared" si="88"/>
        <v>2296.3918199999998</v>
      </c>
      <c r="U95">
        <f t="shared" si="88"/>
        <v>-1472.4199999999983</v>
      </c>
      <c r="V95" t="s">
        <v>30</v>
      </c>
      <c r="W95">
        <f>AVERAGE(W60:W64)</f>
        <v>0</v>
      </c>
      <c r="X95">
        <f>AVERAGE(X60:X64)</f>
        <v>0</v>
      </c>
      <c r="Y95">
        <f t="shared" ref="Y95:AF95" si="89">AVERAGE(Y60:Y64)</f>
        <v>0</v>
      </c>
      <c r="Z95">
        <f t="shared" si="89"/>
        <v>-2.1978199999999949E-3</v>
      </c>
      <c r="AA95">
        <f t="shared" si="89"/>
        <v>5.9339999999999192E-2</v>
      </c>
      <c r="AB95">
        <f t="shared" si="89"/>
        <v>126.3300000000003</v>
      </c>
      <c r="AC95">
        <f t="shared" si="89"/>
        <v>401.22200000000157</v>
      </c>
      <c r="AD95">
        <f t="shared" si="89"/>
        <v>-106.42673999999997</v>
      </c>
      <c r="AE95">
        <f t="shared" si="89"/>
        <v>3265.1619999999966</v>
      </c>
      <c r="AF95" t="e">
        <f t="shared" si="89"/>
        <v>#DIV/0!</v>
      </c>
      <c r="AH95">
        <f>(T95/(H95+R95))</f>
        <v>3.8803314954469641E-2</v>
      </c>
    </row>
    <row r="96" spans="2:34" x14ac:dyDescent="0.25">
      <c r="B96" t="s">
        <v>31</v>
      </c>
      <c r="C96">
        <f>AVERAGE(C65:C69)</f>
        <v>0</v>
      </c>
      <c r="D96">
        <f>AVERAGE(D65:D69)</f>
        <v>0</v>
      </c>
      <c r="E96">
        <f t="shared" ref="E96:K96" si="90">AVERAGE(E65:E69)</f>
        <v>0.10329669999999999</v>
      </c>
      <c r="F96">
        <f t="shared" si="90"/>
        <v>0.61978019999999989</v>
      </c>
      <c r="G96">
        <f t="shared" si="90"/>
        <v>16.162635999999999</v>
      </c>
      <c r="H96">
        <f t="shared" si="90"/>
        <v>60362.75</v>
      </c>
      <c r="I96">
        <f t="shared" si="90"/>
        <v>45689.141999999993</v>
      </c>
      <c r="J96">
        <f t="shared" si="90"/>
        <v>0</v>
      </c>
      <c r="K96">
        <f t="shared" si="90"/>
        <v>175736.77999999997</v>
      </c>
      <c r="L96" t="s">
        <v>31</v>
      </c>
      <c r="M96">
        <f>AVERAGE(M65:M69)</f>
        <v>0</v>
      </c>
      <c r="N96">
        <f>AVERAGE(N65:N69)</f>
        <v>0</v>
      </c>
      <c r="O96">
        <f t="shared" ref="O96:U96" si="91">AVERAGE(O65:O69)</f>
        <v>0</v>
      </c>
      <c r="P96">
        <f t="shared" si="91"/>
        <v>-6.5934000000000157E-3</v>
      </c>
      <c r="Q96">
        <f t="shared" si="91"/>
        <v>-0.60219599999999995</v>
      </c>
      <c r="R96">
        <f t="shared" si="91"/>
        <v>1033.3080000000002</v>
      </c>
      <c r="S96">
        <f t="shared" si="91"/>
        <v>-227.07799999999989</v>
      </c>
      <c r="T96">
        <f t="shared" si="91"/>
        <v>2561.0046000000002</v>
      </c>
      <c r="U96">
        <f t="shared" si="91"/>
        <v>-9995.159999999998</v>
      </c>
      <c r="V96" t="s">
        <v>31</v>
      </c>
      <c r="W96">
        <f>AVERAGE(W65:W69)</f>
        <v>0</v>
      </c>
      <c r="X96">
        <f>AVERAGE(X65:X69)</f>
        <v>0</v>
      </c>
      <c r="Y96">
        <f t="shared" ref="Y96:AF96" si="92">AVERAGE(Y65:Y69)</f>
        <v>0</v>
      </c>
      <c r="Z96">
        <f t="shared" si="92"/>
        <v>-1.7582419999999988E-2</v>
      </c>
      <c r="AA96">
        <f t="shared" si="92"/>
        <v>-0.14285599999999973</v>
      </c>
      <c r="AB96">
        <f t="shared" si="92"/>
        <v>-261.49600000000066</v>
      </c>
      <c r="AC96">
        <f t="shared" si="92"/>
        <v>-364.6400000000009</v>
      </c>
      <c r="AD96">
        <f t="shared" si="92"/>
        <v>-144.74679999999995</v>
      </c>
      <c r="AE96">
        <f t="shared" si="92"/>
        <v>1738.5600000000036</v>
      </c>
      <c r="AF96" t="e">
        <f t="shared" si="92"/>
        <v>#DIV/0!</v>
      </c>
      <c r="AH96">
        <f>(T96/(H96+R96))</f>
        <v>4.1712850684973948E-2</v>
      </c>
    </row>
    <row r="97" spans="2:34" x14ac:dyDescent="0.25">
      <c r="B97" t="s">
        <v>32</v>
      </c>
      <c r="C97">
        <f>AVERAGE(C70:C74)</f>
        <v>0</v>
      </c>
      <c r="D97">
        <f>AVERAGE(D70:D74)</f>
        <v>0</v>
      </c>
      <c r="E97">
        <f t="shared" ref="E97:K97" si="93">AVERAGE(E70:E74)</f>
        <v>0.15384616000000001</v>
      </c>
      <c r="F97">
        <f t="shared" si="93"/>
        <v>0.55824175999999992</v>
      </c>
      <c r="G97">
        <f t="shared" si="93"/>
        <v>16.696704000000004</v>
      </c>
      <c r="H97">
        <f t="shared" si="93"/>
        <v>64173.039999999994</v>
      </c>
      <c r="I97">
        <f t="shared" si="93"/>
        <v>45787.908000000003</v>
      </c>
      <c r="J97">
        <f t="shared" si="93"/>
        <v>0</v>
      </c>
      <c r="K97">
        <f t="shared" si="93"/>
        <v>259696.36000000002</v>
      </c>
      <c r="L97" t="s">
        <v>32</v>
      </c>
      <c r="M97">
        <f>AVERAGE(M70:M74)</f>
        <v>0</v>
      </c>
      <c r="N97">
        <f>AVERAGE(N70:N74)</f>
        <v>0</v>
      </c>
      <c r="O97">
        <f t="shared" ref="O97:U97" si="94">AVERAGE(O70:O74)</f>
        <v>0</v>
      </c>
      <c r="P97">
        <f t="shared" si="94"/>
        <v>2.1977800000000046E-3</v>
      </c>
      <c r="Q97">
        <f t="shared" si="94"/>
        <v>-0.17142800000000094</v>
      </c>
      <c r="R97">
        <f t="shared" si="94"/>
        <v>884.88600000000008</v>
      </c>
      <c r="S97">
        <f t="shared" si="94"/>
        <v>-878.05999999999619</v>
      </c>
      <c r="T97">
        <f t="shared" si="94"/>
        <v>744.74687999999992</v>
      </c>
      <c r="U97">
        <f t="shared" si="94"/>
        <v>-9339.2399999999961</v>
      </c>
      <c r="V97" t="s">
        <v>32</v>
      </c>
      <c r="W97">
        <f>AVERAGE(W70:W74)</f>
        <v>0</v>
      </c>
      <c r="X97">
        <f>AVERAGE(X70:X74)</f>
        <v>0</v>
      </c>
      <c r="Y97">
        <f t="shared" ref="Y97:AF97" si="95">AVERAGE(Y70:Y74)</f>
        <v>0</v>
      </c>
      <c r="Z97">
        <f t="shared" si="95"/>
        <v>4.395619999999989E-3</v>
      </c>
      <c r="AA97">
        <f t="shared" si="95"/>
        <v>0.40219600000000072</v>
      </c>
      <c r="AB97">
        <f t="shared" si="95"/>
        <v>383.61200000000247</v>
      </c>
      <c r="AC97">
        <f t="shared" si="95"/>
        <v>195.42199999999866</v>
      </c>
      <c r="AD97">
        <f t="shared" si="95"/>
        <v>63.074640000000002</v>
      </c>
      <c r="AE97">
        <f t="shared" si="95"/>
        <v>3237.3200000000011</v>
      </c>
      <c r="AF97" t="e">
        <f t="shared" si="95"/>
        <v>#DIV/0!</v>
      </c>
      <c r="AH97">
        <f>(T97/(H97+R97))</f>
        <v>1.1447442698987976E-2</v>
      </c>
    </row>
    <row r="98" spans="2:34" x14ac:dyDescent="0.25">
      <c r="B98" t="s">
        <v>33</v>
      </c>
      <c r="C98">
        <f>AVERAGE(C75:C79)</f>
        <v>0</v>
      </c>
      <c r="D98">
        <f>AVERAGE(D75:D79)</f>
        <v>0</v>
      </c>
      <c r="E98">
        <f t="shared" ref="E98:K98" si="96">AVERAGE(E75:E79)</f>
        <v>0.15384613999999999</v>
      </c>
      <c r="F98">
        <f t="shared" si="96"/>
        <v>0.54285713999999996</v>
      </c>
      <c r="G98">
        <f t="shared" si="96"/>
        <v>17.98901</v>
      </c>
      <c r="H98">
        <f t="shared" si="96"/>
        <v>70867.008000000002</v>
      </c>
      <c r="I98">
        <f t="shared" si="96"/>
        <v>45677.338000000003</v>
      </c>
      <c r="J98">
        <f t="shared" si="96"/>
        <v>0</v>
      </c>
      <c r="K98">
        <f t="shared" si="96"/>
        <v>366649.16</v>
      </c>
      <c r="L98" t="s">
        <v>33</v>
      </c>
      <c r="M98">
        <f>AVERAGE(M75:M79)</f>
        <v>0</v>
      </c>
      <c r="N98">
        <f>AVERAGE(N75:N79)</f>
        <v>0</v>
      </c>
      <c r="O98">
        <f t="shared" ref="O98:U98" si="97">AVERAGE(O75:O79)</f>
        <v>0</v>
      </c>
      <c r="P98">
        <f t="shared" si="97"/>
        <v>-4.3955999999999995E-3</v>
      </c>
      <c r="Q98">
        <f t="shared" si="97"/>
        <v>0.10329799999999949</v>
      </c>
      <c r="R98">
        <f t="shared" si="97"/>
        <v>302.41400000000141</v>
      </c>
      <c r="S98">
        <f t="shared" si="97"/>
        <v>-296.78599999999716</v>
      </c>
      <c r="T98">
        <f t="shared" si="97"/>
        <v>246.75541999999996</v>
      </c>
      <c r="U98">
        <f t="shared" si="97"/>
        <v>-8164.8599999999979</v>
      </c>
      <c r="V98" t="s">
        <v>33</v>
      </c>
      <c r="W98">
        <f>AVERAGE(W75:W79)</f>
        <v>0</v>
      </c>
      <c r="X98">
        <f>AVERAGE(X75:X79)</f>
        <v>0</v>
      </c>
      <c r="Y98">
        <f t="shared" ref="Y98:AF98" si="98">AVERAGE(Y75:Y79)</f>
        <v>0</v>
      </c>
      <c r="Z98">
        <f t="shared" si="98"/>
        <v>-4.3955999999999995E-3</v>
      </c>
      <c r="AA98">
        <f t="shared" si="98"/>
        <v>-0.52307600000000032</v>
      </c>
      <c r="AB98">
        <f t="shared" si="98"/>
        <v>244.42799999999988</v>
      </c>
      <c r="AC98">
        <f t="shared" si="98"/>
        <v>94.12999999999883</v>
      </c>
      <c r="AD98">
        <f t="shared" si="98"/>
        <v>-31.605566</v>
      </c>
      <c r="AE98">
        <f t="shared" si="98"/>
        <v>3372.3</v>
      </c>
      <c r="AF98" t="e">
        <f t="shared" si="98"/>
        <v>#DIV/0!</v>
      </c>
      <c r="AH98">
        <f>(T98/(H98+R98))</f>
        <v>3.4671550374541461E-3</v>
      </c>
    </row>
    <row r="99" spans="2:34" x14ac:dyDescent="0.25">
      <c r="B99" t="s">
        <v>34</v>
      </c>
      <c r="C99">
        <f>AVERAGE(C80:C91)</f>
        <v>0</v>
      </c>
      <c r="D99">
        <f>AVERAGE(D80:D91)</f>
        <v>0</v>
      </c>
      <c r="E99">
        <f t="shared" ref="E99:K99" si="99">AVERAGE(E80:E91)</f>
        <v>0.24542125000000001</v>
      </c>
      <c r="F99">
        <f t="shared" si="99"/>
        <v>0.51465200833333324</v>
      </c>
      <c r="G99">
        <f t="shared" si="99"/>
        <v>17.267399166666667</v>
      </c>
      <c r="H99">
        <f t="shared" si="99"/>
        <v>84140.036666666667</v>
      </c>
      <c r="I99">
        <f t="shared" si="99"/>
        <v>46322.554999999993</v>
      </c>
      <c r="J99">
        <f t="shared" si="99"/>
        <v>0</v>
      </c>
      <c r="K99">
        <f t="shared" si="99"/>
        <v>629967.03333333333</v>
      </c>
      <c r="L99" t="s">
        <v>34</v>
      </c>
      <c r="M99">
        <f>AVERAGE(M80:M91)</f>
        <v>0</v>
      </c>
      <c r="N99">
        <f>AVERAGE(N80:N91)</f>
        <v>0</v>
      </c>
      <c r="O99">
        <f t="shared" ref="O99:U99" si="100">AVERAGE(O80:O91)</f>
        <v>2.7472499999999975E-3</v>
      </c>
      <c r="P99">
        <f t="shared" si="100"/>
        <v>9.1575833333334045E-4</v>
      </c>
      <c r="Q99">
        <f t="shared" si="100"/>
        <v>2.1062500000000057E-2</v>
      </c>
      <c r="R99">
        <f t="shared" si="100"/>
        <v>104.7441666666673</v>
      </c>
      <c r="S99">
        <f t="shared" si="100"/>
        <v>-318.07499999999953</v>
      </c>
      <c r="T99">
        <f t="shared" si="100"/>
        <v>42.766588000000006</v>
      </c>
      <c r="U99">
        <f t="shared" si="100"/>
        <v>-5855.6999999999925</v>
      </c>
      <c r="V99" t="s">
        <v>34</v>
      </c>
      <c r="W99">
        <f>AVERAGE(W80:W91)</f>
        <v>0</v>
      </c>
      <c r="X99">
        <f>AVERAGE(X80:X91)</f>
        <v>0</v>
      </c>
      <c r="Y99">
        <f t="shared" ref="Y99:AF99" si="101">AVERAGE(Y80:Y91)</f>
        <v>-2.7472499999999975E-3</v>
      </c>
      <c r="Z99">
        <f t="shared" si="101"/>
        <v>-2.7472666666666736E-3</v>
      </c>
      <c r="AA99">
        <f t="shared" si="101"/>
        <v>-2.747250000000075E-2</v>
      </c>
      <c r="AB99">
        <f t="shared" si="101"/>
        <v>606.2641666666641</v>
      </c>
      <c r="AC99">
        <f t="shared" si="101"/>
        <v>137.25833333333321</v>
      </c>
      <c r="AD99">
        <f t="shared" si="101"/>
        <v>-0.82701083333333225</v>
      </c>
      <c r="AE99">
        <f t="shared" si="101"/>
        <v>8223.0166666666828</v>
      </c>
      <c r="AF99" t="e">
        <f t="shared" si="101"/>
        <v>#DIV/0!</v>
      </c>
    </row>
    <row r="114" spans="10:33" x14ac:dyDescent="0.25">
      <c r="L114" s="3"/>
      <c r="M114" s="5" t="s">
        <v>29</v>
      </c>
      <c r="N114" s="5" t="s">
        <v>30</v>
      </c>
      <c r="O114" s="5" t="s">
        <v>31</v>
      </c>
      <c r="P114" s="5" t="s">
        <v>32</v>
      </c>
      <c r="Q114" s="5" t="s">
        <v>33</v>
      </c>
      <c r="R114" s="5" t="s">
        <v>34</v>
      </c>
    </row>
    <row r="115" spans="10:33" x14ac:dyDescent="0.25">
      <c r="L115" s="4" t="s">
        <v>16</v>
      </c>
      <c r="M115" s="4"/>
      <c r="N115" s="4"/>
      <c r="O115" s="4"/>
      <c r="P115" s="4"/>
      <c r="Q115" s="4"/>
      <c r="R115" s="4"/>
    </row>
    <row r="116" spans="10:33" x14ac:dyDescent="0.25">
      <c r="J116">
        <v>3</v>
      </c>
      <c r="L116" t="s">
        <v>9</v>
      </c>
      <c r="M116" s="6">
        <f t="shared" ref="M116:Q122" si="102">VLOOKUP(M$114,$B$94:$K$98,$J116,FALSE)</f>
        <v>0</v>
      </c>
      <c r="N116" s="6">
        <f t="shared" si="102"/>
        <v>0</v>
      </c>
      <c r="O116" s="6">
        <f t="shared" si="102"/>
        <v>0</v>
      </c>
      <c r="P116" s="6">
        <f t="shared" si="102"/>
        <v>0</v>
      </c>
      <c r="Q116" s="6">
        <f t="shared" si="102"/>
        <v>0</v>
      </c>
      <c r="R116" s="6">
        <f t="shared" ref="R116:R122" si="103">VLOOKUP(R$114,$B$94:$K$99,$J116,FALSE)</f>
        <v>0</v>
      </c>
      <c r="AA116" s="2"/>
      <c r="AB116" s="2"/>
      <c r="AC116" s="2"/>
      <c r="AD116" s="2"/>
      <c r="AE116" s="2"/>
      <c r="AF116" s="2"/>
      <c r="AG116" s="2"/>
    </row>
    <row r="117" spans="10:33" x14ac:dyDescent="0.25">
      <c r="J117">
        <v>4</v>
      </c>
      <c r="L117" t="s">
        <v>15</v>
      </c>
      <c r="M117" s="6">
        <f t="shared" si="102"/>
        <v>6.1938072727272718E-2</v>
      </c>
      <c r="N117" s="6">
        <f t="shared" si="102"/>
        <v>9.8901100000000006E-2</v>
      </c>
      <c r="O117" s="6">
        <f t="shared" si="102"/>
        <v>0.10329669999999999</v>
      </c>
      <c r="P117" s="6">
        <f t="shared" si="102"/>
        <v>0.15384616000000001</v>
      </c>
      <c r="Q117" s="6">
        <f t="shared" si="102"/>
        <v>0.15384613999999999</v>
      </c>
      <c r="R117" s="6">
        <f t="shared" si="103"/>
        <v>0.24542125000000001</v>
      </c>
      <c r="AA117" s="2"/>
      <c r="AB117" s="2"/>
      <c r="AC117" s="2"/>
      <c r="AD117" s="2"/>
      <c r="AE117" s="2"/>
      <c r="AF117" s="2"/>
      <c r="AG117" s="2"/>
    </row>
    <row r="118" spans="10:33" x14ac:dyDescent="0.25">
      <c r="J118">
        <v>5</v>
      </c>
      <c r="L118" t="s">
        <v>11</v>
      </c>
      <c r="M118" s="6">
        <f>VLOOKUP(M$114,$B$94:$K$98,$J118,FALSE)</f>
        <v>0.55444555454545452</v>
      </c>
      <c r="N118" s="6">
        <f t="shared" si="102"/>
        <v>0.62637362000000008</v>
      </c>
      <c r="O118" s="6">
        <f t="shared" si="102"/>
        <v>0.61978019999999989</v>
      </c>
      <c r="P118" s="6">
        <f t="shared" si="102"/>
        <v>0.55824175999999992</v>
      </c>
      <c r="Q118" s="6">
        <f t="shared" si="102"/>
        <v>0.54285713999999996</v>
      </c>
      <c r="R118" s="6">
        <f t="shared" si="103"/>
        <v>0.51465200833333324</v>
      </c>
      <c r="AA118" s="2"/>
      <c r="AB118" s="2"/>
      <c r="AC118" s="2"/>
      <c r="AD118" s="2"/>
      <c r="AE118" s="2"/>
      <c r="AF118" s="2"/>
      <c r="AG118" s="2"/>
    </row>
    <row r="119" spans="10:33" x14ac:dyDescent="0.25">
      <c r="J119">
        <v>7</v>
      </c>
      <c r="L119" t="s">
        <v>12</v>
      </c>
      <c r="M119" s="7">
        <f t="shared" si="102"/>
        <v>31519.587272727276</v>
      </c>
      <c r="N119" s="7">
        <f t="shared" si="102"/>
        <v>59132.788</v>
      </c>
      <c r="O119" s="7">
        <f t="shared" si="102"/>
        <v>60362.75</v>
      </c>
      <c r="P119" s="7">
        <f t="shared" si="102"/>
        <v>64173.039999999994</v>
      </c>
      <c r="Q119" s="7">
        <f t="shared" si="102"/>
        <v>70867.008000000002</v>
      </c>
      <c r="R119" s="7">
        <f t="shared" si="103"/>
        <v>84140.036666666667</v>
      </c>
      <c r="AA119" s="2"/>
      <c r="AB119" s="2"/>
      <c r="AC119" s="2"/>
      <c r="AD119" s="2"/>
      <c r="AE119" s="2"/>
      <c r="AF119" s="2"/>
      <c r="AG119" s="2"/>
    </row>
    <row r="120" spans="10:33" x14ac:dyDescent="0.25">
      <c r="J120">
        <v>9</v>
      </c>
      <c r="L120" t="s">
        <v>13</v>
      </c>
      <c r="M120" s="7">
        <f t="shared" si="102"/>
        <v>0</v>
      </c>
      <c r="N120" s="7">
        <f t="shared" si="102"/>
        <v>0</v>
      </c>
      <c r="O120" s="7">
        <f t="shared" si="102"/>
        <v>0</v>
      </c>
      <c r="P120" s="7">
        <f t="shared" si="102"/>
        <v>0</v>
      </c>
      <c r="Q120" s="7">
        <f t="shared" si="102"/>
        <v>0</v>
      </c>
      <c r="R120" s="7">
        <f t="shared" si="103"/>
        <v>0</v>
      </c>
      <c r="AA120" s="2"/>
      <c r="AB120" s="2"/>
      <c r="AC120" s="2"/>
      <c r="AD120" s="2"/>
      <c r="AE120" s="2"/>
      <c r="AF120" s="2"/>
      <c r="AG120" s="2"/>
    </row>
    <row r="121" spans="10:33" x14ac:dyDescent="0.25">
      <c r="J121">
        <v>8</v>
      </c>
      <c r="L121" t="s">
        <v>2</v>
      </c>
      <c r="M121" s="7">
        <f t="shared" si="102"/>
        <v>25781.064545454541</v>
      </c>
      <c r="N121" s="7">
        <f t="shared" si="102"/>
        <v>43939.531999999999</v>
      </c>
      <c r="O121" s="7">
        <f t="shared" si="102"/>
        <v>45689.141999999993</v>
      </c>
      <c r="P121" s="7">
        <f t="shared" si="102"/>
        <v>45787.908000000003</v>
      </c>
      <c r="Q121" s="7">
        <f t="shared" si="102"/>
        <v>45677.338000000003</v>
      </c>
      <c r="R121" s="7">
        <f t="shared" si="103"/>
        <v>46322.554999999993</v>
      </c>
      <c r="AA121" s="2"/>
      <c r="AB121" s="2"/>
      <c r="AC121" s="2"/>
      <c r="AD121" s="2"/>
      <c r="AE121" s="2"/>
      <c r="AF121" s="2"/>
      <c r="AG121" s="2"/>
    </row>
    <row r="122" spans="10:33" x14ac:dyDescent="0.25">
      <c r="J122">
        <v>10</v>
      </c>
      <c r="L122" t="s">
        <v>3</v>
      </c>
      <c r="M122" s="7">
        <f t="shared" si="102"/>
        <v>18120.953772727273</v>
      </c>
      <c r="N122" s="7">
        <f t="shared" si="102"/>
        <v>114439.844</v>
      </c>
      <c r="O122" s="7">
        <f t="shared" si="102"/>
        <v>175736.77999999997</v>
      </c>
      <c r="P122" s="7">
        <f t="shared" si="102"/>
        <v>259696.36000000002</v>
      </c>
      <c r="Q122" s="7">
        <f t="shared" si="102"/>
        <v>366649.16</v>
      </c>
      <c r="R122" s="7">
        <f t="shared" si="103"/>
        <v>629967.03333333333</v>
      </c>
      <c r="AA122" s="2"/>
      <c r="AB122" s="2"/>
      <c r="AC122" s="2"/>
      <c r="AD122" s="2"/>
      <c r="AE122" s="2"/>
      <c r="AF122" s="2"/>
      <c r="AG122" s="2"/>
    </row>
    <row r="123" spans="10:33" x14ac:dyDescent="0.25">
      <c r="L123" s="4" t="s">
        <v>36</v>
      </c>
      <c r="M123" s="4"/>
      <c r="N123" s="4"/>
      <c r="O123" s="4"/>
      <c r="P123" s="4"/>
      <c r="Q123" s="4"/>
      <c r="R123" s="4"/>
      <c r="AA123" s="2"/>
      <c r="AB123" s="2"/>
      <c r="AC123" s="2"/>
      <c r="AD123" s="2"/>
      <c r="AE123" s="2"/>
      <c r="AF123" s="2"/>
      <c r="AG123" s="2"/>
    </row>
    <row r="124" spans="10:33" x14ac:dyDescent="0.25">
      <c r="J124">
        <v>5</v>
      </c>
      <c r="L124" t="s">
        <v>11</v>
      </c>
      <c r="M124" s="6">
        <f>VLOOKUP(M$114,$L$94:$U$98,$J124,FALSE)</f>
        <v>0</v>
      </c>
      <c r="N124" s="6">
        <f>VLOOKUP(N$114,$L$94:$U$98,$J124,FALSE)</f>
        <v>-1.5384600000000016E-2</v>
      </c>
      <c r="O124" s="6">
        <f>VLOOKUP(O$114,$L$94:$U$98,$J124,FALSE)</f>
        <v>-6.5934000000000157E-3</v>
      </c>
      <c r="P124" s="6">
        <f>VLOOKUP(P$114,$L$94:$U$98,$J124,FALSE)</f>
        <v>2.1977800000000046E-3</v>
      </c>
      <c r="Q124" s="6">
        <f>VLOOKUP(Q$114,$L$94:$U$98,$J124,FALSE)</f>
        <v>-4.3955999999999995E-3</v>
      </c>
      <c r="R124" s="6">
        <f>VLOOKUP(R$114,$L$94:$U$99,$J124,FALSE)</f>
        <v>9.1575833333334045E-4</v>
      </c>
    </row>
    <row r="125" spans="10:33" x14ac:dyDescent="0.25">
      <c r="J125">
        <v>7</v>
      </c>
      <c r="L125" t="s">
        <v>12</v>
      </c>
      <c r="M125" s="7">
        <f>VLOOKUP(M$114,$L$94:$U$98,$J125,FALSE)</f>
        <v>0</v>
      </c>
      <c r="N125" s="7">
        <f>VLOOKUP(N$114,$L$94:$U$98,$J125,FALSE)</f>
        <v>47.511999999999531</v>
      </c>
      <c r="O125" s="7">
        <f>VLOOKUP(O$114,$L$94:$U$98,$J125,FALSE)</f>
        <v>1033.3080000000002</v>
      </c>
      <c r="P125" s="7">
        <f>VLOOKUP(P$114,$L$94:$U$98,$J125,FALSE)</f>
        <v>884.88600000000008</v>
      </c>
      <c r="Q125" s="7">
        <f>VLOOKUP(Q$114,$L$94:$U$98,$J125,FALSE)</f>
        <v>302.41400000000141</v>
      </c>
      <c r="R125" s="7">
        <f>VLOOKUP(R$114,$L$94:$U$99,$J125,FALSE)</f>
        <v>104.7441666666673</v>
      </c>
    </row>
    <row r="126" spans="10:33" x14ac:dyDescent="0.25">
      <c r="J126">
        <v>9</v>
      </c>
      <c r="L126" t="s">
        <v>13</v>
      </c>
      <c r="M126" s="7">
        <f>VLOOKUP(M$114,$L$94:$U$98,$J126,FALSE)</f>
        <v>0</v>
      </c>
      <c r="N126" s="7">
        <f>VLOOKUP(N$114,$L$94:$U$98,$J126,FALSE)</f>
        <v>2296.3918199999998</v>
      </c>
      <c r="O126" s="7">
        <f>VLOOKUP(O$114,$L$94:$U$98,$J126,FALSE)</f>
        <v>2561.0046000000002</v>
      </c>
      <c r="P126" s="7">
        <f>VLOOKUP(P$114,$L$94:$U$98,$J126,FALSE)</f>
        <v>744.74687999999992</v>
      </c>
      <c r="Q126" s="7">
        <f>VLOOKUP(Q$114,$L$94:$U$98,$J126,FALSE)</f>
        <v>246.75541999999996</v>
      </c>
      <c r="R126" s="7">
        <f>VLOOKUP(R$114,$L$94:$U$99,$J126,FALSE)</f>
        <v>42.766588000000006</v>
      </c>
      <c r="AA126" s="2"/>
      <c r="AB126" s="2"/>
      <c r="AC126" s="2"/>
      <c r="AD126" s="2"/>
      <c r="AE126" s="2"/>
      <c r="AF126" s="2"/>
      <c r="AG126" s="2"/>
    </row>
    <row r="127" spans="10:33" x14ac:dyDescent="0.25">
      <c r="J127">
        <v>8</v>
      </c>
      <c r="L127" t="s">
        <v>2</v>
      </c>
      <c r="M127" s="7">
        <f>VLOOKUP(M$114,$L$94:$U$98,$J127,FALSE)</f>
        <v>0</v>
      </c>
      <c r="N127" s="7">
        <f>VLOOKUP(N$114,$L$94:$U$98,$J127,FALSE)</f>
        <v>-848.17200000000014</v>
      </c>
      <c r="O127" s="7">
        <f>VLOOKUP(O$114,$L$94:$U$98,$J127,FALSE)</f>
        <v>-227.07799999999989</v>
      </c>
      <c r="P127" s="7">
        <f>VLOOKUP(P$114,$L$94:$U$98,$J127,FALSE)</f>
        <v>-878.05999999999619</v>
      </c>
      <c r="Q127" s="7">
        <f>VLOOKUP(Q$114,$L$94:$U$98,$J127,FALSE)</f>
        <v>-296.78599999999716</v>
      </c>
      <c r="R127" s="7">
        <f>VLOOKUP(R$114,$L$94:$U$99,$J127,FALSE)</f>
        <v>-318.07499999999953</v>
      </c>
      <c r="AA127" s="2"/>
      <c r="AB127" s="2"/>
      <c r="AC127" s="2"/>
      <c r="AD127" s="2"/>
      <c r="AE127" s="2"/>
      <c r="AF127" s="2"/>
      <c r="AG127" s="2"/>
    </row>
    <row r="128" spans="10:33" x14ac:dyDescent="0.25">
      <c r="J128">
        <v>10</v>
      </c>
      <c r="L128" t="s">
        <v>3</v>
      </c>
      <c r="M128" s="7">
        <f>VLOOKUP(M$114,$L$94:$U$98,$J128,FALSE)</f>
        <v>0</v>
      </c>
      <c r="N128" s="7">
        <f>VLOOKUP(N$114,$L$94:$U$98,$J128,FALSE)</f>
        <v>-1472.4199999999983</v>
      </c>
      <c r="O128" s="7">
        <f>VLOOKUP(O$114,$L$94:$U$98,$J128,FALSE)</f>
        <v>-9995.159999999998</v>
      </c>
      <c r="P128" s="7">
        <f>VLOOKUP(P$114,$L$94:$U$98,$J128,FALSE)</f>
        <v>-9339.2399999999961</v>
      </c>
      <c r="Q128" s="7">
        <f>VLOOKUP(Q$114,$L$94:$U$98,$J128,FALSE)</f>
        <v>-8164.8599999999979</v>
      </c>
      <c r="R128" s="7">
        <f>VLOOKUP(R$114,$L$94:$U$99,$J128,FALSE)</f>
        <v>-5855.6999999999925</v>
      </c>
      <c r="AA128" s="2"/>
      <c r="AB128" s="2"/>
      <c r="AC128" s="2"/>
      <c r="AD128" s="2"/>
      <c r="AE128" s="2"/>
      <c r="AF128" s="2"/>
      <c r="AG128" s="2"/>
    </row>
    <row r="129" spans="10:35" x14ac:dyDescent="0.25">
      <c r="L129" s="4" t="s">
        <v>37</v>
      </c>
      <c r="M129" s="4"/>
      <c r="N129" s="4"/>
      <c r="O129" s="4"/>
      <c r="P129" s="4"/>
      <c r="Q129" s="4"/>
      <c r="R129" s="4"/>
      <c r="AA129" s="2"/>
      <c r="AB129" s="2"/>
      <c r="AC129" s="2"/>
      <c r="AD129" s="2"/>
      <c r="AE129" s="2"/>
      <c r="AF129" s="2"/>
      <c r="AG129" s="2"/>
    </row>
    <row r="130" spans="10:35" x14ac:dyDescent="0.25">
      <c r="J130">
        <v>5</v>
      </c>
      <c r="L130" t="s">
        <v>11</v>
      </c>
      <c r="M130" s="6">
        <f>VLOOKUP(M$114,$V$94:$AF$98,$J130,FALSE)</f>
        <v>-4.9949999999999916E-3</v>
      </c>
      <c r="N130" s="6">
        <f>VLOOKUP(N$114,$V$94:$AF$98,$J130,FALSE)</f>
        <v>-2.1978199999999949E-3</v>
      </c>
      <c r="O130" s="6">
        <f>VLOOKUP(O$114,$V$94:$AF$98,$J130,FALSE)</f>
        <v>-1.7582419999999988E-2</v>
      </c>
      <c r="P130" s="6">
        <f>VLOOKUP(P$114,$V$94:$AF$98,$J130,FALSE)</f>
        <v>4.395619999999989E-3</v>
      </c>
      <c r="Q130" s="6">
        <f>VLOOKUP(Q$114,$V$94:$AF$98,$J130,FALSE)</f>
        <v>-4.3955999999999995E-3</v>
      </c>
      <c r="R130" s="6">
        <f>VLOOKUP(R$114,$V$94:$AF$99,$J130,FALSE)</f>
        <v>-2.7472666666666736E-3</v>
      </c>
      <c r="AA130" s="2"/>
      <c r="AB130" s="2"/>
      <c r="AC130" s="2"/>
      <c r="AD130" s="2"/>
      <c r="AE130" s="2"/>
      <c r="AF130" s="2"/>
      <c r="AG130" s="2"/>
    </row>
    <row r="131" spans="10:35" x14ac:dyDescent="0.25">
      <c r="J131">
        <v>7</v>
      </c>
      <c r="L131" t="s">
        <v>12</v>
      </c>
      <c r="M131" s="7">
        <f>VLOOKUP(M$114,$V$94:$AF$98,$J131,FALSE)</f>
        <v>-166.71818181818196</v>
      </c>
      <c r="N131" s="7">
        <f>VLOOKUP(N$114,$V$94:$AF$98,$J131,FALSE)</f>
        <v>126.3300000000003</v>
      </c>
      <c r="O131" s="7">
        <f>VLOOKUP(O$114,$V$94:$AF$98,$J131,FALSE)</f>
        <v>-261.49600000000066</v>
      </c>
      <c r="P131" s="7">
        <f>VLOOKUP(P$114,$V$94:$AF$98,$J131,FALSE)</f>
        <v>383.61200000000247</v>
      </c>
      <c r="Q131" s="7">
        <f>VLOOKUP(Q$114,$V$94:$AF$98,$J131,FALSE)</f>
        <v>244.42799999999988</v>
      </c>
      <c r="R131" s="7">
        <f>VLOOKUP(R$114,$V$94:$AF$99,$J131,FALSE)</f>
        <v>606.2641666666641</v>
      </c>
      <c r="AA131" s="2"/>
      <c r="AB131" s="2"/>
      <c r="AC131" s="2"/>
      <c r="AD131" s="2"/>
      <c r="AE131" s="2"/>
      <c r="AF131" s="2"/>
      <c r="AG131" s="2"/>
    </row>
    <row r="132" spans="10:35" x14ac:dyDescent="0.25">
      <c r="J132">
        <v>9</v>
      </c>
      <c r="L132" t="s">
        <v>13</v>
      </c>
      <c r="M132" s="7">
        <f>VLOOKUP(M$114,$V$94:$AF$98,$J132,FALSE)</f>
        <v>0</v>
      </c>
      <c r="N132" s="7">
        <f>VLOOKUP(N$114,$V$94:$AF$98,$J132,FALSE)</f>
        <v>-106.42673999999997</v>
      </c>
      <c r="O132" s="7">
        <f>VLOOKUP(O$114,$V$94:$AF$98,$J132,FALSE)</f>
        <v>-144.74679999999995</v>
      </c>
      <c r="P132" s="7">
        <f>VLOOKUP(P$114,$V$94:$AF$98,$J132,FALSE)</f>
        <v>63.074640000000002</v>
      </c>
      <c r="Q132" s="7">
        <f>VLOOKUP(Q$114,$V$94:$AF$98,$J132,FALSE)</f>
        <v>-31.605566</v>
      </c>
      <c r="R132" s="7">
        <f>VLOOKUP(R$114,$V$94:$AF$99,$J132,FALSE)</f>
        <v>-0.82701083333333225</v>
      </c>
      <c r="AA132" s="2"/>
      <c r="AB132" s="2"/>
      <c r="AC132" s="2"/>
      <c r="AD132" s="2"/>
      <c r="AE132" s="2"/>
      <c r="AF132" s="2"/>
      <c r="AG132" s="2"/>
    </row>
    <row r="133" spans="10:35" x14ac:dyDescent="0.25">
      <c r="J133">
        <v>8</v>
      </c>
      <c r="L133" t="s">
        <v>2</v>
      </c>
      <c r="M133" s="7">
        <f>VLOOKUP(M$114,$V$94:$AF$98,$J133,FALSE)</f>
        <v>-250.43909090909108</v>
      </c>
      <c r="N133" s="7">
        <f>VLOOKUP(N$114,$V$94:$AF$98,$J133,FALSE)</f>
        <v>401.22200000000157</v>
      </c>
      <c r="O133" s="7">
        <f>VLOOKUP(O$114,$V$94:$AF$98,$J133,FALSE)</f>
        <v>-364.6400000000009</v>
      </c>
      <c r="P133" s="7">
        <f>VLOOKUP(P$114,$V$94:$AF$98,$J133,FALSE)</f>
        <v>195.42199999999866</v>
      </c>
      <c r="Q133" s="7">
        <f>VLOOKUP(Q$114,$V$94:$AF$98,$J133,FALSE)</f>
        <v>94.12999999999883</v>
      </c>
      <c r="R133" s="7">
        <f>VLOOKUP(R$114,$V$94:$AF$99,$J133,FALSE)</f>
        <v>137.25833333333321</v>
      </c>
      <c r="AA133" s="2"/>
      <c r="AB133" s="2"/>
      <c r="AC133" s="2"/>
      <c r="AD133" s="2"/>
      <c r="AE133" s="2"/>
      <c r="AF133" s="2"/>
      <c r="AG133" s="2"/>
    </row>
    <row r="134" spans="10:35" ht="15.75" thickBot="1" x14ac:dyDescent="0.3">
      <c r="J134">
        <v>10</v>
      </c>
      <c r="L134" s="8" t="s">
        <v>3</v>
      </c>
      <c r="M134" s="9">
        <f>VLOOKUP(M$114,$V$94:$AF$98,$J134,FALSE)</f>
        <v>377.65715454545494</v>
      </c>
      <c r="N134" s="9">
        <f>VLOOKUP(N$114,$V$94:$AF$98,$J134,FALSE)</f>
        <v>3265.1619999999966</v>
      </c>
      <c r="O134" s="9">
        <f>VLOOKUP(O$114,$V$94:$AF$98,$J134,FALSE)</f>
        <v>1738.5600000000036</v>
      </c>
      <c r="P134" s="9">
        <f>VLOOKUP(P$114,$V$94:$AF$98,$J134,FALSE)</f>
        <v>3237.3200000000011</v>
      </c>
      <c r="Q134" s="9">
        <f>VLOOKUP(Q$114,$V$94:$AF$98,$J134,FALSE)</f>
        <v>3372.3</v>
      </c>
      <c r="R134" s="9">
        <f>VLOOKUP(R$114,$V$94:$AF$99,$J134,FALSE)</f>
        <v>8223.0166666666828</v>
      </c>
      <c r="AA134" s="2"/>
      <c r="AB134" s="2"/>
      <c r="AC134" s="2"/>
      <c r="AD134" s="2"/>
      <c r="AE134" s="2"/>
      <c r="AF134" s="2"/>
      <c r="AG134" s="2"/>
    </row>
    <row r="135" spans="10:35" ht="15.75" thickTop="1" x14ac:dyDescent="0.25">
      <c r="AA135" s="2"/>
      <c r="AB135" s="2"/>
      <c r="AC135" s="2"/>
      <c r="AD135" s="2"/>
      <c r="AE135" s="2"/>
      <c r="AF135" s="2"/>
      <c r="AG135" s="2"/>
    </row>
    <row r="136" spans="10:35" x14ac:dyDescent="0.25">
      <c r="AA136" s="2"/>
      <c r="AB136" s="2"/>
      <c r="AC136" s="2"/>
      <c r="AD136" s="2"/>
      <c r="AE136" s="2"/>
      <c r="AF136" s="2"/>
      <c r="AG136" s="2"/>
    </row>
    <row r="137" spans="10:35" x14ac:dyDescent="0.25">
      <c r="AC137" s="2"/>
      <c r="AD137" s="2"/>
      <c r="AE137" s="2"/>
      <c r="AF137" s="2"/>
      <c r="AG137" s="2"/>
      <c r="AH137" s="2"/>
      <c r="AI137" s="2"/>
    </row>
    <row r="138" spans="10:35" x14ac:dyDescent="0.25">
      <c r="M138" s="2">
        <f t="shared" ref="M138:Q138" si="104">M130/M117</f>
        <v>-8.0645066597310855E-2</v>
      </c>
      <c r="N138" s="2">
        <f t="shared" si="104"/>
        <v>-2.2222401975306592E-2</v>
      </c>
      <c r="O138" s="2">
        <f t="shared" si="104"/>
        <v>-0.17021279479402526</v>
      </c>
      <c r="P138" s="2">
        <f t="shared" si="104"/>
        <v>2.8571528857138772E-2</v>
      </c>
      <c r="Q138" s="2">
        <f t="shared" si="104"/>
        <v>-2.8571402571426228E-2</v>
      </c>
      <c r="R138" s="2"/>
      <c r="S138" s="2"/>
      <c r="AC138" s="2"/>
      <c r="AD138" s="2"/>
      <c r="AE138" s="2"/>
      <c r="AF138" s="2"/>
      <c r="AG138" s="2"/>
      <c r="AH138" s="2"/>
      <c r="AI138" s="2"/>
    </row>
    <row r="139" spans="10:35" x14ac:dyDescent="0.25">
      <c r="L139" t="s">
        <v>14</v>
      </c>
      <c r="AC139" s="2"/>
      <c r="AD139" s="2"/>
      <c r="AE139" s="2"/>
      <c r="AF139" s="2"/>
      <c r="AG139" s="2"/>
      <c r="AH139" s="2"/>
      <c r="AI139" s="2"/>
    </row>
    <row r="140" spans="10:35" x14ac:dyDescent="0.25">
      <c r="L140" t="s">
        <v>39</v>
      </c>
    </row>
    <row r="142" spans="10:35" x14ac:dyDescent="0.25">
      <c r="M142">
        <f t="shared" ref="M142:Q142" si="105">M126/(M119+M125)</f>
        <v>0</v>
      </c>
      <c r="N142">
        <f t="shared" si="105"/>
        <v>3.8803314954469641E-2</v>
      </c>
      <c r="O142">
        <f t="shared" si="105"/>
        <v>4.1712850684973948E-2</v>
      </c>
      <c r="P142">
        <f t="shared" si="105"/>
        <v>1.1447442698987976E-2</v>
      </c>
      <c r="Q142">
        <f t="shared" si="105"/>
        <v>3.4671550374541461E-3</v>
      </c>
    </row>
    <row r="143" spans="10:35" x14ac:dyDescent="0.25">
      <c r="M143" t="e">
        <f t="shared" ref="M143:Q143" si="106">M142/M116</f>
        <v>#DIV/0!</v>
      </c>
      <c r="N143" t="e">
        <f t="shared" si="106"/>
        <v>#DIV/0!</v>
      </c>
      <c r="O143" t="e">
        <f t="shared" si="106"/>
        <v>#DIV/0!</v>
      </c>
      <c r="P143" t="e">
        <f t="shared" si="106"/>
        <v>#DIV/0!</v>
      </c>
      <c r="Q143" t="e">
        <f t="shared" si="106"/>
        <v>#DIV/0!</v>
      </c>
    </row>
  </sheetData>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notes</vt:lpstr>
      <vt:lpstr>childcare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Justin van de Ven</dc:creator>
  <cp:lastModifiedBy>Justin van de Ven</cp:lastModifiedBy>
  <dcterms:created xsi:type="dcterms:W3CDTF">2024-06-27T07:10:00Z</dcterms:created>
  <dcterms:modified xsi:type="dcterms:W3CDTF">2025-01-24T15:02:25Z</dcterms:modified>
</cp:coreProperties>
</file>