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eraj\Downloads\pointers\"/>
    </mc:Choice>
  </mc:AlternateContent>
  <xr:revisionPtr revIDLastSave="0" documentId="13_ncr:1_{F042F118-C26B-48F9-B414-CD78D7A32009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5YiXpzFTcTc2XjKmaurMSuXPbFG6fA2AHVfVnJMjiZ4="/>
    </ext>
  </extLst>
</workbook>
</file>

<file path=xl/calcChain.xml><?xml version="1.0" encoding="utf-8"?>
<calcChain xmlns="http://schemas.openxmlformats.org/spreadsheetml/2006/main">
  <c r="E215" i="2" l="1"/>
  <c r="F215" i="2" s="1"/>
  <c r="G215" i="2" s="1"/>
  <c r="H215" i="2" s="1"/>
  <c r="I215" i="2" s="1"/>
  <c r="E205" i="2"/>
  <c r="F205" i="2" s="1"/>
  <c r="G205" i="2" s="1"/>
  <c r="H205" i="2" s="1"/>
  <c r="I205" i="2" s="1"/>
  <c r="G195" i="2"/>
  <c r="H195" i="2" s="1"/>
  <c r="I195" i="2" s="1"/>
  <c r="J195" i="2" s="1"/>
  <c r="K195" i="2" s="1"/>
  <c r="K181" i="2"/>
  <c r="J181" i="2"/>
  <c r="I181" i="2"/>
  <c r="H181" i="2"/>
  <c r="G181" i="2"/>
  <c r="K168" i="2"/>
  <c r="J168" i="2"/>
  <c r="I168" i="2"/>
  <c r="H168" i="2"/>
  <c r="G168" i="2"/>
  <c r="K161" i="2"/>
  <c r="J161" i="2"/>
  <c r="I161" i="2"/>
  <c r="H161" i="2"/>
  <c r="G161" i="2"/>
  <c r="K154" i="2"/>
  <c r="J154" i="2"/>
  <c r="I154" i="2"/>
  <c r="H154" i="2"/>
  <c r="G154" i="2"/>
  <c r="E151" i="2"/>
  <c r="G140" i="2"/>
  <c r="M88" i="2"/>
  <c r="M91" i="2" s="1"/>
  <c r="P83" i="2"/>
  <c r="F83" i="2" s="1"/>
  <c r="F99" i="2" s="1"/>
  <c r="G99" i="2" s="1"/>
  <c r="P82" i="2"/>
  <c r="F82" i="2"/>
  <c r="F98" i="2" s="1"/>
  <c r="G98" i="2" s="1"/>
  <c r="M80" i="2"/>
  <c r="M92" i="2" s="1"/>
  <c r="O77" i="2"/>
  <c r="P76" i="2"/>
  <c r="F76" i="2"/>
  <c r="P75" i="2"/>
  <c r="F75" i="2" s="1"/>
  <c r="P74" i="2"/>
  <c r="F74" i="2" s="1"/>
  <c r="F96" i="2" s="1"/>
  <c r="G96" i="2" s="1"/>
  <c r="P73" i="2"/>
  <c r="F73" i="2" s="1"/>
  <c r="F95" i="2" s="1"/>
  <c r="G95" i="2" s="1"/>
  <c r="N72" i="2"/>
  <c r="P72" i="2" s="1"/>
  <c r="F72" i="2" s="1"/>
  <c r="K51" i="2"/>
  <c r="J51" i="2"/>
  <c r="I51" i="2"/>
  <c r="H51" i="2"/>
  <c r="G51" i="2"/>
  <c r="F51" i="2"/>
  <c r="F50" i="2"/>
  <c r="G49" i="2"/>
  <c r="F49" i="2"/>
  <c r="F52" i="2" s="1"/>
  <c r="F16" i="2" s="1"/>
  <c r="G47" i="2"/>
  <c r="G116" i="2" s="1"/>
  <c r="G117" i="2" s="1"/>
  <c r="H43" i="2"/>
  <c r="H42" i="2"/>
  <c r="F40" i="2"/>
  <c r="F39" i="2"/>
  <c r="K31" i="2"/>
  <c r="K29" i="2"/>
  <c r="N90" i="2" s="1"/>
  <c r="D24" i="2"/>
  <c r="H23" i="2"/>
  <c r="H22" i="2"/>
  <c r="H21" i="2"/>
  <c r="F15" i="2"/>
  <c r="G1" i="2"/>
  <c r="H1" i="2" s="1"/>
  <c r="I1" i="2" s="1"/>
  <c r="J1" i="2" s="1"/>
  <c r="K1" i="2" s="1"/>
  <c r="K146" i="2" l="1"/>
  <c r="I146" i="2"/>
  <c r="H146" i="2"/>
  <c r="G146" i="2"/>
  <c r="G147" i="2" s="1"/>
  <c r="E23" i="2"/>
  <c r="J146" i="2"/>
  <c r="E22" i="2"/>
  <c r="E21" i="2"/>
  <c r="G52" i="2"/>
  <c r="H95" i="2"/>
  <c r="G73" i="2"/>
  <c r="G74" i="2"/>
  <c r="H96" i="2"/>
  <c r="H99" i="2"/>
  <c r="G83" i="2"/>
  <c r="G113" i="2" s="1"/>
  <c r="F17" i="2"/>
  <c r="G53" i="2"/>
  <c r="G103" i="2" s="1"/>
  <c r="H98" i="2"/>
  <c r="G82" i="2"/>
  <c r="H47" i="2"/>
  <c r="G50" i="2"/>
  <c r="G110" i="2"/>
  <c r="G109" i="2"/>
  <c r="F97" i="2"/>
  <c r="G97" i="2" s="1"/>
  <c r="G76" i="2"/>
  <c r="I47" i="2" l="1"/>
  <c r="H116" i="2"/>
  <c r="H117" i="2" s="1"/>
  <c r="H50" i="2"/>
  <c r="H49" i="2"/>
  <c r="H52" i="2" s="1"/>
  <c r="H53" i="2"/>
  <c r="H103" i="2" s="1"/>
  <c r="G75" i="2"/>
  <c r="H97" i="2"/>
  <c r="I96" i="2"/>
  <c r="H74" i="2"/>
  <c r="H110" i="2"/>
  <c r="I98" i="2"/>
  <c r="H82" i="2"/>
  <c r="I95" i="2"/>
  <c r="H73" i="2"/>
  <c r="G21" i="2"/>
  <c r="E24" i="2"/>
  <c r="F28" i="2"/>
  <c r="G112" i="2"/>
  <c r="G23" i="2"/>
  <c r="I23" i="2" s="1"/>
  <c r="F30" i="2"/>
  <c r="O87" i="2" s="1"/>
  <c r="P87" i="2" s="1"/>
  <c r="F87" i="2" s="1"/>
  <c r="F167" i="2" s="1"/>
  <c r="G165" i="2" s="1"/>
  <c r="I99" i="2"/>
  <c r="H83" i="2"/>
  <c r="H113" i="2" s="1"/>
  <c r="F29" i="2"/>
  <c r="O86" i="2" s="1"/>
  <c r="P86" i="2" s="1"/>
  <c r="F86" i="2" s="1"/>
  <c r="F160" i="2" s="1"/>
  <c r="G158" i="2" s="1"/>
  <c r="G22" i="2"/>
  <c r="I22" i="2" s="1"/>
  <c r="F34" i="2"/>
  <c r="K28" i="2"/>
  <c r="G180" i="2"/>
  <c r="G182" i="2" s="1"/>
  <c r="H76" i="2"/>
  <c r="J99" i="2" l="1"/>
  <c r="I83" i="2"/>
  <c r="I113" i="2" s="1"/>
  <c r="I21" i="2"/>
  <c r="I24" i="2" s="1"/>
  <c r="G24" i="2"/>
  <c r="I116" i="2"/>
  <c r="I117" i="2" s="1"/>
  <c r="I53" i="2"/>
  <c r="I103" i="2" s="1"/>
  <c r="J47" i="2"/>
  <c r="I50" i="2"/>
  <c r="I49" i="2"/>
  <c r="G166" i="2"/>
  <c r="G175" i="2" s="1"/>
  <c r="G57" i="2" s="1"/>
  <c r="G106" i="2" s="1"/>
  <c r="H75" i="2"/>
  <c r="I97" i="2"/>
  <c r="H111" i="2"/>
  <c r="G111" i="2"/>
  <c r="H109" i="2"/>
  <c r="H180" i="2"/>
  <c r="H182" i="2" s="1"/>
  <c r="J96" i="2"/>
  <c r="I74" i="2"/>
  <c r="J95" i="2"/>
  <c r="I73" i="2"/>
  <c r="F38" i="2"/>
  <c r="F41" i="2" s="1"/>
  <c r="H112" i="2"/>
  <c r="I82" i="2"/>
  <c r="J98" i="2"/>
  <c r="O85" i="2"/>
  <c r="P85" i="2" s="1"/>
  <c r="F85" i="2" s="1"/>
  <c r="F153" i="2" s="1"/>
  <c r="G150" i="2" s="1"/>
  <c r="F31" i="2"/>
  <c r="I75" i="2" l="1"/>
  <c r="J97" i="2"/>
  <c r="G151" i="2"/>
  <c r="I76" i="2"/>
  <c r="J76" i="2" s="1"/>
  <c r="K30" i="2"/>
  <c r="K35" i="2" s="1"/>
  <c r="F35" i="2" s="1"/>
  <c r="F33" i="2" s="1"/>
  <c r="N79" i="2"/>
  <c r="P79" i="2" s="1"/>
  <c r="F79" i="2" s="1"/>
  <c r="G79" i="2" s="1"/>
  <c r="I112" i="2"/>
  <c r="J116" i="2"/>
  <c r="J117" i="2" s="1"/>
  <c r="J49" i="2"/>
  <c r="J50" i="2"/>
  <c r="J53" i="2"/>
  <c r="J103" i="2" s="1"/>
  <c r="K47" i="2"/>
  <c r="I111" i="2"/>
  <c r="F42" i="2"/>
  <c r="G167" i="2"/>
  <c r="K58" i="2"/>
  <c r="K105" i="2" s="1"/>
  <c r="J58" i="2"/>
  <c r="J105" i="2" s="1"/>
  <c r="H58" i="2"/>
  <c r="H105" i="2" s="1"/>
  <c r="G58" i="2"/>
  <c r="G105" i="2" s="1"/>
  <c r="I58" i="2"/>
  <c r="I105" i="2" s="1"/>
  <c r="K98" i="2"/>
  <c r="K96" i="2"/>
  <c r="J74" i="2"/>
  <c r="I110" i="2"/>
  <c r="J109" i="2"/>
  <c r="I109" i="2"/>
  <c r="K95" i="2"/>
  <c r="K73" i="2" s="1"/>
  <c r="J73" i="2"/>
  <c r="K109" i="2" s="1"/>
  <c r="I52" i="2"/>
  <c r="K99" i="2"/>
  <c r="K83" i="2" s="1"/>
  <c r="J83" i="2"/>
  <c r="J113" i="2" s="1"/>
  <c r="K113" i="2" l="1"/>
  <c r="J52" i="2"/>
  <c r="I180" i="2"/>
  <c r="I182" i="2" s="1"/>
  <c r="J82" i="2"/>
  <c r="K82" i="2"/>
  <c r="N78" i="2"/>
  <c r="P78" i="2" s="1"/>
  <c r="F78" i="2" s="1"/>
  <c r="F43" i="2"/>
  <c r="I42" i="2"/>
  <c r="J75" i="2"/>
  <c r="K97" i="2"/>
  <c r="K75" i="2" s="1"/>
  <c r="G130" i="2"/>
  <c r="H165" i="2"/>
  <c r="G87" i="2"/>
  <c r="H79" i="2"/>
  <c r="I79" i="2" s="1"/>
  <c r="J79" i="2" s="1"/>
  <c r="K79" i="2" s="1"/>
  <c r="J111" i="2"/>
  <c r="K49" i="2"/>
  <c r="K52" i="2" s="1"/>
  <c r="K53" i="2"/>
  <c r="K103" i="2" s="1"/>
  <c r="K76" i="2" s="1"/>
  <c r="K116" i="2"/>
  <c r="K117" i="2" s="1"/>
  <c r="K50" i="2"/>
  <c r="G188" i="2"/>
  <c r="J188" i="2"/>
  <c r="I188" i="2"/>
  <c r="F196" i="2"/>
  <c r="H188" i="2"/>
  <c r="O90" i="2"/>
  <c r="P90" i="2" s="1"/>
  <c r="K188" i="2"/>
  <c r="J110" i="2"/>
  <c r="K111" i="2" l="1"/>
  <c r="J180" i="2"/>
  <c r="J182" i="2" s="1"/>
  <c r="F90" i="2"/>
  <c r="H189" i="2"/>
  <c r="J112" i="2"/>
  <c r="G189" i="2"/>
  <c r="G54" i="2"/>
  <c r="H54" i="2"/>
  <c r="J54" i="2"/>
  <c r="J104" i="2" s="1"/>
  <c r="I54" i="2"/>
  <c r="K54" i="2"/>
  <c r="K104" i="2" s="1"/>
  <c r="K112" i="2"/>
  <c r="K180" i="2"/>
  <c r="K182" i="2" s="1"/>
  <c r="K55" i="2"/>
  <c r="I189" i="2"/>
  <c r="J189" i="2"/>
  <c r="H166" i="2"/>
  <c r="H175" i="2" s="1"/>
  <c r="H57" i="2" s="1"/>
  <c r="H106" i="2" s="1"/>
  <c r="H167" i="2"/>
  <c r="I43" i="2"/>
  <c r="O84" i="2"/>
  <c r="P84" i="2" s="1"/>
  <c r="F44" i="2"/>
  <c r="N77" i="2" s="1"/>
  <c r="P77" i="2" s="1"/>
  <c r="K189" i="2"/>
  <c r="K74" i="2"/>
  <c r="K110" i="2" s="1"/>
  <c r="F84" i="2" l="1"/>
  <c r="P88" i="2"/>
  <c r="P91" i="2" s="1"/>
  <c r="G104" i="2"/>
  <c r="G78" i="2" s="1"/>
  <c r="G55" i="2"/>
  <c r="K107" i="2"/>
  <c r="J107" i="2"/>
  <c r="G107" i="2"/>
  <c r="I107" i="2"/>
  <c r="H107" i="2"/>
  <c r="J55" i="2"/>
  <c r="F77" i="2"/>
  <c r="P80" i="2"/>
  <c r="P92" i="2" s="1"/>
  <c r="H104" i="2"/>
  <c r="H55" i="2"/>
  <c r="I165" i="2"/>
  <c r="H87" i="2"/>
  <c r="I104" i="2"/>
  <c r="I55" i="2"/>
  <c r="H78" i="2" l="1"/>
  <c r="I78" i="2" s="1"/>
  <c r="J78" i="2" s="1"/>
  <c r="K78" i="2" s="1"/>
  <c r="G77" i="2"/>
  <c r="H77" i="2" s="1"/>
  <c r="I77" i="2" s="1"/>
  <c r="J77" i="2" s="1"/>
  <c r="K77" i="2" s="1"/>
  <c r="F80" i="2"/>
  <c r="F92" i="2" s="1"/>
  <c r="I166" i="2"/>
  <c r="I175" i="2" s="1"/>
  <c r="I57" i="2" s="1"/>
  <c r="I106" i="2" s="1"/>
  <c r="G84" i="2"/>
  <c r="F88" i="2"/>
  <c r="F91" i="2" s="1"/>
  <c r="I167" i="2" l="1"/>
  <c r="H84" i="2"/>
  <c r="I84" i="2" l="1"/>
  <c r="I87" i="2"/>
  <c r="J165" i="2"/>
  <c r="J84" i="2" l="1"/>
  <c r="J166" i="2"/>
  <c r="J175" i="2" s="1"/>
  <c r="J57" i="2" s="1"/>
  <c r="J106" i="2" s="1"/>
  <c r="K84" i="2" l="1"/>
  <c r="J167" i="2"/>
  <c r="J87" i="2" l="1"/>
  <c r="K165" i="2"/>
  <c r="K166" i="2" l="1"/>
  <c r="K175" i="2" s="1"/>
  <c r="K57" i="2" s="1"/>
  <c r="K106" i="2" s="1"/>
  <c r="K167" i="2" l="1"/>
  <c r="K87" i="2" s="1"/>
  <c r="J134" i="2"/>
  <c r="J152" i="2"/>
  <c r="K86" i="2"/>
  <c r="K160" i="2"/>
  <c r="H88" i="2"/>
  <c r="I134" i="2"/>
  <c r="I152" i="2"/>
  <c r="J173" i="2"/>
  <c r="J162" i="2"/>
  <c r="J149" i="2"/>
  <c r="J172" i="2"/>
  <c r="J155" i="2"/>
  <c r="K134" i="2"/>
  <c r="K152" i="2"/>
  <c r="K121" i="2"/>
  <c r="K151" i="2"/>
  <c r="K130" i="2"/>
  <c r="J86" i="2"/>
  <c r="I157" i="2"/>
  <c r="I135" i="2"/>
  <c r="I137" i="2"/>
  <c r="I176" i="2"/>
  <c r="H92" i="2"/>
  <c r="H80" i="2"/>
  <c r="K91" i="2"/>
  <c r="K90" i="2"/>
  <c r="I162" i="2"/>
  <c r="I173" i="2"/>
  <c r="K157" i="2"/>
  <c r="K135" i="2"/>
  <c r="K137" i="2"/>
  <c r="G123" i="2"/>
  <c r="G120" i="2"/>
  <c r="H125" i="2"/>
  <c r="G176" i="2"/>
  <c r="J132" i="2"/>
  <c r="J141" i="2"/>
  <c r="J120" i="2"/>
  <c r="J123" i="2"/>
  <c r="J125" i="2"/>
  <c r="J88" i="2"/>
  <c r="I133" i="2"/>
  <c r="I149" i="2"/>
  <c r="H86" i="2"/>
  <c r="K133" i="2"/>
  <c r="K149" i="2"/>
  <c r="I123" i="2"/>
  <c r="I120" i="2"/>
  <c r="H122" i="2"/>
  <c r="H159" i="2"/>
  <c r="I129" i="2"/>
  <c r="I131" i="2"/>
  <c r="I139" i="2"/>
  <c r="G184" i="2"/>
  <c r="K60" i="2"/>
  <c r="H172" i="2"/>
  <c r="H155" i="2"/>
  <c r="K173" i="2"/>
  <c r="K162" i="2"/>
  <c r="I60" i="2"/>
  <c r="I172" i="2"/>
  <c r="I155" i="2"/>
  <c r="H176" i="2"/>
  <c r="I88" i="2"/>
  <c r="J137" i="2"/>
  <c r="J133" i="2"/>
  <c r="J135" i="2"/>
  <c r="J157" i="2"/>
  <c r="H184" i="2"/>
  <c r="J176" i="2"/>
  <c r="G198" i="2"/>
  <c r="C205" i="2"/>
  <c r="I141" i="2"/>
  <c r="I132" i="2"/>
  <c r="J147" i="2"/>
  <c r="K123" i="2"/>
  <c r="K120" i="2"/>
  <c r="G122" i="2"/>
  <c r="J121" i="2"/>
  <c r="J151" i="2"/>
  <c r="J130" i="2"/>
  <c r="H139" i="2"/>
  <c r="I86" i="2"/>
  <c r="G137" i="2"/>
  <c r="J60" i="2"/>
  <c r="H149" i="2"/>
  <c r="K92" i="2"/>
  <c r="K80" i="2"/>
  <c r="G192" i="2"/>
  <c r="G183" i="2"/>
  <c r="G185" i="2"/>
  <c r="G191" i="2"/>
  <c r="K172" i="2"/>
  <c r="K155" i="2"/>
  <c r="I91" i="2"/>
  <c r="I90" i="2"/>
  <c r="J90" i="2"/>
  <c r="J91" i="2"/>
  <c r="H152" i="2"/>
  <c r="H134" i="2"/>
  <c r="G173" i="2"/>
  <c r="G162" i="2"/>
  <c r="H162" i="2"/>
  <c r="H173" i="2"/>
  <c r="G86" i="2"/>
  <c r="I121" i="2"/>
  <c r="I151" i="2"/>
  <c r="I130" i="2"/>
  <c r="H147" i="2"/>
  <c r="J144" i="2"/>
  <c r="J171" i="2"/>
  <c r="J174" i="2"/>
  <c r="J56" i="2"/>
  <c r="J59" i="2"/>
  <c r="J61" i="2"/>
  <c r="J102" i="2"/>
  <c r="J114" i="2"/>
  <c r="J129" i="2"/>
  <c r="J131" i="2"/>
  <c r="J139" i="2"/>
  <c r="K191" i="2"/>
  <c r="K196" i="2"/>
  <c r="G199" i="2"/>
  <c r="C215" i="2"/>
  <c r="I184" i="2"/>
  <c r="J184" i="2"/>
  <c r="J159" i="2"/>
  <c r="J122" i="2"/>
  <c r="K125" i="2"/>
  <c r="G85" i="2"/>
  <c r="G88" i="2"/>
  <c r="K142" i="2"/>
  <c r="K147" i="2"/>
  <c r="I192" i="2"/>
  <c r="I85" i="2"/>
  <c r="I183" i="2"/>
  <c r="I185" i="2"/>
  <c r="I191" i="2"/>
  <c r="K56" i="2"/>
  <c r="K59" i="2"/>
  <c r="K61" i="2"/>
  <c r="K102" i="2"/>
  <c r="K114" i="2"/>
  <c r="K129" i="2"/>
  <c r="K131" i="2"/>
  <c r="K139" i="2"/>
  <c r="H132" i="2"/>
  <c r="G80" i="2"/>
  <c r="G92" i="2"/>
  <c r="K88" i="2"/>
  <c r="I159" i="2"/>
  <c r="I122" i="2"/>
  <c r="G132" i="2"/>
  <c r="G121" i="2"/>
  <c r="G134" i="2"/>
  <c r="G60" i="2"/>
  <c r="I147" i="2"/>
  <c r="H137" i="2"/>
  <c r="H61" i="2"/>
  <c r="H102" i="2"/>
  <c r="H114" i="2"/>
  <c r="H129" i="2"/>
  <c r="H131" i="2"/>
  <c r="H133" i="2"/>
  <c r="H135" i="2"/>
  <c r="H157" i="2"/>
  <c r="H130" i="2"/>
  <c r="H151" i="2"/>
  <c r="H121" i="2"/>
  <c r="H191" i="2"/>
  <c r="H85" i="2"/>
  <c r="H183" i="2"/>
  <c r="H185" i="2"/>
  <c r="H192" i="2"/>
  <c r="I144" i="2"/>
  <c r="I171" i="2"/>
  <c r="I174" i="2"/>
  <c r="I56" i="2"/>
  <c r="I59" i="2"/>
  <c r="I61" i="2"/>
  <c r="I102" i="2"/>
  <c r="I114" i="2"/>
  <c r="I125" i="2"/>
  <c r="K144" i="2"/>
  <c r="K171" i="2"/>
  <c r="K174" i="2"/>
  <c r="K176" i="2"/>
  <c r="K150" i="2"/>
  <c r="K153" i="2"/>
  <c r="K85" i="2"/>
  <c r="K183" i="2"/>
  <c r="K185" i="2"/>
  <c r="K192" i="2"/>
  <c r="K122" i="2"/>
  <c r="G135" i="2"/>
  <c r="G157" i="2"/>
  <c r="G159" i="2"/>
  <c r="G160" i="2"/>
  <c r="H158" i="2"/>
  <c r="H160" i="2"/>
  <c r="I158" i="2"/>
  <c r="I160" i="2"/>
  <c r="J158" i="2"/>
  <c r="J160" i="2"/>
  <c r="K158" i="2"/>
  <c r="K159" i="2"/>
  <c r="G91" i="2"/>
  <c r="J80" i="2"/>
  <c r="J92" i="2"/>
  <c r="I80" i="2"/>
  <c r="I92" i="2"/>
  <c r="G125" i="2"/>
  <c r="G72" i="2"/>
  <c r="H72" i="2"/>
  <c r="I72" i="2"/>
  <c r="J72" i="2"/>
  <c r="K72" i="2"/>
  <c r="K184" i="2"/>
  <c r="J192" i="2"/>
  <c r="H150" i="2"/>
  <c r="H153" i="2"/>
  <c r="I150" i="2"/>
  <c r="I153" i="2"/>
  <c r="J150" i="2"/>
  <c r="J153" i="2"/>
  <c r="J85" i="2"/>
  <c r="J183" i="2"/>
  <c r="J185" i="2"/>
  <c r="J191" i="2"/>
  <c r="H144" i="2"/>
  <c r="H171" i="2"/>
  <c r="H174" i="2"/>
  <c r="H56" i="2"/>
  <c r="H59" i="2"/>
  <c r="H60" i="2"/>
  <c r="G90" i="2"/>
  <c r="H90" i="2"/>
  <c r="H91" i="2"/>
  <c r="H142" i="2"/>
  <c r="I140" i="2"/>
  <c r="I142" i="2"/>
  <c r="J140" i="2"/>
  <c r="J142" i="2"/>
  <c r="K140" i="2"/>
  <c r="K141" i="2"/>
  <c r="K132" i="2"/>
  <c r="G133" i="2"/>
  <c r="G149" i="2"/>
  <c r="G152" i="2"/>
  <c r="G153" i="2"/>
  <c r="G155" i="2"/>
  <c r="G172" i="2"/>
  <c r="G144" i="2"/>
  <c r="G171" i="2"/>
  <c r="G174" i="2"/>
  <c r="G56" i="2"/>
  <c r="G59" i="2"/>
  <c r="G61" i="2"/>
  <c r="G102" i="2"/>
  <c r="G114" i="2"/>
  <c r="G129" i="2"/>
  <c r="G131" i="2"/>
  <c r="G139" i="2"/>
  <c r="G141" i="2"/>
  <c r="G142" i="2"/>
  <c r="H140" i="2"/>
  <c r="H141" i="2"/>
  <c r="H120" i="2"/>
  <c r="H123" i="2"/>
</calcChain>
</file>

<file path=xl/sharedStrings.xml><?xml version="1.0" encoding="utf-8"?>
<sst xmlns="http://schemas.openxmlformats.org/spreadsheetml/2006/main" count="196" uniqueCount="160">
  <si>
    <t>Project Christmas</t>
  </si>
  <si>
    <t>Transaction Assumptions</t>
  </si>
  <si>
    <t>DOWNLOAD TO EXCEL TO GET RID OF REFs ERRORS</t>
  </si>
  <si>
    <t>Entry Multiple</t>
  </si>
  <si>
    <t>Exit Multiple</t>
  </si>
  <si>
    <t>Tax Rate</t>
  </si>
  <si>
    <t>Min Cash</t>
  </si>
  <si>
    <t>Transaction Fees</t>
  </si>
  <si>
    <t>Asset Step-Up</t>
  </si>
  <si>
    <t>Amort Year</t>
  </si>
  <si>
    <t>Management Rollover</t>
  </si>
  <si>
    <t>Entry Assumptions</t>
  </si>
  <si>
    <t>Entry EBITDA Multiple (x)</t>
  </si>
  <si>
    <t>2021 EBITDA</t>
  </si>
  <si>
    <t>Enterprise Value</t>
  </si>
  <si>
    <t>Leverage Assumptions</t>
  </si>
  <si>
    <t>Debt Type</t>
  </si>
  <si>
    <t>Leverage (x)</t>
  </si>
  <si>
    <t>Leverage ($)</t>
  </si>
  <si>
    <t>Fee (%)</t>
  </si>
  <si>
    <t>Fee ($)</t>
  </si>
  <si>
    <t>Amort (Yrs)</t>
  </si>
  <si>
    <t>Amort ($)</t>
  </si>
  <si>
    <t>Interest (%)</t>
  </si>
  <si>
    <t>P. Amort (%)</t>
  </si>
  <si>
    <t>Term Loan</t>
  </si>
  <si>
    <t>Senior Note</t>
  </si>
  <si>
    <t>PIK Debt</t>
  </si>
  <si>
    <t>Total Debt</t>
  </si>
  <si>
    <t>Sources &amp; Uses</t>
  </si>
  <si>
    <t xml:space="preserve">Sources </t>
  </si>
  <si>
    <t>Uses</t>
  </si>
  <si>
    <t>Purchase Price of Equity</t>
  </si>
  <si>
    <t>Financing Fees</t>
  </si>
  <si>
    <t>Minimum Cash Balance</t>
  </si>
  <si>
    <t>Sponsor Equity Injection</t>
  </si>
  <si>
    <t>Total Sources</t>
  </si>
  <si>
    <t>Total Uses</t>
  </si>
  <si>
    <t>Goodwill Calculations</t>
  </si>
  <si>
    <t>Less: Book Value of Equity</t>
  </si>
  <si>
    <t>Add: Existing Goodwill</t>
  </si>
  <si>
    <t>Equity Step-Up</t>
  </si>
  <si>
    <t>Less: Write-Up of Assets</t>
  </si>
  <si>
    <t>Add: DTL</t>
  </si>
  <si>
    <t>Pro-Forma Goodwill</t>
  </si>
  <si>
    <t>P&amp;L Assumptions</t>
  </si>
  <si>
    <t>Revenue</t>
  </si>
  <si>
    <t>Gross Profit</t>
  </si>
  <si>
    <t>Less: S&amp;M</t>
  </si>
  <si>
    <t>Less: G&amp;A</t>
  </si>
  <si>
    <t>EBITDA</t>
  </si>
  <si>
    <t>Less: D&amp;A</t>
  </si>
  <si>
    <t>Less: Amortization of Intangible</t>
  </si>
  <si>
    <t>EBIT</t>
  </si>
  <si>
    <t>Less: Cash Interest Expense</t>
  </si>
  <si>
    <t>Less: PIK Interest</t>
  </si>
  <si>
    <t>Less: Amortization of Financing Fees</t>
  </si>
  <si>
    <t>EBT</t>
  </si>
  <si>
    <t>Less: Taxes</t>
  </si>
  <si>
    <t>Net Income</t>
  </si>
  <si>
    <t>Assumptions:</t>
  </si>
  <si>
    <t>% Revenue Growth</t>
  </si>
  <si>
    <t>% Gross Margin</t>
  </si>
  <si>
    <t>% S&amp;M</t>
  </si>
  <si>
    <t>G&amp;A</t>
  </si>
  <si>
    <t>% D&amp;A</t>
  </si>
  <si>
    <t>% CapEx</t>
  </si>
  <si>
    <t>Balance Sheet Assumptions</t>
  </si>
  <si>
    <t>Pre-Txn</t>
  </si>
  <si>
    <t>Debit</t>
  </si>
  <si>
    <t>Credit</t>
  </si>
  <si>
    <t>Post-Txn</t>
  </si>
  <si>
    <t>Cash</t>
  </si>
  <si>
    <t>Accounts Receivable</t>
  </si>
  <si>
    <t>Inventory</t>
  </si>
  <si>
    <t>Prepaid Expenses</t>
  </si>
  <si>
    <t>PP&amp;E</t>
  </si>
  <si>
    <t>Goodwill</t>
  </si>
  <si>
    <t>Intangible Assets</t>
  </si>
  <si>
    <t>Capitalized Financing Fees</t>
  </si>
  <si>
    <t>Total Asset</t>
  </si>
  <si>
    <t>Accounts Payable</t>
  </si>
  <si>
    <t>Accured Liabilities</t>
  </si>
  <si>
    <t>DTLs</t>
  </si>
  <si>
    <t>Total Liabilities</t>
  </si>
  <si>
    <t>Shareholders Equity</t>
  </si>
  <si>
    <t>Total Liabilities &amp; SHE</t>
  </si>
  <si>
    <t>Check</t>
  </si>
  <si>
    <t>DSO / DPO Assumptions</t>
  </si>
  <si>
    <t>Cash Flow Forecast</t>
  </si>
  <si>
    <t>Add: D&amp;A</t>
  </si>
  <si>
    <t>Add: Amort of Intangibles</t>
  </si>
  <si>
    <t>Add: Amort of Financing Fees</t>
  </si>
  <si>
    <t xml:space="preserve">Add: Non-Cash PIK Interest </t>
  </si>
  <si>
    <t>Less: Unwind of DTL</t>
  </si>
  <si>
    <t>Less: Change in NWC</t>
  </si>
  <si>
    <t>Cash Flow from Operations</t>
  </si>
  <si>
    <t>CapEx</t>
  </si>
  <si>
    <t>Cash Flow from Investing</t>
  </si>
  <si>
    <t>Debt Paydown:</t>
  </si>
  <si>
    <t>Revolver</t>
  </si>
  <si>
    <t>Cash Flow from Financing</t>
  </si>
  <si>
    <t>Net Change in Cash</t>
  </si>
  <si>
    <t>Debt Schedule</t>
  </si>
  <si>
    <t>FCF Waterfall</t>
  </si>
  <si>
    <t>FCF Avaliable to Service Debt</t>
  </si>
  <si>
    <t>Less: Mandatory Amortization on Term Loan</t>
  </si>
  <si>
    <t>FCF Avaliable to Service Revolver</t>
  </si>
  <si>
    <t>Less: Revolver Repayment</t>
  </si>
  <si>
    <t>FCF Avaliable to Service Term Loan</t>
  </si>
  <si>
    <t>Less: Optional Prepayment for TL</t>
  </si>
  <si>
    <t>FCF Avaliable to Service Senior Note</t>
  </si>
  <si>
    <t>Less: Optional Prepayment for SN</t>
  </si>
  <si>
    <t>FCF Post-Debt Paydown / Net Change in Cash</t>
  </si>
  <si>
    <t>Cash Flow Avaliable to Service Revolver</t>
  </si>
  <si>
    <t>Beginning Revolver Balance</t>
  </si>
  <si>
    <t>Less: Repayment / Drawdown</t>
  </si>
  <si>
    <t>Ending Revolver Balance</t>
  </si>
  <si>
    <t>Interest Rate</t>
  </si>
  <si>
    <t>Interest Expense</t>
  </si>
  <si>
    <t>Max Capacity</t>
  </si>
  <si>
    <t>Avaliable Capacity</t>
  </si>
  <si>
    <t>Cash Flow Avaliable to Service Term Loan</t>
  </si>
  <si>
    <t>Beginning Term Loan Balance</t>
  </si>
  <si>
    <t>Less: Mandatory Amortization</t>
  </si>
  <si>
    <t>Less: Optional Prepayment</t>
  </si>
  <si>
    <t>Ending Term Loan Balance</t>
  </si>
  <si>
    <t>Cash Flow Avaliable to Service Senior Note</t>
  </si>
  <si>
    <t>Beginning Senior Note Balance</t>
  </si>
  <si>
    <t>Ending Senior Note Balance</t>
  </si>
  <si>
    <t>Cash Flow Avaliable to Service PIK Debt</t>
  </si>
  <si>
    <t>Beginning PIK Balance</t>
  </si>
  <si>
    <t>Add: PIK Interest</t>
  </si>
  <si>
    <t>Ending PIK Balance</t>
  </si>
  <si>
    <t>Interest Expense Calculations</t>
  </si>
  <si>
    <t>Interest from Revolver</t>
  </si>
  <si>
    <t>Interest from Term Loan</t>
  </si>
  <si>
    <t>Interest from Senior Note</t>
  </si>
  <si>
    <t>Cash Interest Expense</t>
  </si>
  <si>
    <t>Non-Cash PIK Interest</t>
  </si>
  <si>
    <t>Total Interest Expense (Excl. Fin Fee Amort)</t>
  </si>
  <si>
    <t>Returns Calculations</t>
  </si>
  <si>
    <t>Total Equity Value Received at Exit</t>
  </si>
  <si>
    <t>Exit EBITDA</t>
  </si>
  <si>
    <t>(x) Exit Multiple</t>
  </si>
  <si>
    <t>TEV at Exit</t>
  </si>
  <si>
    <t>Less: Debt</t>
  </si>
  <si>
    <t>Add: Cash</t>
  </si>
  <si>
    <t>EQV at Exit</t>
  </si>
  <si>
    <t>Proceeds Avaliable for Pro-Rata Distribution</t>
  </si>
  <si>
    <t>% Sponsor Ownership</t>
  </si>
  <si>
    <t>% Management Rollover</t>
  </si>
  <si>
    <t>Proceeds to Sponsor</t>
  </si>
  <si>
    <t>Proceeds to Rolled Over Management</t>
  </si>
  <si>
    <t>MOIC &amp; IRR</t>
  </si>
  <si>
    <t>2026 Returns Calculations</t>
  </si>
  <si>
    <t>MOIC</t>
  </si>
  <si>
    <t>IRR</t>
  </si>
  <si>
    <t>Sensitivity Tables</t>
  </si>
  <si>
    <t xml:space="preserve">Exit Multiple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</si>
</sst>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_);\(#,##0.0\);&quot;--&quot;"/>
    <numFmt numFmtId="165" formatCode="General&quot;A&quot;"/>
    <numFmt numFmtId="166" formatCode="General&quot;E&quot;"/>
    <numFmt numFmtId="167" formatCode="&quot;$&quot;#,##0.0_);\(&quot;$&quot;#,##0.0\);&quot;--&quot;"/>
    <numFmt numFmtId="168" formatCode="#,##0.0\x_);\(#,##0.0\x\);&quot;--&quot;"/>
    <numFmt numFmtId="169" formatCode="#,##0.0%_);\(#,##0.0%\);&quot;--&quot;"/>
    <numFmt numFmtId="170" formatCode="mm/dd/yyyy"/>
  </numFmts>
  <fonts count="13" x14ac:knownFonts="1">
    <font>
      <sz val="11"/>
      <color theme="1"/>
      <name val="arial"/>
      <scheme val="minor"/>
    </font>
    <font>
      <sz val="10"/>
      <color theme="1"/>
      <name val="Arial"/>
    </font>
    <font>
      <b/>
      <sz val="10"/>
      <color theme="0"/>
      <name val="Arial"/>
    </font>
    <font>
      <sz val="10"/>
      <color rgb="FF0000FF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i/>
      <u/>
      <sz val="10"/>
      <color theme="1"/>
      <name val="Arial"/>
    </font>
    <font>
      <b/>
      <sz val="10"/>
      <color rgb="FF0000FF"/>
      <name val="Arial"/>
    </font>
    <font>
      <sz val="11"/>
      <name val="arial"/>
    </font>
    <font>
      <i/>
      <u/>
      <sz val="10"/>
      <color theme="1"/>
      <name val="Arial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1" fillId="0" borderId="0" xfId="0" applyNumberFormat="1" applyFont="1"/>
    <xf numFmtId="165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4" fontId="3" fillId="0" borderId="0" xfId="0" applyNumberFormat="1" applyFont="1"/>
    <xf numFmtId="164" fontId="4" fillId="0" borderId="2" xfId="0" applyNumberFormat="1" applyFont="1" applyBorder="1"/>
    <xf numFmtId="164" fontId="1" fillId="0" borderId="2" xfId="0" applyNumberFormat="1" applyFont="1" applyBorder="1"/>
    <xf numFmtId="164" fontId="2" fillId="2" borderId="1" xfId="0" applyNumberFormat="1" applyFont="1" applyFill="1" applyBorder="1"/>
    <xf numFmtId="164" fontId="5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164" fontId="6" fillId="0" borderId="0" xfId="0" applyNumberFormat="1" applyFont="1"/>
    <xf numFmtId="164" fontId="7" fillId="0" borderId="0" xfId="0" applyNumberFormat="1" applyFont="1" applyAlignment="1">
      <alignment horizontal="right"/>
    </xf>
    <xf numFmtId="164" fontId="4" fillId="0" borderId="4" xfId="0" applyNumberFormat="1" applyFont="1" applyBorder="1"/>
    <xf numFmtId="168" fontId="4" fillId="0" borderId="4" xfId="0" applyNumberFormat="1" applyFont="1" applyBorder="1"/>
    <xf numFmtId="164" fontId="1" fillId="3" borderId="1" xfId="0" applyNumberFormat="1" applyFont="1" applyFill="1" applyBorder="1"/>
    <xf numFmtId="164" fontId="8" fillId="0" borderId="0" xfId="0" applyNumberFormat="1" applyFont="1"/>
    <xf numFmtId="164" fontId="4" fillId="4" borderId="1" xfId="0" applyNumberFormat="1" applyFont="1" applyFill="1" applyBorder="1"/>
    <xf numFmtId="164" fontId="9" fillId="0" borderId="4" xfId="0" applyNumberFormat="1" applyFont="1" applyBorder="1"/>
    <xf numFmtId="168" fontId="3" fillId="0" borderId="5" xfId="0" applyNumberFormat="1" applyFont="1" applyBorder="1"/>
    <xf numFmtId="169" fontId="1" fillId="0" borderId="5" xfId="0" applyNumberFormat="1" applyFont="1" applyBorder="1"/>
    <xf numFmtId="164" fontId="1" fillId="4" borderId="1" xfId="0" applyNumberFormat="1" applyFont="1" applyFill="1" applyBorder="1"/>
    <xf numFmtId="164" fontId="4" fillId="4" borderId="6" xfId="0" applyNumberFormat="1" applyFont="1" applyFill="1" applyBorder="1"/>
    <xf numFmtId="164" fontId="4" fillId="4" borderId="7" xfId="0" applyNumberFormat="1" applyFont="1" applyFill="1" applyBorder="1"/>
    <xf numFmtId="164" fontId="4" fillId="4" borderId="8" xfId="0" applyNumberFormat="1" applyFont="1" applyFill="1" applyBorder="1"/>
    <xf numFmtId="164" fontId="4" fillId="4" borderId="9" xfId="0" applyNumberFormat="1" applyFont="1" applyFill="1" applyBorder="1"/>
    <xf numFmtId="164" fontId="4" fillId="4" borderId="10" xfId="0" applyNumberFormat="1" applyFont="1" applyFill="1" applyBorder="1"/>
    <xf numFmtId="164" fontId="4" fillId="4" borderId="11" xfId="0" applyNumberFormat="1" applyFont="1" applyFill="1" applyBorder="1"/>
    <xf numFmtId="170" fontId="1" fillId="0" borderId="0" xfId="0" applyNumberFormat="1" applyFont="1"/>
    <xf numFmtId="164" fontId="4" fillId="5" borderId="6" xfId="0" applyNumberFormat="1" applyFont="1" applyFill="1" applyBorder="1"/>
    <xf numFmtId="164" fontId="4" fillId="5" borderId="7" xfId="0" applyNumberFormat="1" applyFont="1" applyFill="1" applyBorder="1"/>
    <xf numFmtId="168" fontId="4" fillId="5" borderId="8" xfId="0" applyNumberFormat="1" applyFont="1" applyFill="1" applyBorder="1"/>
    <xf numFmtId="164" fontId="4" fillId="5" borderId="9" xfId="0" applyNumberFormat="1" applyFont="1" applyFill="1" applyBorder="1"/>
    <xf numFmtId="164" fontId="4" fillId="5" borderId="10" xfId="0" applyNumberFormat="1" applyFont="1" applyFill="1" applyBorder="1"/>
    <xf numFmtId="169" fontId="4" fillId="5" borderId="11" xfId="0" applyNumberFormat="1" applyFont="1" applyFill="1" applyBorder="1"/>
    <xf numFmtId="168" fontId="12" fillId="0" borderId="0" xfId="0" applyNumberFormat="1" applyFont="1"/>
    <xf numFmtId="168" fontId="1" fillId="0" borderId="15" xfId="0" applyNumberFormat="1" applyFont="1" applyBorder="1"/>
    <xf numFmtId="168" fontId="1" fillId="0" borderId="4" xfId="0" applyNumberFormat="1" applyFont="1" applyBorder="1"/>
    <xf numFmtId="168" fontId="1" fillId="0" borderId="16" xfId="0" applyNumberFormat="1" applyFont="1" applyBorder="1"/>
    <xf numFmtId="169" fontId="1" fillId="0" borderId="15" xfId="0" applyNumberFormat="1" applyFont="1" applyBorder="1"/>
    <xf numFmtId="169" fontId="1" fillId="0" borderId="4" xfId="0" applyNumberFormat="1" applyFont="1" applyBorder="1"/>
    <xf numFmtId="169" fontId="1" fillId="0" borderId="16" xfId="0" applyNumberFormat="1" applyFont="1" applyBorder="1"/>
    <xf numFmtId="164" fontId="1" fillId="0" borderId="12" xfId="0" applyNumberFormat="1" applyFont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164" fontId="11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C1" workbookViewId="0">
      <pane ySplit="1" topLeftCell="A2" activePane="bottomLeft" state="frozen"/>
      <selection pane="bottomLeft" activeCell="M13" sqref="M13"/>
    </sheetView>
  </sheetViews>
  <sheetFormatPr defaultColWidth="12.6640625" defaultRowHeight="15" customHeight="1" x14ac:dyDescent="0.3"/>
  <cols>
    <col min="1" max="2" width="1.6640625" customWidth="1"/>
    <col min="3" max="11" width="12.6640625" customWidth="1"/>
    <col min="12" max="12" width="9" customWidth="1"/>
    <col min="13" max="16" width="12.6640625" customWidth="1"/>
    <col min="17" max="17" width="9" customWidth="1"/>
    <col min="18" max="26" width="8.6640625" customWidth="1"/>
  </cols>
  <sheetData>
    <row r="1" spans="1:26" ht="12.75" customHeight="1" x14ac:dyDescent="0.3">
      <c r="A1" s="1"/>
      <c r="B1" s="1"/>
      <c r="C1" s="1"/>
      <c r="D1" s="1"/>
      <c r="E1" s="1"/>
      <c r="F1" s="2">
        <v>2021</v>
      </c>
      <c r="G1" s="3">
        <f t="shared" ref="G1:K1" si="0">F1+1</f>
        <v>2022</v>
      </c>
      <c r="H1" s="3">
        <f t="shared" si="0"/>
        <v>2023</v>
      </c>
      <c r="I1" s="3">
        <f t="shared" si="0"/>
        <v>2024</v>
      </c>
      <c r="J1" s="3">
        <f t="shared" si="0"/>
        <v>2025</v>
      </c>
      <c r="K1" s="3">
        <f t="shared" si="0"/>
        <v>2026</v>
      </c>
      <c r="L1" s="1"/>
      <c r="M1" s="4">
        <v>10</v>
      </c>
      <c r="N1" s="5">
        <v>10</v>
      </c>
      <c r="O1" s="6">
        <v>0.1</v>
      </c>
      <c r="P1" s="1"/>
      <c r="Q1" s="7">
        <v>10</v>
      </c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8" t="s">
        <v>0</v>
      </c>
      <c r="D2" s="9"/>
      <c r="E2" s="9"/>
      <c r="F2" s="9"/>
      <c r="G2" s="9"/>
      <c r="H2" s="9"/>
      <c r="I2" s="9"/>
      <c r="J2" s="9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0" t="s">
        <v>1</v>
      </c>
      <c r="D4" s="10"/>
      <c r="E4" s="10"/>
      <c r="F4" s="10"/>
      <c r="G4" s="10"/>
      <c r="H4" s="10"/>
      <c r="I4" s="10"/>
      <c r="J4" s="10"/>
      <c r="K4" s="10"/>
      <c r="L4" s="1"/>
      <c r="M4" s="11" t="s">
        <v>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3</v>
      </c>
      <c r="D5" s="1"/>
      <c r="E5" s="1"/>
      <c r="F5" s="12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4</v>
      </c>
      <c r="D6" s="1"/>
      <c r="E6" s="1"/>
      <c r="F6" s="12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</v>
      </c>
      <c r="D7" s="1"/>
      <c r="E7" s="1"/>
      <c r="F7" s="13">
        <v>0.25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6</v>
      </c>
      <c r="D8" s="1"/>
      <c r="E8" s="1"/>
      <c r="F8" s="14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7</v>
      </c>
      <c r="D9" s="1"/>
      <c r="E9" s="1"/>
      <c r="F9" s="14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8</v>
      </c>
      <c r="D10" s="1"/>
      <c r="E10" s="1"/>
      <c r="F10" s="13">
        <v>0.1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9</v>
      </c>
      <c r="D11" s="1"/>
      <c r="E11" s="1"/>
      <c r="F11" s="7">
        <v>10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10</v>
      </c>
      <c r="D12" s="1"/>
      <c r="E12" s="1"/>
      <c r="F12" s="13">
        <v>0.1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0" t="s">
        <v>11</v>
      </c>
      <c r="D14" s="10"/>
      <c r="E14" s="10"/>
      <c r="F14" s="10"/>
      <c r="G14" s="10"/>
      <c r="H14" s="10"/>
      <c r="I14" s="10"/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12</v>
      </c>
      <c r="D15" s="1"/>
      <c r="E15" s="1"/>
      <c r="F15" s="5">
        <f>F5</f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13</v>
      </c>
      <c r="D16" s="1"/>
      <c r="E16" s="1"/>
      <c r="F16" s="1">
        <f>F52</f>
        <v>20.200000000000003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5"/>
      <c r="B17" s="15"/>
      <c r="C17" s="16" t="s">
        <v>14</v>
      </c>
      <c r="D17" s="16"/>
      <c r="E17" s="16"/>
      <c r="F17" s="16">
        <f>F15*F16</f>
        <v>222.20000000000005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0" t="s">
        <v>15</v>
      </c>
      <c r="D19" s="10"/>
      <c r="E19" s="10"/>
      <c r="F19" s="10"/>
      <c r="G19" s="10"/>
      <c r="H19" s="10"/>
      <c r="I19" s="10"/>
      <c r="J19" s="10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7" t="s">
        <v>16</v>
      </c>
      <c r="D20" s="18" t="s">
        <v>17</v>
      </c>
      <c r="E20" s="18" t="s">
        <v>18</v>
      </c>
      <c r="F20" s="18" t="s">
        <v>19</v>
      </c>
      <c r="G20" s="18" t="s">
        <v>20</v>
      </c>
      <c r="H20" s="18" t="s">
        <v>21</v>
      </c>
      <c r="I20" s="18" t="s">
        <v>22</v>
      </c>
      <c r="J20" s="18" t="s">
        <v>23</v>
      </c>
      <c r="K20" s="18" t="s">
        <v>24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 t="s">
        <v>25</v>
      </c>
      <c r="D21" s="5">
        <v>3</v>
      </c>
      <c r="E21" s="1">
        <f t="shared" ref="E21:E23" si="1">D21*$F$16</f>
        <v>60.600000000000009</v>
      </c>
      <c r="F21" s="13">
        <v>0.02</v>
      </c>
      <c r="G21" s="1">
        <f t="shared" ref="G21:G23" si="2">E21*F21</f>
        <v>1.2120000000000002</v>
      </c>
      <c r="H21" s="1">
        <f t="shared" ref="H21:H23" si="3">$F$11</f>
        <v>10</v>
      </c>
      <c r="I21" s="1">
        <f t="shared" ref="I21:I23" si="4">G21/H21</f>
        <v>0.12120000000000002</v>
      </c>
      <c r="J21" s="13">
        <v>0.06</v>
      </c>
      <c r="K21" s="13">
        <v>0.01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 t="s">
        <v>26</v>
      </c>
      <c r="D22" s="5">
        <v>1.5</v>
      </c>
      <c r="E22" s="1">
        <f t="shared" si="1"/>
        <v>30.300000000000004</v>
      </c>
      <c r="F22" s="13">
        <v>0.02</v>
      </c>
      <c r="G22" s="1">
        <f t="shared" si="2"/>
        <v>0.60600000000000009</v>
      </c>
      <c r="H22" s="1">
        <f t="shared" si="3"/>
        <v>10</v>
      </c>
      <c r="I22" s="1">
        <f t="shared" si="4"/>
        <v>6.0600000000000008E-2</v>
      </c>
      <c r="J22" s="13">
        <v>0.08</v>
      </c>
      <c r="K22" s="13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 t="s">
        <v>27</v>
      </c>
      <c r="D23" s="5">
        <v>1</v>
      </c>
      <c r="E23" s="1">
        <f t="shared" si="1"/>
        <v>20.200000000000003</v>
      </c>
      <c r="F23" s="13">
        <v>0.02</v>
      </c>
      <c r="G23" s="1">
        <f t="shared" si="2"/>
        <v>0.40400000000000008</v>
      </c>
      <c r="H23" s="1">
        <f t="shared" si="3"/>
        <v>10</v>
      </c>
      <c r="I23" s="1">
        <f t="shared" si="4"/>
        <v>4.0400000000000005E-2</v>
      </c>
      <c r="J23" s="13">
        <v>0.1</v>
      </c>
      <c r="K23" s="13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5"/>
      <c r="B24" s="15"/>
      <c r="C24" s="19" t="s">
        <v>28</v>
      </c>
      <c r="D24" s="20">
        <f t="shared" ref="D24:E24" si="5">SUM(D21:D23)</f>
        <v>5.5</v>
      </c>
      <c r="E24" s="19">
        <f t="shared" si="5"/>
        <v>111.10000000000001</v>
      </c>
      <c r="F24" s="19"/>
      <c r="G24" s="19">
        <f>SUM(G21:G23)</f>
        <v>2.2220000000000004</v>
      </c>
      <c r="H24" s="19"/>
      <c r="I24" s="19">
        <f>SUM(I21:I23)</f>
        <v>0.22220000000000001</v>
      </c>
      <c r="J24" s="19"/>
      <c r="K24" s="19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0" t="s">
        <v>29</v>
      </c>
      <c r="D26" s="10"/>
      <c r="E26" s="10"/>
      <c r="F26" s="10"/>
      <c r="G26" s="10"/>
      <c r="H26" s="10"/>
      <c r="I26" s="10"/>
      <c r="J26" s="10"/>
      <c r="K26" s="1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7" t="s">
        <v>30</v>
      </c>
      <c r="D27" s="1"/>
      <c r="E27" s="1"/>
      <c r="F27" s="1"/>
      <c r="G27" s="1"/>
      <c r="H27" s="17" t="s">
        <v>31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 t="s">
        <v>25</v>
      </c>
      <c r="D28" s="1"/>
      <c r="E28" s="1"/>
      <c r="F28" s="1">
        <f t="shared" ref="F28:F30" si="6">E21</f>
        <v>60.600000000000009</v>
      </c>
      <c r="G28" s="1"/>
      <c r="H28" s="1" t="s">
        <v>32</v>
      </c>
      <c r="I28" s="1"/>
      <c r="J28" s="1"/>
      <c r="K28" s="1">
        <f>F17</f>
        <v>222.20000000000005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 t="s">
        <v>26</v>
      </c>
      <c r="D29" s="1"/>
      <c r="E29" s="1"/>
      <c r="F29" s="1">
        <f t="shared" si="6"/>
        <v>30.300000000000004</v>
      </c>
      <c r="G29" s="1"/>
      <c r="H29" s="1" t="s">
        <v>7</v>
      </c>
      <c r="I29" s="1"/>
      <c r="J29" s="1"/>
      <c r="K29" s="1">
        <f>F9</f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 t="s">
        <v>27</v>
      </c>
      <c r="D30" s="1"/>
      <c r="E30" s="1"/>
      <c r="F30" s="1">
        <f t="shared" si="6"/>
        <v>20.200000000000003</v>
      </c>
      <c r="G30" s="1"/>
      <c r="H30" s="1" t="s">
        <v>33</v>
      </c>
      <c r="I30" s="1"/>
      <c r="J30" s="1"/>
      <c r="K30" s="1">
        <f>G24</f>
        <v>2.2220000000000004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9" t="s">
        <v>28</v>
      </c>
      <c r="D31" s="19"/>
      <c r="E31" s="19"/>
      <c r="F31" s="19">
        <f>SUM(F28:F30)</f>
        <v>111.10000000000001</v>
      </c>
      <c r="G31" s="1"/>
      <c r="H31" s="1" t="s">
        <v>34</v>
      </c>
      <c r="I31" s="1"/>
      <c r="J31" s="1"/>
      <c r="K31" s="1">
        <f>F8</f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 t="s">
        <v>35</v>
      </c>
      <c r="D33" s="1"/>
      <c r="E33" s="1"/>
      <c r="F33" s="1">
        <f>F35-F34-F31</f>
        <v>98.102000000000046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 t="s">
        <v>10</v>
      </c>
      <c r="D34" s="1"/>
      <c r="E34" s="1"/>
      <c r="F34" s="1">
        <f>F12*F17</f>
        <v>22.220000000000006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6" t="s">
        <v>36</v>
      </c>
      <c r="D35" s="16"/>
      <c r="E35" s="16"/>
      <c r="F35" s="16">
        <f>K35</f>
        <v>231.42200000000005</v>
      </c>
      <c r="G35" s="1"/>
      <c r="H35" s="16" t="s">
        <v>37</v>
      </c>
      <c r="I35" s="16"/>
      <c r="J35" s="16"/>
      <c r="K35" s="16">
        <f>SUM(K28:K31)</f>
        <v>231.42200000000005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0" t="s">
        <v>38</v>
      </c>
      <c r="D37" s="10"/>
      <c r="E37" s="10"/>
      <c r="F37" s="10"/>
      <c r="G37" s="10"/>
      <c r="H37" s="10"/>
      <c r="I37" s="10"/>
      <c r="J37" s="10"/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5"/>
      <c r="B38" s="15"/>
      <c r="C38" s="15" t="s">
        <v>32</v>
      </c>
      <c r="D38" s="15"/>
      <c r="E38" s="15"/>
      <c r="F38" s="15">
        <f>K28</f>
        <v>222.20000000000005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3">
      <c r="A39" s="1"/>
      <c r="B39" s="1"/>
      <c r="C39" s="1" t="s">
        <v>39</v>
      </c>
      <c r="D39" s="1"/>
      <c r="E39" s="1"/>
      <c r="F39" s="21">
        <f>-M90</f>
        <v>-85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 t="s">
        <v>40</v>
      </c>
      <c r="D40" s="1"/>
      <c r="E40" s="1"/>
      <c r="F40" s="21">
        <f>M77</f>
        <v>50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5"/>
      <c r="B41" s="15"/>
      <c r="C41" s="19" t="s">
        <v>41</v>
      </c>
      <c r="D41" s="19"/>
      <c r="E41" s="19"/>
      <c r="F41" s="19">
        <f>SUM(F38:F40)</f>
        <v>187.20000000000005</v>
      </c>
      <c r="G41" s="15"/>
      <c r="H41" s="18" t="s">
        <v>21</v>
      </c>
      <c r="I41" s="18" t="s">
        <v>22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3">
      <c r="A42" s="1"/>
      <c r="B42" s="1"/>
      <c r="C42" s="1" t="s">
        <v>42</v>
      </c>
      <c r="D42" s="1"/>
      <c r="E42" s="1"/>
      <c r="F42" s="1">
        <f>-F41*F10</f>
        <v>-18.720000000000006</v>
      </c>
      <c r="G42" s="1"/>
      <c r="H42" s="1">
        <f t="shared" ref="H42:H43" si="7">$F$11</f>
        <v>10</v>
      </c>
      <c r="I42" s="1">
        <f>-F42/H42</f>
        <v>1.8720000000000006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 t="s">
        <v>43</v>
      </c>
      <c r="D43" s="1"/>
      <c r="E43" s="1"/>
      <c r="F43" s="1">
        <f>-F42*F7</f>
        <v>4.6800000000000015</v>
      </c>
      <c r="G43" s="1"/>
      <c r="H43" s="1">
        <f t="shared" si="7"/>
        <v>10</v>
      </c>
      <c r="I43" s="1">
        <f>F43/H43</f>
        <v>0.46800000000000014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5"/>
      <c r="B44" s="15"/>
      <c r="C44" s="16" t="s">
        <v>44</v>
      </c>
      <c r="D44" s="16"/>
      <c r="E44" s="16"/>
      <c r="F44" s="16">
        <f>SUM(F41:F43)</f>
        <v>173.16000000000005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0" t="s">
        <v>45</v>
      </c>
      <c r="D46" s="10"/>
      <c r="E46" s="10"/>
      <c r="F46" s="10"/>
      <c r="G46" s="10"/>
      <c r="H46" s="10"/>
      <c r="I46" s="10"/>
      <c r="J46" s="10"/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5"/>
      <c r="B47" s="15"/>
      <c r="C47" s="15" t="s">
        <v>46</v>
      </c>
      <c r="D47" s="15"/>
      <c r="E47" s="15"/>
      <c r="F47" s="15">
        <v>110</v>
      </c>
      <c r="G47" s="15">
        <f t="shared" ref="G47:K47" si="8">F47*(1+G64)</f>
        <v>116.60000000000001</v>
      </c>
      <c r="H47" s="15">
        <f t="shared" si="8"/>
        <v>123.59600000000002</v>
      </c>
      <c r="I47" s="15">
        <f t="shared" si="8"/>
        <v>131.01176000000004</v>
      </c>
      <c r="J47" s="15">
        <f t="shared" si="8"/>
        <v>138.87246560000006</v>
      </c>
      <c r="K47" s="15">
        <f t="shared" si="8"/>
        <v>147.20481353600007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5"/>
      <c r="B49" s="15"/>
      <c r="C49" s="15" t="s">
        <v>47</v>
      </c>
      <c r="D49" s="15"/>
      <c r="E49" s="15"/>
      <c r="F49" s="15">
        <f t="shared" ref="F49:K49" si="9">F65*F47</f>
        <v>44</v>
      </c>
      <c r="G49" s="15">
        <f t="shared" si="9"/>
        <v>46.640000000000008</v>
      </c>
      <c r="H49" s="15">
        <f t="shared" si="9"/>
        <v>49.438400000000009</v>
      </c>
      <c r="I49" s="15">
        <f t="shared" si="9"/>
        <v>52.404704000000017</v>
      </c>
      <c r="J49" s="15">
        <f t="shared" si="9"/>
        <v>55.548986240000026</v>
      </c>
      <c r="K49" s="15">
        <f t="shared" si="9"/>
        <v>58.88192541440003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3">
      <c r="A50" s="1"/>
      <c r="B50" s="1"/>
      <c r="C50" s="1" t="s">
        <v>48</v>
      </c>
      <c r="D50" s="1"/>
      <c r="E50" s="1"/>
      <c r="F50" s="1">
        <f t="shared" ref="F50:K50" si="10">-F66*F47</f>
        <v>-8.8000000000000007</v>
      </c>
      <c r="G50" s="1">
        <f t="shared" si="10"/>
        <v>-9.3280000000000012</v>
      </c>
      <c r="H50" s="1">
        <f t="shared" si="10"/>
        <v>-9.8876800000000014</v>
      </c>
      <c r="I50" s="1">
        <f t="shared" si="10"/>
        <v>-10.480940800000003</v>
      </c>
      <c r="J50" s="1">
        <f t="shared" si="10"/>
        <v>-11.109797248000005</v>
      </c>
      <c r="K50" s="1">
        <f t="shared" si="10"/>
        <v>-11.776385082880006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 t="s">
        <v>49</v>
      </c>
      <c r="D51" s="1"/>
      <c r="E51" s="1"/>
      <c r="F51" s="1">
        <f t="shared" ref="F51:K51" si="11">-F67</f>
        <v>-15</v>
      </c>
      <c r="G51" s="1">
        <f t="shared" si="11"/>
        <v>-15</v>
      </c>
      <c r="H51" s="1">
        <f t="shared" si="11"/>
        <v>-15</v>
      </c>
      <c r="I51" s="1">
        <f t="shared" si="11"/>
        <v>-15</v>
      </c>
      <c r="J51" s="1">
        <f t="shared" si="11"/>
        <v>-15</v>
      </c>
      <c r="K51" s="1">
        <f t="shared" si="11"/>
        <v>-15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5"/>
      <c r="B52" s="15"/>
      <c r="C52" s="19" t="s">
        <v>50</v>
      </c>
      <c r="D52" s="19"/>
      <c r="E52" s="19"/>
      <c r="F52" s="19">
        <f t="shared" ref="F52:K52" si="12">SUM(F49:F51)</f>
        <v>20.200000000000003</v>
      </c>
      <c r="G52" s="19">
        <f t="shared" si="12"/>
        <v>22.312000000000005</v>
      </c>
      <c r="H52" s="19">
        <f t="shared" si="12"/>
        <v>24.550720000000005</v>
      </c>
      <c r="I52" s="19">
        <f t="shared" si="12"/>
        <v>26.92376320000001</v>
      </c>
      <c r="J52" s="19">
        <f t="shared" si="12"/>
        <v>29.43918899200002</v>
      </c>
      <c r="K52" s="19">
        <f t="shared" si="12"/>
        <v>32.105540331520025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3">
      <c r="A53" s="1"/>
      <c r="B53" s="1"/>
      <c r="C53" s="1" t="s">
        <v>51</v>
      </c>
      <c r="D53" s="1"/>
      <c r="E53" s="1"/>
      <c r="F53" s="1"/>
      <c r="G53" s="1">
        <f t="shared" ref="G53:K53" si="13">-G68*G47</f>
        <v>-1.1660000000000001</v>
      </c>
      <c r="H53" s="1">
        <f t="shared" si="13"/>
        <v>-1.2359600000000002</v>
      </c>
      <c r="I53" s="1">
        <f t="shared" si="13"/>
        <v>-1.3101176000000003</v>
      </c>
      <c r="J53" s="1">
        <f t="shared" si="13"/>
        <v>-1.3887246560000006</v>
      </c>
      <c r="K53" s="1">
        <f t="shared" si="13"/>
        <v>-1.4720481353600008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 t="s">
        <v>52</v>
      </c>
      <c r="D54" s="1"/>
      <c r="E54" s="1"/>
      <c r="F54" s="1"/>
      <c r="G54" s="1">
        <f t="shared" ref="G54:K54" si="14">-$I$42</f>
        <v>-1.8720000000000006</v>
      </c>
      <c r="H54" s="1">
        <f t="shared" si="14"/>
        <v>-1.8720000000000006</v>
      </c>
      <c r="I54" s="1">
        <f t="shared" si="14"/>
        <v>-1.8720000000000006</v>
      </c>
      <c r="J54" s="1">
        <f t="shared" si="14"/>
        <v>-1.8720000000000006</v>
      </c>
      <c r="K54" s="1">
        <f t="shared" si="14"/>
        <v>-1.8720000000000006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5"/>
      <c r="B55" s="15"/>
      <c r="C55" s="19" t="s">
        <v>53</v>
      </c>
      <c r="D55" s="19"/>
      <c r="E55" s="19"/>
      <c r="F55" s="19"/>
      <c r="G55" s="19">
        <f t="shared" ref="G55:K55" si="15">SUM(G52:G54)</f>
        <v>19.274000000000004</v>
      </c>
      <c r="H55" s="19">
        <f t="shared" si="15"/>
        <v>21.442760000000007</v>
      </c>
      <c r="I55" s="19">
        <f t="shared" si="15"/>
        <v>23.741645600000009</v>
      </c>
      <c r="J55" s="19">
        <f t="shared" si="15"/>
        <v>26.178464336000019</v>
      </c>
      <c r="K55" s="19">
        <f t="shared" si="15"/>
        <v>28.761492196160024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3">
      <c r="A56" s="1"/>
      <c r="B56" s="1"/>
      <c r="C56" s="1" t="s">
        <v>54</v>
      </c>
      <c r="D56" s="1"/>
      <c r="E56" s="1"/>
      <c r="F56" s="1"/>
      <c r="G56" s="1" t="str">
        <f t="shared" ref="G56:K56" ca="1" si="16">-G174</f>
        <v>#REF!</v>
      </c>
      <c r="H56" s="1" t="str">
        <f t="shared" ca="1" si="16"/>
        <v>#REF!</v>
      </c>
      <c r="I56" s="1" t="str">
        <f t="shared" ca="1" si="16"/>
        <v>#REF!</v>
      </c>
      <c r="J56" s="1" t="str">
        <f t="shared" ca="1" si="16"/>
        <v>#REF!</v>
      </c>
      <c r="K56" s="1" t="str">
        <f t="shared" ca="1" si="16"/>
        <v>#REF!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 t="s">
        <v>55</v>
      </c>
      <c r="D57" s="1"/>
      <c r="E57" s="1"/>
      <c r="F57" s="1"/>
      <c r="G57" s="1">
        <f t="shared" ref="G57:K57" si="17">-G175</f>
        <v>-2.0200000000000005</v>
      </c>
      <c r="H57" s="1">
        <f t="shared" si="17"/>
        <v>-2.2220000000000004</v>
      </c>
      <c r="I57" s="1">
        <f t="shared" si="17"/>
        <v>-2.4442000000000004</v>
      </c>
      <c r="J57" s="1">
        <f t="shared" si="17"/>
        <v>-2.6886200000000002</v>
      </c>
      <c r="K57" s="1">
        <f t="shared" si="17"/>
        <v>-2.9574820000000006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 t="s">
        <v>56</v>
      </c>
      <c r="D58" s="1"/>
      <c r="E58" s="1"/>
      <c r="F58" s="1"/>
      <c r="G58" s="1">
        <f t="shared" ref="G58:K58" si="18">-$I$24</f>
        <v>-0.22220000000000001</v>
      </c>
      <c r="H58" s="1">
        <f t="shared" si="18"/>
        <v>-0.22220000000000001</v>
      </c>
      <c r="I58" s="1">
        <f t="shared" si="18"/>
        <v>-0.22220000000000001</v>
      </c>
      <c r="J58" s="1">
        <f t="shared" si="18"/>
        <v>-0.22220000000000001</v>
      </c>
      <c r="K58" s="1">
        <f t="shared" si="18"/>
        <v>-0.22220000000000001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5"/>
      <c r="B59" s="15"/>
      <c r="C59" s="19" t="s">
        <v>57</v>
      </c>
      <c r="D59" s="19"/>
      <c r="E59" s="19"/>
      <c r="F59" s="19"/>
      <c r="G59" s="19" t="str">
        <f t="shared" ref="G59:K59" ca="1" si="19">SUM(G55:G58)</f>
        <v>#REF!</v>
      </c>
      <c r="H59" s="19" t="str">
        <f t="shared" ca="1" si="19"/>
        <v>#REF!</v>
      </c>
      <c r="I59" s="19" t="str">
        <f t="shared" ca="1" si="19"/>
        <v>#REF!</v>
      </c>
      <c r="J59" s="19" t="str">
        <f t="shared" ca="1" si="19"/>
        <v>#REF!</v>
      </c>
      <c r="K59" s="19" t="str">
        <f t="shared" ca="1" si="19"/>
        <v>#REF!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3">
      <c r="A60" s="1"/>
      <c r="B60" s="1"/>
      <c r="C60" s="1" t="s">
        <v>58</v>
      </c>
      <c r="D60" s="1"/>
      <c r="E60" s="1"/>
      <c r="F60" s="1"/>
      <c r="G60" s="1" t="str">
        <f t="shared" ref="G60:K60" ca="1" si="20">-G59*$F$7</f>
        <v>#REF!</v>
      </c>
      <c r="H60" s="1" t="str">
        <f t="shared" ca="1" si="20"/>
        <v>#REF!</v>
      </c>
      <c r="I60" s="1" t="str">
        <f t="shared" ca="1" si="20"/>
        <v>#REF!</v>
      </c>
      <c r="J60" s="1" t="str">
        <f t="shared" ca="1" si="20"/>
        <v>#REF!</v>
      </c>
      <c r="K60" s="1" t="str">
        <f t="shared" ca="1" si="20"/>
        <v>#REF!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5"/>
      <c r="B61" s="15"/>
      <c r="C61" s="16" t="s">
        <v>59</v>
      </c>
      <c r="D61" s="16"/>
      <c r="E61" s="16"/>
      <c r="F61" s="16"/>
      <c r="G61" s="16" t="str">
        <f t="shared" ref="G61:K61" ca="1" si="21">SUM(G59:G60)</f>
        <v>#REF!</v>
      </c>
      <c r="H61" s="16" t="str">
        <f t="shared" ca="1" si="21"/>
        <v>#REF!</v>
      </c>
      <c r="I61" s="16" t="str">
        <f t="shared" ca="1" si="21"/>
        <v>#REF!</v>
      </c>
      <c r="J61" s="16" t="str">
        <f t="shared" ca="1" si="21"/>
        <v>#REF!</v>
      </c>
      <c r="K61" s="16" t="str">
        <f t="shared" ca="1" si="21"/>
        <v>#REF!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7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 t="s">
        <v>61</v>
      </c>
      <c r="D64" s="1"/>
      <c r="E64" s="1"/>
      <c r="F64" s="1"/>
      <c r="G64" s="13">
        <v>0.06</v>
      </c>
      <c r="H64" s="13">
        <v>0.06</v>
      </c>
      <c r="I64" s="13">
        <v>0.06</v>
      </c>
      <c r="J64" s="13">
        <v>0.06</v>
      </c>
      <c r="K64" s="13">
        <v>0.06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 t="s">
        <v>62</v>
      </c>
      <c r="D65" s="1"/>
      <c r="E65" s="1"/>
      <c r="F65" s="13">
        <v>0.4</v>
      </c>
      <c r="G65" s="13">
        <v>0.4</v>
      </c>
      <c r="H65" s="13">
        <v>0.4</v>
      </c>
      <c r="I65" s="13">
        <v>0.4</v>
      </c>
      <c r="J65" s="13">
        <v>0.4</v>
      </c>
      <c r="K65" s="13">
        <v>0.4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 t="s">
        <v>63</v>
      </c>
      <c r="D66" s="1"/>
      <c r="E66" s="1"/>
      <c r="F66" s="13">
        <v>0.08</v>
      </c>
      <c r="G66" s="13">
        <v>0.08</v>
      </c>
      <c r="H66" s="13">
        <v>0.08</v>
      </c>
      <c r="I66" s="13">
        <v>0.08</v>
      </c>
      <c r="J66" s="13">
        <v>0.08</v>
      </c>
      <c r="K66" s="13">
        <v>0.08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 t="s">
        <v>64</v>
      </c>
      <c r="D67" s="1"/>
      <c r="E67" s="1"/>
      <c r="F67" s="7">
        <v>15</v>
      </c>
      <c r="G67" s="7">
        <v>15</v>
      </c>
      <c r="H67" s="7">
        <v>15</v>
      </c>
      <c r="I67" s="7">
        <v>15</v>
      </c>
      <c r="J67" s="7">
        <v>15</v>
      </c>
      <c r="K67" s="7">
        <v>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 t="s">
        <v>65</v>
      </c>
      <c r="D68" s="1"/>
      <c r="E68" s="1"/>
      <c r="F68" s="13">
        <v>0.01</v>
      </c>
      <c r="G68" s="13">
        <v>0.01</v>
      </c>
      <c r="H68" s="13">
        <v>0.01</v>
      </c>
      <c r="I68" s="13">
        <v>0.01</v>
      </c>
      <c r="J68" s="13">
        <v>0.01</v>
      </c>
      <c r="K68" s="13">
        <v>0.01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 t="s">
        <v>66</v>
      </c>
      <c r="D69" s="1"/>
      <c r="E69" s="1"/>
      <c r="F69" s="13">
        <v>0.01</v>
      </c>
      <c r="G69" s="13">
        <v>0.01</v>
      </c>
      <c r="H69" s="13">
        <v>0.01</v>
      </c>
      <c r="I69" s="13">
        <v>0.01</v>
      </c>
      <c r="J69" s="13">
        <v>0.01</v>
      </c>
      <c r="K69" s="13">
        <v>0.01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0" t="s">
        <v>67</v>
      </c>
      <c r="D71" s="10"/>
      <c r="E71" s="10"/>
      <c r="F71" s="10"/>
      <c r="G71" s="10"/>
      <c r="H71" s="10"/>
      <c r="I71" s="10"/>
      <c r="J71" s="10"/>
      <c r="K71" s="10"/>
      <c r="L71" s="1"/>
      <c r="M71" s="18" t="s">
        <v>68</v>
      </c>
      <c r="N71" s="18" t="s">
        <v>69</v>
      </c>
      <c r="O71" s="18" t="s">
        <v>70</v>
      </c>
      <c r="P71" s="18" t="s">
        <v>71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 t="s">
        <v>72</v>
      </c>
      <c r="D72" s="1"/>
      <c r="E72" s="1"/>
      <c r="F72" s="1">
        <f t="shared" ref="F72:F79" si="22">P72</f>
        <v>2</v>
      </c>
      <c r="G72" s="1" t="str">
        <f t="shared" ref="G72:K72" ca="1" si="23">F72+G125</f>
        <v>#REF!</v>
      </c>
      <c r="H72" s="1" t="str">
        <f t="shared" ca="1" si="23"/>
        <v>#REF!</v>
      </c>
      <c r="I72" s="1" t="str">
        <f t="shared" ca="1" si="23"/>
        <v>#REF!</v>
      </c>
      <c r="J72" s="1" t="str">
        <f t="shared" ca="1" si="23"/>
        <v>#REF!</v>
      </c>
      <c r="K72" s="1" t="str">
        <f t="shared" ca="1" si="23"/>
        <v>#REF!</v>
      </c>
      <c r="L72" s="1"/>
      <c r="M72" s="1">
        <v>0</v>
      </c>
      <c r="N72" s="1">
        <f>K31</f>
        <v>2</v>
      </c>
      <c r="O72" s="1"/>
      <c r="P72" s="1">
        <f t="shared" ref="P72:P79" si="24">SUM(M72:O72)</f>
        <v>2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 t="s">
        <v>73</v>
      </c>
      <c r="D73" s="1"/>
      <c r="E73" s="1"/>
      <c r="F73" s="1">
        <f t="shared" si="22"/>
        <v>10</v>
      </c>
      <c r="G73" s="1">
        <f t="shared" ref="G73:K73" si="25">G95/365*G47</f>
        <v>10.6</v>
      </c>
      <c r="H73" s="1">
        <f t="shared" si="25"/>
        <v>11.236000000000001</v>
      </c>
      <c r="I73" s="1">
        <f t="shared" si="25"/>
        <v>11.910160000000001</v>
      </c>
      <c r="J73" s="1">
        <f t="shared" si="25"/>
        <v>12.624769600000004</v>
      </c>
      <c r="K73" s="1">
        <f t="shared" si="25"/>
        <v>13.382255776000004</v>
      </c>
      <c r="L73" s="1"/>
      <c r="M73" s="1">
        <v>10</v>
      </c>
      <c r="N73" s="1"/>
      <c r="O73" s="1"/>
      <c r="P73" s="1">
        <f t="shared" si="24"/>
        <v>10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 t="s">
        <v>74</v>
      </c>
      <c r="D74" s="1"/>
      <c r="E74" s="1"/>
      <c r="F74" s="1">
        <f t="shared" si="22"/>
        <v>20</v>
      </c>
      <c r="G74" s="1">
        <f t="shared" ref="G74:K74" si="26">G96/365*(G47-G49)</f>
        <v>21.200000000000003</v>
      </c>
      <c r="H74" s="1">
        <f t="shared" si="26"/>
        <v>22.472000000000001</v>
      </c>
      <c r="I74" s="1">
        <f t="shared" si="26"/>
        <v>23.820320000000009</v>
      </c>
      <c r="J74" s="1">
        <f t="shared" si="26"/>
        <v>25.249539200000008</v>
      </c>
      <c r="K74" s="1">
        <f t="shared" si="26"/>
        <v>26.764511552000013</v>
      </c>
      <c r="L74" s="1"/>
      <c r="M74" s="1">
        <v>20</v>
      </c>
      <c r="N74" s="1"/>
      <c r="O74" s="1"/>
      <c r="P74" s="1">
        <f t="shared" si="24"/>
        <v>20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 t="s">
        <v>75</v>
      </c>
      <c r="D75" s="1"/>
      <c r="E75" s="1"/>
      <c r="F75" s="1">
        <f t="shared" si="22"/>
        <v>2</v>
      </c>
      <c r="G75" s="1">
        <f t="shared" ref="G75:K75" si="27">G97*G47</f>
        <v>2.12</v>
      </c>
      <c r="H75" s="1">
        <f t="shared" si="27"/>
        <v>2.2472000000000003</v>
      </c>
      <c r="I75" s="1">
        <f t="shared" si="27"/>
        <v>2.3820320000000006</v>
      </c>
      <c r="J75" s="1">
        <f t="shared" si="27"/>
        <v>2.5249539200000011</v>
      </c>
      <c r="K75" s="1">
        <f t="shared" si="27"/>
        <v>2.6764511552000014</v>
      </c>
      <c r="L75" s="1"/>
      <c r="M75" s="1">
        <v>2</v>
      </c>
      <c r="N75" s="1"/>
      <c r="O75" s="1"/>
      <c r="P75" s="1">
        <f t="shared" si="24"/>
        <v>2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 t="s">
        <v>76</v>
      </c>
      <c r="D76" s="1"/>
      <c r="E76" s="1"/>
      <c r="F76" s="1">
        <f t="shared" si="22"/>
        <v>10</v>
      </c>
      <c r="G76" s="1">
        <f t="shared" ref="G76:K76" si="28">F76-G116-G103</f>
        <v>10</v>
      </c>
      <c r="H76" s="1">
        <f t="shared" si="28"/>
        <v>10</v>
      </c>
      <c r="I76" s="1">
        <f t="shared" si="28"/>
        <v>10</v>
      </c>
      <c r="J76" s="1">
        <f t="shared" si="28"/>
        <v>10</v>
      </c>
      <c r="K76" s="1">
        <f t="shared" si="28"/>
        <v>10</v>
      </c>
      <c r="L76" s="1"/>
      <c r="M76" s="1">
        <v>10</v>
      </c>
      <c r="N76" s="1"/>
      <c r="O76" s="1"/>
      <c r="P76" s="1">
        <f t="shared" si="24"/>
        <v>10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 t="s">
        <v>77</v>
      </c>
      <c r="D77" s="1"/>
      <c r="E77" s="1"/>
      <c r="F77" s="1">
        <f t="shared" si="22"/>
        <v>173.16000000000005</v>
      </c>
      <c r="G77" s="1">
        <f t="shared" ref="G77:K77" si="29">F77</f>
        <v>173.16000000000005</v>
      </c>
      <c r="H77" s="1">
        <f t="shared" si="29"/>
        <v>173.16000000000005</v>
      </c>
      <c r="I77" s="1">
        <f t="shared" si="29"/>
        <v>173.16000000000005</v>
      </c>
      <c r="J77" s="1">
        <f t="shared" si="29"/>
        <v>173.16000000000005</v>
      </c>
      <c r="K77" s="1">
        <f t="shared" si="29"/>
        <v>173.16000000000005</v>
      </c>
      <c r="L77" s="1"/>
      <c r="M77" s="1">
        <v>50</v>
      </c>
      <c r="N77" s="1">
        <f>F44</f>
        <v>173.16000000000005</v>
      </c>
      <c r="O77" s="1">
        <f>-M77</f>
        <v>-50</v>
      </c>
      <c r="P77" s="1">
        <f t="shared" si="24"/>
        <v>173.16000000000005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 t="s">
        <v>78</v>
      </c>
      <c r="D78" s="1"/>
      <c r="E78" s="1"/>
      <c r="F78" s="1">
        <f t="shared" si="22"/>
        <v>18.720000000000006</v>
      </c>
      <c r="G78" s="1">
        <f t="shared" ref="G78:K78" si="30">F78-G104</f>
        <v>16.848000000000006</v>
      </c>
      <c r="H78" s="1">
        <f t="shared" si="30"/>
        <v>14.976000000000006</v>
      </c>
      <c r="I78" s="1">
        <f t="shared" si="30"/>
        <v>13.104000000000006</v>
      </c>
      <c r="J78" s="1">
        <f t="shared" si="30"/>
        <v>11.232000000000006</v>
      </c>
      <c r="K78" s="1">
        <f t="shared" si="30"/>
        <v>9.3600000000000065</v>
      </c>
      <c r="L78" s="1"/>
      <c r="M78" s="1">
        <v>0</v>
      </c>
      <c r="N78" s="1">
        <f>-F42</f>
        <v>18.720000000000006</v>
      </c>
      <c r="O78" s="1"/>
      <c r="P78" s="1">
        <f t="shared" si="24"/>
        <v>18.720000000000006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 t="s">
        <v>79</v>
      </c>
      <c r="D79" s="1"/>
      <c r="E79" s="1"/>
      <c r="F79" s="1">
        <f t="shared" si="22"/>
        <v>2.2220000000000004</v>
      </c>
      <c r="G79" s="1">
        <f t="shared" ref="G79:K79" si="31">F79-G105</f>
        <v>1.9998000000000005</v>
      </c>
      <c r="H79" s="1">
        <f t="shared" si="31"/>
        <v>1.7776000000000005</v>
      </c>
      <c r="I79" s="1">
        <f t="shared" si="31"/>
        <v>1.5554000000000006</v>
      </c>
      <c r="J79" s="1">
        <f t="shared" si="31"/>
        <v>1.3332000000000006</v>
      </c>
      <c r="K79" s="1">
        <f t="shared" si="31"/>
        <v>1.1110000000000007</v>
      </c>
      <c r="L79" s="1"/>
      <c r="M79" s="1">
        <v>0</v>
      </c>
      <c r="N79" s="1">
        <f>G24</f>
        <v>2.2220000000000004</v>
      </c>
      <c r="O79" s="1"/>
      <c r="P79" s="1">
        <f t="shared" si="24"/>
        <v>2.2220000000000004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5"/>
      <c r="B80" s="15"/>
      <c r="C80" s="16" t="s">
        <v>80</v>
      </c>
      <c r="D80" s="16"/>
      <c r="E80" s="16"/>
      <c r="F80" s="16">
        <f t="shared" ref="F80:K80" si="32">SUM(F72:F79)</f>
        <v>238.10200000000006</v>
      </c>
      <c r="G80" s="16" t="str">
        <f t="shared" ca="1" si="32"/>
        <v>#REF!</v>
      </c>
      <c r="H80" s="16" t="str">
        <f t="shared" ca="1" si="32"/>
        <v>#REF!</v>
      </c>
      <c r="I80" s="16" t="str">
        <f t="shared" ca="1" si="32"/>
        <v>#REF!</v>
      </c>
      <c r="J80" s="16" t="str">
        <f t="shared" ca="1" si="32"/>
        <v>#REF!</v>
      </c>
      <c r="K80" s="16" t="str">
        <f t="shared" ca="1" si="32"/>
        <v>#REF!</v>
      </c>
      <c r="L80" s="15"/>
      <c r="M80" s="16">
        <f>SUM(M72:M79)</f>
        <v>92</v>
      </c>
      <c r="N80" s="16"/>
      <c r="O80" s="16"/>
      <c r="P80" s="16">
        <f>SUM(P72:P79)</f>
        <v>238.10200000000006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 t="s">
        <v>81</v>
      </c>
      <c r="D82" s="1"/>
      <c r="E82" s="1"/>
      <c r="F82" s="1">
        <f t="shared" ref="F82:F87" si="33">P82</f>
        <v>5</v>
      </c>
      <c r="G82" s="1">
        <f t="shared" ref="G82:K82" si="34">G98/365*(G47-G49)</f>
        <v>5.3000000000000007</v>
      </c>
      <c r="H82" s="1">
        <f t="shared" si="34"/>
        <v>5.6180000000000003</v>
      </c>
      <c r="I82" s="1">
        <f t="shared" si="34"/>
        <v>5.9550800000000024</v>
      </c>
      <c r="J82" s="1">
        <f t="shared" si="34"/>
        <v>6.312384800000002</v>
      </c>
      <c r="K82" s="1">
        <f t="shared" si="34"/>
        <v>6.6911278880000031</v>
      </c>
      <c r="L82" s="1"/>
      <c r="M82" s="1">
        <v>5</v>
      </c>
      <c r="N82" s="1"/>
      <c r="O82" s="1"/>
      <c r="P82" s="1">
        <f t="shared" ref="P82:P87" si="35">SUM(M82:O82)</f>
        <v>5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 t="s">
        <v>82</v>
      </c>
      <c r="D83" s="1"/>
      <c r="E83" s="1"/>
      <c r="F83" s="1">
        <f t="shared" si="33"/>
        <v>2</v>
      </c>
      <c r="G83" s="1">
        <f t="shared" ref="G83:K83" si="36">G99*G47</f>
        <v>2.12</v>
      </c>
      <c r="H83" s="1">
        <f t="shared" si="36"/>
        <v>2.2472000000000003</v>
      </c>
      <c r="I83" s="1">
        <f t="shared" si="36"/>
        <v>2.3820320000000006</v>
      </c>
      <c r="J83" s="1">
        <f t="shared" si="36"/>
        <v>2.5249539200000011</v>
      </c>
      <c r="K83" s="1">
        <f t="shared" si="36"/>
        <v>2.6764511552000014</v>
      </c>
      <c r="L83" s="1"/>
      <c r="M83" s="1">
        <v>2</v>
      </c>
      <c r="N83" s="1"/>
      <c r="O83" s="1"/>
      <c r="P83" s="1">
        <f t="shared" si="35"/>
        <v>2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 t="s">
        <v>83</v>
      </c>
      <c r="D84" s="1"/>
      <c r="E84" s="1"/>
      <c r="F84" s="1">
        <f t="shared" si="33"/>
        <v>4.6800000000000015</v>
      </c>
      <c r="G84" s="1">
        <f t="shared" ref="G84:K84" si="37">F84+G107</f>
        <v>4.2120000000000015</v>
      </c>
      <c r="H84" s="1">
        <f t="shared" si="37"/>
        <v>3.7440000000000015</v>
      </c>
      <c r="I84" s="1">
        <f t="shared" si="37"/>
        <v>3.2760000000000016</v>
      </c>
      <c r="J84" s="1">
        <f t="shared" si="37"/>
        <v>2.8080000000000016</v>
      </c>
      <c r="K84" s="1">
        <f t="shared" si="37"/>
        <v>2.3400000000000016</v>
      </c>
      <c r="L84" s="1"/>
      <c r="M84" s="1">
        <v>0</v>
      </c>
      <c r="N84" s="1"/>
      <c r="O84" s="1">
        <f>F43</f>
        <v>4.6800000000000015</v>
      </c>
      <c r="P84" s="1">
        <f t="shared" si="35"/>
        <v>4.6800000000000015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 t="s">
        <v>25</v>
      </c>
      <c r="D85" s="1"/>
      <c r="E85" s="1"/>
      <c r="F85" s="1">
        <f t="shared" si="33"/>
        <v>60.600000000000009</v>
      </c>
      <c r="G85" s="1" t="str">
        <f t="shared" ref="G85:K85" ca="1" si="38">G153</f>
        <v>#REF!</v>
      </c>
      <c r="H85" s="1" t="str">
        <f t="shared" ca="1" si="38"/>
        <v>#REF!</v>
      </c>
      <c r="I85" s="1" t="str">
        <f t="shared" ca="1" si="38"/>
        <v>#REF!</v>
      </c>
      <c r="J85" s="1" t="str">
        <f t="shared" ca="1" si="38"/>
        <v>#REF!</v>
      </c>
      <c r="K85" s="1" t="str">
        <f t="shared" ca="1" si="38"/>
        <v>#REF!</v>
      </c>
      <c r="L85" s="1"/>
      <c r="M85" s="1">
        <v>0</v>
      </c>
      <c r="N85" s="1"/>
      <c r="O85" s="1">
        <f t="shared" ref="O85:O87" si="39">F28</f>
        <v>60.600000000000009</v>
      </c>
      <c r="P85" s="1">
        <f t="shared" si="35"/>
        <v>60.600000000000009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 t="s">
        <v>26</v>
      </c>
      <c r="D86" s="1"/>
      <c r="E86" s="1"/>
      <c r="F86" s="1">
        <f t="shared" si="33"/>
        <v>30.300000000000004</v>
      </c>
      <c r="G86" s="1" t="str">
        <f t="shared" ref="G86:K86" ca="1" si="40">G160</f>
        <v>#REF!</v>
      </c>
      <c r="H86" s="1" t="str">
        <f t="shared" ca="1" si="40"/>
        <v>#REF!</v>
      </c>
      <c r="I86" s="1" t="str">
        <f t="shared" ca="1" si="40"/>
        <v>#REF!</v>
      </c>
      <c r="J86" s="1" t="str">
        <f t="shared" ca="1" si="40"/>
        <v>#REF!</v>
      </c>
      <c r="K86" s="1" t="str">
        <f t="shared" ca="1" si="40"/>
        <v>#REF!</v>
      </c>
      <c r="L86" s="1"/>
      <c r="M86" s="1">
        <v>0</v>
      </c>
      <c r="N86" s="1"/>
      <c r="O86" s="1">
        <f t="shared" si="39"/>
        <v>30.300000000000004</v>
      </c>
      <c r="P86" s="1">
        <f t="shared" si="35"/>
        <v>30.300000000000004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 t="s">
        <v>27</v>
      </c>
      <c r="D87" s="1"/>
      <c r="E87" s="1"/>
      <c r="F87" s="1">
        <f t="shared" si="33"/>
        <v>20.200000000000003</v>
      </c>
      <c r="G87" s="1">
        <f t="shared" ref="G87:K87" si="41">G167</f>
        <v>22.220000000000002</v>
      </c>
      <c r="H87" s="1">
        <f t="shared" si="41"/>
        <v>24.442000000000004</v>
      </c>
      <c r="I87" s="1">
        <f t="shared" si="41"/>
        <v>26.886200000000002</v>
      </c>
      <c r="J87" s="1">
        <f t="shared" si="41"/>
        <v>29.574820000000003</v>
      </c>
      <c r="K87" s="1">
        <f t="shared" si="41"/>
        <v>32.532302000000001</v>
      </c>
      <c r="L87" s="1"/>
      <c r="M87" s="1">
        <v>0</v>
      </c>
      <c r="N87" s="1"/>
      <c r="O87" s="1">
        <f t="shared" si="39"/>
        <v>20.200000000000003</v>
      </c>
      <c r="P87" s="1">
        <f t="shared" si="35"/>
        <v>20.200000000000003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5"/>
      <c r="B88" s="15"/>
      <c r="C88" s="19" t="s">
        <v>84</v>
      </c>
      <c r="D88" s="19"/>
      <c r="E88" s="19"/>
      <c r="F88" s="19">
        <f t="shared" ref="F88:K88" si="42">SUM(F82:F87)</f>
        <v>122.78000000000002</v>
      </c>
      <c r="G88" s="19" t="str">
        <f t="shared" ca="1" si="42"/>
        <v>#REF!</v>
      </c>
      <c r="H88" s="19" t="str">
        <f t="shared" ca="1" si="42"/>
        <v>#REF!</v>
      </c>
      <c r="I88" s="19" t="str">
        <f t="shared" ca="1" si="42"/>
        <v>#REF!</v>
      </c>
      <c r="J88" s="19" t="str">
        <f t="shared" ca="1" si="42"/>
        <v>#REF!</v>
      </c>
      <c r="K88" s="19" t="str">
        <f t="shared" ca="1" si="42"/>
        <v>#REF!</v>
      </c>
      <c r="L88" s="15"/>
      <c r="M88" s="19">
        <f>SUM(M82:M87)</f>
        <v>7</v>
      </c>
      <c r="N88" s="19"/>
      <c r="O88" s="19"/>
      <c r="P88" s="19">
        <f>SUM(P82:P87)</f>
        <v>122.78000000000002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 t="s">
        <v>85</v>
      </c>
      <c r="D90" s="1"/>
      <c r="E90" s="1"/>
      <c r="F90" s="1">
        <f>P90</f>
        <v>115.32200000000006</v>
      </c>
      <c r="G90" s="1" t="str">
        <f t="shared" ref="G90:K90" ca="1" si="43">F90+G102</f>
        <v>#REF!</v>
      </c>
      <c r="H90" s="1" t="str">
        <f t="shared" ca="1" si="43"/>
        <v>#REF!</v>
      </c>
      <c r="I90" s="1" t="str">
        <f t="shared" ca="1" si="43"/>
        <v>#REF!</v>
      </c>
      <c r="J90" s="1" t="str">
        <f t="shared" ca="1" si="43"/>
        <v>#REF!</v>
      </c>
      <c r="K90" s="1" t="str">
        <f t="shared" ca="1" si="43"/>
        <v>#REF!</v>
      </c>
      <c r="L90" s="1"/>
      <c r="M90" s="1">
        <v>85</v>
      </c>
      <c r="N90" s="1">
        <f>-M90-K29</f>
        <v>-90</v>
      </c>
      <c r="O90" s="1">
        <f>SUM(F33:F34)</f>
        <v>120.32200000000006</v>
      </c>
      <c r="P90" s="1">
        <f>SUM(M90:O90)</f>
        <v>115.32200000000006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5"/>
      <c r="B91" s="15"/>
      <c r="C91" s="16" t="s">
        <v>86</v>
      </c>
      <c r="D91" s="16"/>
      <c r="E91" s="16"/>
      <c r="F91" s="16">
        <f t="shared" ref="F91:K91" si="44">F90+F88</f>
        <v>238.10200000000009</v>
      </c>
      <c r="G91" s="16" t="str">
        <f t="shared" ca="1" si="44"/>
        <v>#REF!</v>
      </c>
      <c r="H91" s="16" t="str">
        <f t="shared" ca="1" si="44"/>
        <v>#REF!</v>
      </c>
      <c r="I91" s="16" t="str">
        <f t="shared" ca="1" si="44"/>
        <v>#REF!</v>
      </c>
      <c r="J91" s="16" t="str">
        <f t="shared" ca="1" si="44"/>
        <v>#REF!</v>
      </c>
      <c r="K91" s="16" t="str">
        <f t="shared" ca="1" si="44"/>
        <v>#REF!</v>
      </c>
      <c r="L91" s="15"/>
      <c r="M91" s="16">
        <f>M90+M88</f>
        <v>92</v>
      </c>
      <c r="N91" s="16"/>
      <c r="O91" s="16"/>
      <c r="P91" s="16">
        <f>P90+P88</f>
        <v>238.10200000000009</v>
      </c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1"/>
      <c r="B92" s="1"/>
      <c r="C92" s="1" t="s">
        <v>87</v>
      </c>
      <c r="D92" s="1"/>
      <c r="E92" s="1"/>
      <c r="F92" s="1">
        <f t="shared" ref="F92:K92" si="45">F80-F91</f>
        <v>0</v>
      </c>
      <c r="G92" s="1" t="str">
        <f t="shared" ca="1" si="45"/>
        <v>#REF!</v>
      </c>
      <c r="H92" s="1" t="str">
        <f t="shared" ca="1" si="45"/>
        <v>#REF!</v>
      </c>
      <c r="I92" s="1" t="str">
        <f t="shared" ca="1" si="45"/>
        <v>#REF!</v>
      </c>
      <c r="J92" s="1" t="str">
        <f t="shared" ca="1" si="45"/>
        <v>#REF!</v>
      </c>
      <c r="K92" s="1" t="str">
        <f t="shared" ca="1" si="45"/>
        <v>#REF!</v>
      </c>
      <c r="L92" s="1"/>
      <c r="M92" s="1">
        <f>M80-M91</f>
        <v>0</v>
      </c>
      <c r="N92" s="1"/>
      <c r="O92" s="1"/>
      <c r="P92" s="1">
        <f>P80-P91</f>
        <v>0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7" t="s">
        <v>88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 t="s">
        <v>73</v>
      </c>
      <c r="D95" s="1"/>
      <c r="E95" s="1"/>
      <c r="F95" s="1">
        <f>F73/F47*365</f>
        <v>33.18181818181818</v>
      </c>
      <c r="G95" s="1">
        <f t="shared" ref="G95:K95" si="46">F95</f>
        <v>33.18181818181818</v>
      </c>
      <c r="H95" s="1">
        <f t="shared" si="46"/>
        <v>33.18181818181818</v>
      </c>
      <c r="I95" s="1">
        <f t="shared" si="46"/>
        <v>33.18181818181818</v>
      </c>
      <c r="J95" s="1">
        <f t="shared" si="46"/>
        <v>33.18181818181818</v>
      </c>
      <c r="K95" s="1">
        <f t="shared" si="46"/>
        <v>33.18181818181818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 t="s">
        <v>74</v>
      </c>
      <c r="D96" s="1"/>
      <c r="E96" s="1"/>
      <c r="F96" s="1">
        <f>F74/(F47-F49)*365</f>
        <v>110.60606060606061</v>
      </c>
      <c r="G96" s="1">
        <f t="shared" ref="G96:K96" si="47">F96</f>
        <v>110.60606060606061</v>
      </c>
      <c r="H96" s="1">
        <f t="shared" si="47"/>
        <v>110.60606060606061</v>
      </c>
      <c r="I96" s="1">
        <f t="shared" si="47"/>
        <v>110.60606060606061</v>
      </c>
      <c r="J96" s="1">
        <f t="shared" si="47"/>
        <v>110.60606060606061</v>
      </c>
      <c r="K96" s="1">
        <f t="shared" si="47"/>
        <v>110.60606060606061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 t="s">
        <v>75</v>
      </c>
      <c r="D97" s="1"/>
      <c r="E97" s="1"/>
      <c r="F97" s="6">
        <f>F75/F47</f>
        <v>1.8181818181818181E-2</v>
      </c>
      <c r="G97" s="6">
        <f t="shared" ref="G97:K97" si="48">F97</f>
        <v>1.8181818181818181E-2</v>
      </c>
      <c r="H97" s="6">
        <f t="shared" si="48"/>
        <v>1.8181818181818181E-2</v>
      </c>
      <c r="I97" s="6">
        <f t="shared" si="48"/>
        <v>1.8181818181818181E-2</v>
      </c>
      <c r="J97" s="6">
        <f t="shared" si="48"/>
        <v>1.8181818181818181E-2</v>
      </c>
      <c r="K97" s="6">
        <f t="shared" si="48"/>
        <v>1.8181818181818181E-2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 t="s">
        <v>81</v>
      </c>
      <c r="D98" s="1"/>
      <c r="E98" s="1"/>
      <c r="F98" s="1">
        <f>F82/(F47-F49)*365</f>
        <v>27.651515151515152</v>
      </c>
      <c r="G98" s="1">
        <f t="shared" ref="G98:K98" si="49">F98</f>
        <v>27.651515151515152</v>
      </c>
      <c r="H98" s="1">
        <f t="shared" si="49"/>
        <v>27.651515151515152</v>
      </c>
      <c r="I98" s="1">
        <f t="shared" si="49"/>
        <v>27.651515151515152</v>
      </c>
      <c r="J98" s="1">
        <f t="shared" si="49"/>
        <v>27.651515151515152</v>
      </c>
      <c r="K98" s="1">
        <f t="shared" si="49"/>
        <v>27.651515151515152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 t="s">
        <v>82</v>
      </c>
      <c r="D99" s="1"/>
      <c r="E99" s="1"/>
      <c r="F99" s="6">
        <f>F83/F47</f>
        <v>1.8181818181818181E-2</v>
      </c>
      <c r="G99" s="6">
        <f t="shared" ref="G99:K99" si="50">F99</f>
        <v>1.8181818181818181E-2</v>
      </c>
      <c r="H99" s="6">
        <f t="shared" si="50"/>
        <v>1.8181818181818181E-2</v>
      </c>
      <c r="I99" s="6">
        <f t="shared" si="50"/>
        <v>1.8181818181818181E-2</v>
      </c>
      <c r="J99" s="6">
        <f t="shared" si="50"/>
        <v>1.8181818181818181E-2</v>
      </c>
      <c r="K99" s="6">
        <f t="shared" si="50"/>
        <v>1.8181818181818181E-2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0" t="s">
        <v>89</v>
      </c>
      <c r="D101" s="10"/>
      <c r="E101" s="10"/>
      <c r="F101" s="10"/>
      <c r="G101" s="10"/>
      <c r="H101" s="10"/>
      <c r="I101" s="10"/>
      <c r="J101" s="10"/>
      <c r="K101" s="10"/>
      <c r="L101" s="1"/>
      <c r="M101" s="18"/>
      <c r="N101" s="18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5"/>
      <c r="B102" s="15"/>
      <c r="C102" s="15" t="s">
        <v>59</v>
      </c>
      <c r="D102" s="15"/>
      <c r="E102" s="15"/>
      <c r="F102" s="15"/>
      <c r="G102" s="15" t="str">
        <f t="shared" ref="G102:K102" ca="1" si="51">G61</f>
        <v>#REF!</v>
      </c>
      <c r="H102" s="15" t="str">
        <f t="shared" ca="1" si="51"/>
        <v>#REF!</v>
      </c>
      <c r="I102" s="15" t="str">
        <f t="shared" ca="1" si="51"/>
        <v>#REF!</v>
      </c>
      <c r="J102" s="15" t="str">
        <f t="shared" ca="1" si="51"/>
        <v>#REF!</v>
      </c>
      <c r="K102" s="15" t="str">
        <f t="shared" ca="1" si="51"/>
        <v>#REF!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"/>
      <c r="B103" s="1"/>
      <c r="C103" s="1" t="s">
        <v>90</v>
      </c>
      <c r="D103" s="1"/>
      <c r="E103" s="1"/>
      <c r="F103" s="1"/>
      <c r="G103" s="1">
        <f t="shared" ref="G103:K103" si="52">-G53</f>
        <v>1.1660000000000001</v>
      </c>
      <c r="H103" s="1">
        <f t="shared" si="52"/>
        <v>1.2359600000000002</v>
      </c>
      <c r="I103" s="1">
        <f t="shared" si="52"/>
        <v>1.3101176000000003</v>
      </c>
      <c r="J103" s="1">
        <f t="shared" si="52"/>
        <v>1.3887246560000006</v>
      </c>
      <c r="K103" s="1">
        <f t="shared" si="52"/>
        <v>1.4720481353600008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 t="s">
        <v>91</v>
      </c>
      <c r="D104" s="1"/>
      <c r="E104" s="1"/>
      <c r="F104" s="1"/>
      <c r="G104" s="1">
        <f t="shared" ref="G104:K104" si="53">-G54</f>
        <v>1.8720000000000006</v>
      </c>
      <c r="H104" s="1">
        <f t="shared" si="53"/>
        <v>1.8720000000000006</v>
      </c>
      <c r="I104" s="1">
        <f t="shared" si="53"/>
        <v>1.8720000000000006</v>
      </c>
      <c r="J104" s="1">
        <f t="shared" si="53"/>
        <v>1.8720000000000006</v>
      </c>
      <c r="K104" s="1">
        <f t="shared" si="53"/>
        <v>1.8720000000000006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 t="s">
        <v>92</v>
      </c>
      <c r="D105" s="1"/>
      <c r="E105" s="1"/>
      <c r="F105" s="1"/>
      <c r="G105" s="1">
        <f t="shared" ref="G105:K105" si="54">-G58</f>
        <v>0.22220000000000001</v>
      </c>
      <c r="H105" s="1">
        <f t="shared" si="54"/>
        <v>0.22220000000000001</v>
      </c>
      <c r="I105" s="1">
        <f t="shared" si="54"/>
        <v>0.22220000000000001</v>
      </c>
      <c r="J105" s="1">
        <f t="shared" si="54"/>
        <v>0.22220000000000001</v>
      </c>
      <c r="K105" s="1">
        <f t="shared" si="54"/>
        <v>0.22220000000000001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 t="s">
        <v>93</v>
      </c>
      <c r="D106" s="1"/>
      <c r="E106" s="1"/>
      <c r="F106" s="1"/>
      <c r="G106" s="1">
        <f t="shared" ref="G106:K106" si="55">-G57</f>
        <v>2.0200000000000005</v>
      </c>
      <c r="H106" s="1">
        <f t="shared" si="55"/>
        <v>2.2220000000000004</v>
      </c>
      <c r="I106" s="1">
        <f t="shared" si="55"/>
        <v>2.4442000000000004</v>
      </c>
      <c r="J106" s="1">
        <f t="shared" si="55"/>
        <v>2.6886200000000002</v>
      </c>
      <c r="K106" s="1">
        <f t="shared" si="55"/>
        <v>2.9574820000000006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 t="s">
        <v>94</v>
      </c>
      <c r="D107" s="1"/>
      <c r="E107" s="1"/>
      <c r="F107" s="1"/>
      <c r="G107" s="1">
        <f t="shared" ref="G107:K107" si="56">-$I$43</f>
        <v>-0.46800000000000014</v>
      </c>
      <c r="H107" s="1">
        <f t="shared" si="56"/>
        <v>-0.46800000000000014</v>
      </c>
      <c r="I107" s="1">
        <f t="shared" si="56"/>
        <v>-0.46800000000000014</v>
      </c>
      <c r="J107" s="1">
        <f t="shared" si="56"/>
        <v>-0.46800000000000014</v>
      </c>
      <c r="K107" s="1">
        <f t="shared" si="56"/>
        <v>-0.46800000000000014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22" t="s">
        <v>95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 t="s">
        <v>73</v>
      </c>
      <c r="D109" s="1"/>
      <c r="E109" s="1"/>
      <c r="F109" s="1"/>
      <c r="G109" s="1">
        <f t="shared" ref="G109:K109" si="57">F73-G73</f>
        <v>-0.59999999999999964</v>
      </c>
      <c r="H109" s="1">
        <f t="shared" si="57"/>
        <v>-0.63600000000000101</v>
      </c>
      <c r="I109" s="1">
        <f t="shared" si="57"/>
        <v>-0.67416000000000054</v>
      </c>
      <c r="J109" s="1">
        <f t="shared" si="57"/>
        <v>-0.71460960000000284</v>
      </c>
      <c r="K109" s="1">
        <f t="shared" si="57"/>
        <v>-0.75748617600000046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 t="s">
        <v>74</v>
      </c>
      <c r="D110" s="1"/>
      <c r="E110" s="1"/>
      <c r="F110" s="1"/>
      <c r="G110" s="1">
        <f t="shared" ref="G110:K110" si="58">F74-G74</f>
        <v>-1.2000000000000028</v>
      </c>
      <c r="H110" s="1">
        <f t="shared" si="58"/>
        <v>-1.2719999999999985</v>
      </c>
      <c r="I110" s="1">
        <f t="shared" si="58"/>
        <v>-1.3483200000000082</v>
      </c>
      <c r="J110" s="1">
        <f t="shared" si="58"/>
        <v>-1.4292191999999986</v>
      </c>
      <c r="K110" s="1">
        <f t="shared" si="58"/>
        <v>-1.5149723520000045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 t="s">
        <v>75</v>
      </c>
      <c r="D111" s="1"/>
      <c r="E111" s="1"/>
      <c r="F111" s="1"/>
      <c r="G111" s="1">
        <f t="shared" ref="G111:K111" si="59">F75-G75</f>
        <v>-0.12000000000000011</v>
      </c>
      <c r="H111" s="1">
        <f t="shared" si="59"/>
        <v>-0.1272000000000002</v>
      </c>
      <c r="I111" s="1">
        <f t="shared" si="59"/>
        <v>-0.13483200000000028</v>
      </c>
      <c r="J111" s="1">
        <f t="shared" si="59"/>
        <v>-0.14292192000000048</v>
      </c>
      <c r="K111" s="1">
        <f t="shared" si="59"/>
        <v>-0.15149723520000036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 t="s">
        <v>81</v>
      </c>
      <c r="D112" s="1"/>
      <c r="E112" s="1"/>
      <c r="F112" s="1"/>
      <c r="G112" s="1">
        <f t="shared" ref="G112:K112" si="60">G82-F82</f>
        <v>0.30000000000000071</v>
      </c>
      <c r="H112" s="1">
        <f t="shared" si="60"/>
        <v>0.31799999999999962</v>
      </c>
      <c r="I112" s="1">
        <f t="shared" si="60"/>
        <v>0.33708000000000204</v>
      </c>
      <c r="J112" s="1">
        <f t="shared" si="60"/>
        <v>0.35730479999999964</v>
      </c>
      <c r="K112" s="1">
        <f t="shared" si="60"/>
        <v>0.37874308800000112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 t="s">
        <v>82</v>
      </c>
      <c r="D113" s="1"/>
      <c r="E113" s="1"/>
      <c r="F113" s="1"/>
      <c r="G113" s="1">
        <f t="shared" ref="G113:K113" si="61">G83-F83</f>
        <v>0.12000000000000011</v>
      </c>
      <c r="H113" s="1">
        <f t="shared" si="61"/>
        <v>0.1272000000000002</v>
      </c>
      <c r="I113" s="1">
        <f t="shared" si="61"/>
        <v>0.13483200000000028</v>
      </c>
      <c r="J113" s="1">
        <f t="shared" si="61"/>
        <v>0.14292192000000048</v>
      </c>
      <c r="K113" s="1">
        <f t="shared" si="61"/>
        <v>0.15149723520000036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5"/>
      <c r="B114" s="15"/>
      <c r="C114" s="19" t="s">
        <v>96</v>
      </c>
      <c r="D114" s="19"/>
      <c r="E114" s="19"/>
      <c r="F114" s="19"/>
      <c r="G114" s="19" t="str">
        <f t="shared" ref="G114:K114" ca="1" si="62">SUM(G102:G113)</f>
        <v>#REF!</v>
      </c>
      <c r="H114" s="19" t="str">
        <f t="shared" ca="1" si="62"/>
        <v>#REF!</v>
      </c>
      <c r="I114" s="19" t="str">
        <f t="shared" ca="1" si="62"/>
        <v>#REF!</v>
      </c>
      <c r="J114" s="19" t="str">
        <f t="shared" ca="1" si="62"/>
        <v>#REF!</v>
      </c>
      <c r="K114" s="19" t="str">
        <f t="shared" ca="1" si="62"/>
        <v>#REF!</v>
      </c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 t="s">
        <v>97</v>
      </c>
      <c r="D116" s="1"/>
      <c r="E116" s="1"/>
      <c r="F116" s="1"/>
      <c r="G116" s="1">
        <f t="shared" ref="G116:K116" si="63">-G69*G47</f>
        <v>-1.1660000000000001</v>
      </c>
      <c r="H116" s="1">
        <f t="shared" si="63"/>
        <v>-1.2359600000000002</v>
      </c>
      <c r="I116" s="1">
        <f t="shared" si="63"/>
        <v>-1.3101176000000003</v>
      </c>
      <c r="J116" s="1">
        <f t="shared" si="63"/>
        <v>-1.3887246560000006</v>
      </c>
      <c r="K116" s="1">
        <f t="shared" si="63"/>
        <v>-1.4720481353600008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5"/>
      <c r="B117" s="15"/>
      <c r="C117" s="19" t="s">
        <v>98</v>
      </c>
      <c r="D117" s="19"/>
      <c r="E117" s="19"/>
      <c r="F117" s="19"/>
      <c r="G117" s="19">
        <f t="shared" ref="G117:K117" si="64">G116</f>
        <v>-1.1660000000000001</v>
      </c>
      <c r="H117" s="19">
        <f t="shared" si="64"/>
        <v>-1.2359600000000002</v>
      </c>
      <c r="I117" s="19">
        <f t="shared" si="64"/>
        <v>-1.3101176000000003</v>
      </c>
      <c r="J117" s="19">
        <f t="shared" si="64"/>
        <v>-1.3887246560000006</v>
      </c>
      <c r="K117" s="19">
        <f t="shared" si="64"/>
        <v>-1.4720481353600008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22" t="s">
        <v>99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 t="s">
        <v>100</v>
      </c>
      <c r="D120" s="1"/>
      <c r="E120" s="1"/>
      <c r="F120" s="1"/>
      <c r="G120" s="1" t="str">
        <f t="shared" ref="G120:K120" ca="1" si="65">G141</f>
        <v>#REF!</v>
      </c>
      <c r="H120" s="1" t="str">
        <f t="shared" ca="1" si="65"/>
        <v>#REF!</v>
      </c>
      <c r="I120" s="1" t="str">
        <f t="shared" ca="1" si="65"/>
        <v>#REF!</v>
      </c>
      <c r="J120" s="1" t="str">
        <f t="shared" ca="1" si="65"/>
        <v>#REF!</v>
      </c>
      <c r="K120" s="1" t="str">
        <f t="shared" ca="1" si="65"/>
        <v>#REF!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 t="s">
        <v>25</v>
      </c>
      <c r="D121" s="1"/>
      <c r="E121" s="1"/>
      <c r="F121" s="1"/>
      <c r="G121" s="1" t="str">
        <f t="shared" ref="G121:K121" ca="1" si="66">SUM(G151:G152)</f>
        <v>#REF!</v>
      </c>
      <c r="H121" s="1" t="str">
        <f t="shared" ca="1" si="66"/>
        <v>#REF!</v>
      </c>
      <c r="I121" s="1" t="str">
        <f t="shared" ca="1" si="66"/>
        <v>#REF!</v>
      </c>
      <c r="J121" s="1" t="str">
        <f t="shared" ca="1" si="66"/>
        <v>#REF!</v>
      </c>
      <c r="K121" s="1" t="str">
        <f t="shared" ca="1" si="66"/>
        <v>#REF!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 t="s">
        <v>26</v>
      </c>
      <c r="D122" s="1"/>
      <c r="E122" s="1"/>
      <c r="F122" s="1"/>
      <c r="G122" s="1" t="str">
        <f t="shared" ref="G122:K122" ca="1" si="67">G159</f>
        <v>#REF!</v>
      </c>
      <c r="H122" s="1" t="str">
        <f t="shared" ca="1" si="67"/>
        <v>#REF!</v>
      </c>
      <c r="I122" s="1" t="str">
        <f t="shared" ca="1" si="67"/>
        <v>#REF!</v>
      </c>
      <c r="J122" s="1" t="str">
        <f t="shared" ca="1" si="67"/>
        <v>#REF!</v>
      </c>
      <c r="K122" s="1" t="str">
        <f t="shared" ca="1" si="67"/>
        <v>#REF!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5"/>
      <c r="B123" s="15"/>
      <c r="C123" s="19" t="s">
        <v>101</v>
      </c>
      <c r="D123" s="19"/>
      <c r="E123" s="19"/>
      <c r="F123" s="19"/>
      <c r="G123" s="19" t="str">
        <f t="shared" ref="G123:K123" ca="1" si="68">SUM(G120:G122)</f>
        <v>#REF!</v>
      </c>
      <c r="H123" s="19" t="str">
        <f t="shared" ca="1" si="68"/>
        <v>#REF!</v>
      </c>
      <c r="I123" s="19" t="str">
        <f t="shared" ca="1" si="68"/>
        <v>#REF!</v>
      </c>
      <c r="J123" s="19" t="str">
        <f t="shared" ca="1" si="68"/>
        <v>#REF!</v>
      </c>
      <c r="K123" s="19" t="str">
        <f t="shared" ca="1" si="68"/>
        <v>#REF!</v>
      </c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5"/>
      <c r="B125" s="15"/>
      <c r="C125" s="16" t="s">
        <v>102</v>
      </c>
      <c r="D125" s="16"/>
      <c r="E125" s="16"/>
      <c r="F125" s="16"/>
      <c r="G125" s="16" t="str">
        <f t="shared" ref="G125:K125" ca="1" si="69">G114+G117+G123</f>
        <v>#REF!</v>
      </c>
      <c r="H125" s="16" t="str">
        <f t="shared" ca="1" si="69"/>
        <v>#REF!</v>
      </c>
      <c r="I125" s="16" t="str">
        <f t="shared" ca="1" si="69"/>
        <v>#REF!</v>
      </c>
      <c r="J125" s="16" t="str">
        <f t="shared" ca="1" si="69"/>
        <v>#REF!</v>
      </c>
      <c r="K125" s="16" t="str">
        <f t="shared" ca="1" si="69"/>
        <v>#REF!</v>
      </c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0" t="s">
        <v>103</v>
      </c>
      <c r="D127" s="10"/>
      <c r="E127" s="10"/>
      <c r="F127" s="10"/>
      <c r="G127" s="10"/>
      <c r="H127" s="10"/>
      <c r="I127" s="10"/>
      <c r="J127" s="10"/>
      <c r="K127" s="10"/>
      <c r="L127" s="1"/>
      <c r="M127" s="18"/>
      <c r="N127" s="18"/>
      <c r="O127" s="18"/>
      <c r="P127" s="18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5"/>
      <c r="B128" s="15"/>
      <c r="C128" s="23" t="s">
        <v>104</v>
      </c>
      <c r="D128" s="23"/>
      <c r="E128" s="23"/>
      <c r="F128" s="23"/>
      <c r="G128" s="23"/>
      <c r="H128" s="23"/>
      <c r="I128" s="23"/>
      <c r="J128" s="23"/>
      <c r="K128" s="23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3">
      <c r="A129" s="15"/>
      <c r="B129" s="15"/>
      <c r="C129" s="15" t="s">
        <v>105</v>
      </c>
      <c r="D129" s="15"/>
      <c r="E129" s="15"/>
      <c r="F129" s="15"/>
      <c r="G129" s="15" t="str">
        <f t="shared" ref="G129:K129" ca="1" si="70">G114+G117</f>
        <v>#REF!</v>
      </c>
      <c r="H129" s="15" t="str">
        <f t="shared" ca="1" si="70"/>
        <v>#REF!</v>
      </c>
      <c r="I129" s="15" t="str">
        <f t="shared" ca="1" si="70"/>
        <v>#REF!</v>
      </c>
      <c r="J129" s="15" t="str">
        <f t="shared" ca="1" si="70"/>
        <v>#REF!</v>
      </c>
      <c r="K129" s="15" t="str">
        <f t="shared" ca="1" si="70"/>
        <v>#REF!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3">
      <c r="A130" s="1"/>
      <c r="B130" s="1"/>
      <c r="C130" s="1" t="s">
        <v>106</v>
      </c>
      <c r="D130" s="1"/>
      <c r="E130" s="1"/>
      <c r="F130" s="1"/>
      <c r="G130" s="1">
        <f t="shared" ref="G130:K130" si="71">G151</f>
        <v>-0.60600000000000009</v>
      </c>
      <c r="H130" s="1" t="str">
        <f t="shared" ca="1" si="71"/>
        <v>#REF!</v>
      </c>
      <c r="I130" s="1" t="str">
        <f t="shared" ca="1" si="71"/>
        <v>#REF!</v>
      </c>
      <c r="J130" s="1" t="str">
        <f t="shared" ca="1" si="71"/>
        <v>#REF!</v>
      </c>
      <c r="K130" s="1" t="str">
        <f t="shared" ca="1" si="71"/>
        <v>#REF!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5"/>
      <c r="B131" s="15"/>
      <c r="C131" s="19" t="s">
        <v>107</v>
      </c>
      <c r="D131" s="19"/>
      <c r="E131" s="19"/>
      <c r="F131" s="19"/>
      <c r="G131" s="19" t="str">
        <f t="shared" ref="G131:K131" ca="1" si="72">SUM(G129:G130)</f>
        <v>#REF!</v>
      </c>
      <c r="H131" s="19" t="str">
        <f t="shared" ca="1" si="72"/>
        <v>#REF!</v>
      </c>
      <c r="I131" s="19" t="str">
        <f t="shared" ca="1" si="72"/>
        <v>#REF!</v>
      </c>
      <c r="J131" s="19" t="str">
        <f t="shared" ca="1" si="72"/>
        <v>#REF!</v>
      </c>
      <c r="K131" s="19" t="str">
        <f t="shared" ca="1" si="72"/>
        <v>#REF!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3">
      <c r="A132" s="1"/>
      <c r="B132" s="1"/>
      <c r="C132" s="1" t="s">
        <v>108</v>
      </c>
      <c r="D132" s="1"/>
      <c r="E132" s="1"/>
      <c r="F132" s="1"/>
      <c r="G132" s="1" t="str">
        <f t="shared" ref="G132:K132" ca="1" si="73">G141</f>
        <v>#REF!</v>
      </c>
      <c r="H132" s="1" t="str">
        <f t="shared" ca="1" si="73"/>
        <v>#REF!</v>
      </c>
      <c r="I132" s="1" t="str">
        <f t="shared" ca="1" si="73"/>
        <v>#REF!</v>
      </c>
      <c r="J132" s="1" t="str">
        <f t="shared" ca="1" si="73"/>
        <v>#REF!</v>
      </c>
      <c r="K132" s="1" t="str">
        <f t="shared" ca="1" si="73"/>
        <v>#REF!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5"/>
      <c r="B133" s="15"/>
      <c r="C133" s="19" t="s">
        <v>109</v>
      </c>
      <c r="D133" s="19"/>
      <c r="E133" s="19"/>
      <c r="F133" s="19"/>
      <c r="G133" s="19" t="str">
        <f t="shared" ref="G133:K133" ca="1" si="74">SUM(G131:G132)</f>
        <v>#REF!</v>
      </c>
      <c r="H133" s="19" t="str">
        <f t="shared" ca="1" si="74"/>
        <v>#REF!</v>
      </c>
      <c r="I133" s="19" t="str">
        <f t="shared" ca="1" si="74"/>
        <v>#REF!</v>
      </c>
      <c r="J133" s="19" t="str">
        <f t="shared" ca="1" si="74"/>
        <v>#REF!</v>
      </c>
      <c r="K133" s="19" t="str">
        <f t="shared" ca="1" si="74"/>
        <v>#REF!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3">
      <c r="A134" s="1"/>
      <c r="B134" s="1"/>
      <c r="C134" s="1" t="s">
        <v>110</v>
      </c>
      <c r="D134" s="1"/>
      <c r="E134" s="1"/>
      <c r="F134" s="1"/>
      <c r="G134" s="1" t="str">
        <f t="shared" ref="G134:K134" ca="1" si="75">G152</f>
        <v>#REF!</v>
      </c>
      <c r="H134" s="1" t="str">
        <f t="shared" ca="1" si="75"/>
        <v>#REF!</v>
      </c>
      <c r="I134" s="1" t="str">
        <f t="shared" ca="1" si="75"/>
        <v>#REF!</v>
      </c>
      <c r="J134" s="1" t="str">
        <f t="shared" ca="1" si="75"/>
        <v>#REF!</v>
      </c>
      <c r="K134" s="1" t="str">
        <f t="shared" ca="1" si="75"/>
        <v>#REF!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5"/>
      <c r="B135" s="15"/>
      <c r="C135" s="19" t="s">
        <v>111</v>
      </c>
      <c r="D135" s="19"/>
      <c r="E135" s="19"/>
      <c r="F135" s="19"/>
      <c r="G135" s="19" t="str">
        <f t="shared" ref="G135:K135" ca="1" si="76">SUM(G133:G134)</f>
        <v>#REF!</v>
      </c>
      <c r="H135" s="19" t="str">
        <f t="shared" ca="1" si="76"/>
        <v>#REF!</v>
      </c>
      <c r="I135" s="19" t="str">
        <f t="shared" ca="1" si="76"/>
        <v>#REF!</v>
      </c>
      <c r="J135" s="19" t="str">
        <f t="shared" ca="1" si="76"/>
        <v>#REF!</v>
      </c>
      <c r="K135" s="19" t="str">
        <f t="shared" ca="1" si="76"/>
        <v>#REF!</v>
      </c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3">
      <c r="A136" s="1"/>
      <c r="B136" s="1"/>
      <c r="C136" s="1" t="s">
        <v>112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5"/>
      <c r="B137" s="15"/>
      <c r="C137" s="16" t="s">
        <v>113</v>
      </c>
      <c r="D137" s="16"/>
      <c r="E137" s="16"/>
      <c r="F137" s="16"/>
      <c r="G137" s="16" t="str">
        <f t="shared" ref="G137:K137" ca="1" si="77">SUM(G135:G136)</f>
        <v>#REF!</v>
      </c>
      <c r="H137" s="16" t="str">
        <f t="shared" ca="1" si="77"/>
        <v>#REF!</v>
      </c>
      <c r="I137" s="16" t="str">
        <f t="shared" ca="1" si="77"/>
        <v>#REF!</v>
      </c>
      <c r="J137" s="16" t="str">
        <f t="shared" ca="1" si="77"/>
        <v>#REF!</v>
      </c>
      <c r="K137" s="16" t="str">
        <f t="shared" ca="1" si="77"/>
        <v>#REF!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5"/>
      <c r="B139" s="15"/>
      <c r="C139" s="23" t="s">
        <v>114</v>
      </c>
      <c r="D139" s="23"/>
      <c r="E139" s="23"/>
      <c r="F139" s="23"/>
      <c r="G139" s="23" t="str">
        <f t="shared" ref="G139:K139" ca="1" si="78">G131</f>
        <v>#REF!</v>
      </c>
      <c r="H139" s="23" t="str">
        <f t="shared" ca="1" si="78"/>
        <v>#REF!</v>
      </c>
      <c r="I139" s="23" t="str">
        <f t="shared" ca="1" si="78"/>
        <v>#REF!</v>
      </c>
      <c r="J139" s="23" t="str">
        <f t="shared" ca="1" si="78"/>
        <v>#REF!</v>
      </c>
      <c r="K139" s="23" t="str">
        <f t="shared" ca="1" si="78"/>
        <v>#REF!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3">
      <c r="A140" s="1"/>
      <c r="B140" s="1"/>
      <c r="C140" s="1" t="s">
        <v>115</v>
      </c>
      <c r="D140" s="1"/>
      <c r="E140" s="1"/>
      <c r="F140" s="1"/>
      <c r="G140" s="1">
        <f t="shared" ref="G140:K140" si="79">F142</f>
        <v>0</v>
      </c>
      <c r="H140" s="1" t="str">
        <f t="shared" ca="1" si="79"/>
        <v>#REF!</v>
      </c>
      <c r="I140" s="1" t="str">
        <f t="shared" ca="1" si="79"/>
        <v>#REF!</v>
      </c>
      <c r="J140" s="1" t="str">
        <f t="shared" ca="1" si="79"/>
        <v>#REF!</v>
      </c>
      <c r="K140" s="1" t="str">
        <f t="shared" ca="1" si="79"/>
        <v>#REF!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 t="s">
        <v>116</v>
      </c>
      <c r="D141" s="1"/>
      <c r="E141" s="1"/>
      <c r="F141" s="1"/>
      <c r="G141" s="1" t="str">
        <f t="shared" ref="G141:K141" ca="1" si="80">MIN(G147,-MIN(G140,G139))</f>
        <v>#REF!</v>
      </c>
      <c r="H141" s="1" t="str">
        <f t="shared" ca="1" si="80"/>
        <v>#REF!</v>
      </c>
      <c r="I141" s="1" t="str">
        <f t="shared" ca="1" si="80"/>
        <v>#REF!</v>
      </c>
      <c r="J141" s="1" t="str">
        <f t="shared" ca="1" si="80"/>
        <v>#REF!</v>
      </c>
      <c r="K141" s="1" t="str">
        <f t="shared" ca="1" si="80"/>
        <v>#REF!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5"/>
      <c r="B142" s="15"/>
      <c r="C142" s="19" t="s">
        <v>117</v>
      </c>
      <c r="D142" s="19"/>
      <c r="E142" s="19"/>
      <c r="F142" s="24">
        <v>0</v>
      </c>
      <c r="G142" s="19" t="str">
        <f t="shared" ref="G142:K142" ca="1" si="81">SUM(G140:G141)</f>
        <v>#REF!</v>
      </c>
      <c r="H142" s="19" t="str">
        <f t="shared" ca="1" si="81"/>
        <v>#REF!</v>
      </c>
      <c r="I142" s="19" t="str">
        <f t="shared" ca="1" si="81"/>
        <v>#REF!</v>
      </c>
      <c r="J142" s="19" t="str">
        <f t="shared" ca="1" si="81"/>
        <v>#REF!</v>
      </c>
      <c r="K142" s="19" t="str">
        <f t="shared" ca="1" si="81"/>
        <v>#REF!</v>
      </c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3">
      <c r="A143" s="1"/>
      <c r="B143" s="1"/>
      <c r="C143" s="1" t="s">
        <v>118</v>
      </c>
      <c r="D143" s="1"/>
      <c r="E143" s="1"/>
      <c r="F143" s="1"/>
      <c r="G143" s="13">
        <v>0.04</v>
      </c>
      <c r="H143" s="13">
        <v>0.04</v>
      </c>
      <c r="I143" s="13">
        <v>0.04</v>
      </c>
      <c r="J143" s="13">
        <v>0.04</v>
      </c>
      <c r="K143" s="13">
        <v>0.04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 t="s">
        <v>119</v>
      </c>
      <c r="D144" s="1"/>
      <c r="E144" s="1"/>
      <c r="F144" s="1"/>
      <c r="G144" s="1" t="str">
        <f t="shared" ref="G144:K144" ca="1" si="82">G143*AVERAGE(G140,G142)</f>
        <v>#REF!</v>
      </c>
      <c r="H144" s="1" t="str">
        <f t="shared" ca="1" si="82"/>
        <v>#REF!</v>
      </c>
      <c r="I144" s="1" t="str">
        <f t="shared" ca="1" si="82"/>
        <v>#REF!</v>
      </c>
      <c r="J144" s="1" t="str">
        <f t="shared" ca="1" si="82"/>
        <v>#REF!</v>
      </c>
      <c r="K144" s="1" t="str">
        <f t="shared" ca="1" si="82"/>
        <v>#REF!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 t="s">
        <v>120</v>
      </c>
      <c r="D146" s="1"/>
      <c r="E146" s="25">
        <v>1</v>
      </c>
      <c r="F146" s="1"/>
      <c r="G146" s="1">
        <f t="shared" ref="G146:K146" si="83">$E$146*$F$16</f>
        <v>20.200000000000003</v>
      </c>
      <c r="H146" s="1">
        <f t="shared" si="83"/>
        <v>20.200000000000003</v>
      </c>
      <c r="I146" s="1">
        <f t="shared" si="83"/>
        <v>20.200000000000003</v>
      </c>
      <c r="J146" s="1">
        <f t="shared" si="83"/>
        <v>20.200000000000003</v>
      </c>
      <c r="K146" s="1">
        <f t="shared" si="83"/>
        <v>20.200000000000003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 t="s">
        <v>121</v>
      </c>
      <c r="D147" s="1"/>
      <c r="E147" s="1"/>
      <c r="F147" s="1"/>
      <c r="G147" s="1">
        <f t="shared" ref="G147:K147" si="84">G146-G140</f>
        <v>20.200000000000003</v>
      </c>
      <c r="H147" s="1" t="str">
        <f t="shared" ca="1" si="84"/>
        <v>#REF!</v>
      </c>
      <c r="I147" s="1" t="str">
        <f t="shared" ca="1" si="84"/>
        <v>#REF!</v>
      </c>
      <c r="J147" s="1" t="str">
        <f t="shared" ca="1" si="84"/>
        <v>#REF!</v>
      </c>
      <c r="K147" s="1" t="str">
        <f t="shared" ca="1" si="84"/>
        <v>#REF!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5"/>
      <c r="B149" s="15"/>
      <c r="C149" s="23" t="s">
        <v>122</v>
      </c>
      <c r="D149" s="23"/>
      <c r="E149" s="23"/>
      <c r="F149" s="23"/>
      <c r="G149" s="23" t="str">
        <f t="shared" ref="G149:K149" ca="1" si="85">G133</f>
        <v>#REF!</v>
      </c>
      <c r="H149" s="23" t="str">
        <f t="shared" ca="1" si="85"/>
        <v>#REF!</v>
      </c>
      <c r="I149" s="23" t="str">
        <f t="shared" ca="1" si="85"/>
        <v>#REF!</v>
      </c>
      <c r="J149" s="23" t="str">
        <f t="shared" ca="1" si="85"/>
        <v>#REF!</v>
      </c>
      <c r="K149" s="23" t="str">
        <f t="shared" ca="1" si="85"/>
        <v>#REF!</v>
      </c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3">
      <c r="A150" s="1"/>
      <c r="B150" s="1"/>
      <c r="C150" s="1" t="s">
        <v>123</v>
      </c>
      <c r="D150" s="1"/>
      <c r="E150" s="1"/>
      <c r="F150" s="1"/>
      <c r="G150" s="1">
        <f t="shared" ref="G150:K150" si="86">F153</f>
        <v>60.600000000000009</v>
      </c>
      <c r="H150" s="1" t="str">
        <f t="shared" ca="1" si="86"/>
        <v>#REF!</v>
      </c>
      <c r="I150" s="1" t="str">
        <f t="shared" ca="1" si="86"/>
        <v>#REF!</v>
      </c>
      <c r="J150" s="1" t="str">
        <f t="shared" ca="1" si="86"/>
        <v>#REF!</v>
      </c>
      <c r="K150" s="1" t="str">
        <f t="shared" ca="1" si="86"/>
        <v>#REF!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 t="s">
        <v>124</v>
      </c>
      <c r="D151" s="1"/>
      <c r="E151" s="26">
        <f>K21</f>
        <v>0.01</v>
      </c>
      <c r="F151" s="1"/>
      <c r="G151" s="1">
        <f t="shared" ref="G151:K151" si="87">-$E$151*G150</f>
        <v>-0.60600000000000009</v>
      </c>
      <c r="H151" s="1" t="str">
        <f t="shared" ca="1" si="87"/>
        <v>#REF!</v>
      </c>
      <c r="I151" s="1" t="str">
        <f t="shared" ca="1" si="87"/>
        <v>#REF!</v>
      </c>
      <c r="J151" s="1" t="str">
        <f t="shared" ca="1" si="87"/>
        <v>#REF!</v>
      </c>
      <c r="K151" s="1" t="str">
        <f t="shared" ca="1" si="87"/>
        <v>#REF!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 t="s">
        <v>125</v>
      </c>
      <c r="D152" s="1"/>
      <c r="E152" s="1"/>
      <c r="F152" s="1"/>
      <c r="G152" s="1" t="str">
        <f t="shared" ref="G152:K152" ca="1" si="88">-MIN(G150+G151,G149)</f>
        <v>#REF!</v>
      </c>
      <c r="H152" s="1" t="str">
        <f t="shared" ca="1" si="88"/>
        <v>#REF!</v>
      </c>
      <c r="I152" s="1" t="str">
        <f t="shared" ca="1" si="88"/>
        <v>#REF!</v>
      </c>
      <c r="J152" s="1" t="str">
        <f t="shared" ca="1" si="88"/>
        <v>#REF!</v>
      </c>
      <c r="K152" s="1" t="str">
        <f t="shared" ca="1" si="88"/>
        <v>#REF!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5"/>
      <c r="B153" s="15"/>
      <c r="C153" s="19" t="s">
        <v>126</v>
      </c>
      <c r="D153" s="19"/>
      <c r="E153" s="19"/>
      <c r="F153" s="19">
        <f>F85</f>
        <v>60.600000000000009</v>
      </c>
      <c r="G153" s="19" t="str">
        <f t="shared" ref="G153:K153" ca="1" si="89">SUM(G150:G152)</f>
        <v>#REF!</v>
      </c>
      <c r="H153" s="19" t="str">
        <f t="shared" ca="1" si="89"/>
        <v>#REF!</v>
      </c>
      <c r="I153" s="19" t="str">
        <f t="shared" ca="1" si="89"/>
        <v>#REF!</v>
      </c>
      <c r="J153" s="19" t="str">
        <f t="shared" ca="1" si="89"/>
        <v>#REF!</v>
      </c>
      <c r="K153" s="19" t="str">
        <f t="shared" ca="1" si="89"/>
        <v>#REF!</v>
      </c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3">
      <c r="A154" s="1"/>
      <c r="B154" s="1"/>
      <c r="C154" s="1" t="s">
        <v>118</v>
      </c>
      <c r="D154" s="1"/>
      <c r="E154" s="1"/>
      <c r="F154" s="1"/>
      <c r="G154" s="6">
        <f t="shared" ref="G154:K154" si="90">$J$21</f>
        <v>0.06</v>
      </c>
      <c r="H154" s="6">
        <f t="shared" si="90"/>
        <v>0.06</v>
      </c>
      <c r="I154" s="6">
        <f t="shared" si="90"/>
        <v>0.06</v>
      </c>
      <c r="J154" s="6">
        <f t="shared" si="90"/>
        <v>0.06</v>
      </c>
      <c r="K154" s="6">
        <f t="shared" si="90"/>
        <v>0.06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 t="s">
        <v>119</v>
      </c>
      <c r="D155" s="1"/>
      <c r="E155" s="1"/>
      <c r="F155" s="1"/>
      <c r="G155" s="1" t="str">
        <f t="shared" ref="G155:K155" ca="1" si="91">G154*AVERAGE(G150,G153)</f>
        <v>#REF!</v>
      </c>
      <c r="H155" s="1" t="str">
        <f t="shared" ca="1" si="91"/>
        <v>#REF!</v>
      </c>
      <c r="I155" s="1" t="str">
        <f t="shared" ca="1" si="91"/>
        <v>#REF!</v>
      </c>
      <c r="J155" s="1" t="str">
        <f t="shared" ca="1" si="91"/>
        <v>#REF!</v>
      </c>
      <c r="K155" s="1" t="str">
        <f t="shared" ca="1" si="91"/>
        <v>#REF!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5"/>
      <c r="B157" s="15"/>
      <c r="C157" s="23" t="s">
        <v>127</v>
      </c>
      <c r="D157" s="23"/>
      <c r="E157" s="23"/>
      <c r="F157" s="23"/>
      <c r="G157" s="23" t="str">
        <f t="shared" ref="G157:K157" ca="1" si="92">G135</f>
        <v>#REF!</v>
      </c>
      <c r="H157" s="23" t="str">
        <f t="shared" ca="1" si="92"/>
        <v>#REF!</v>
      </c>
      <c r="I157" s="23" t="str">
        <f t="shared" ca="1" si="92"/>
        <v>#REF!</v>
      </c>
      <c r="J157" s="23" t="str">
        <f t="shared" ca="1" si="92"/>
        <v>#REF!</v>
      </c>
      <c r="K157" s="23" t="str">
        <f t="shared" ca="1" si="92"/>
        <v>#REF!</v>
      </c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3">
      <c r="A158" s="1"/>
      <c r="B158" s="1"/>
      <c r="C158" s="1" t="s">
        <v>128</v>
      </c>
      <c r="D158" s="1"/>
      <c r="E158" s="1"/>
      <c r="F158" s="1"/>
      <c r="G158" s="1">
        <f t="shared" ref="G158:K158" si="93">F160</f>
        <v>30.300000000000004</v>
      </c>
      <c r="H158" s="1" t="str">
        <f t="shared" ca="1" si="93"/>
        <v>#REF!</v>
      </c>
      <c r="I158" s="1" t="str">
        <f t="shared" ca="1" si="93"/>
        <v>#REF!</v>
      </c>
      <c r="J158" s="1" t="str">
        <f t="shared" ca="1" si="93"/>
        <v>#REF!</v>
      </c>
      <c r="K158" s="1" t="str">
        <f t="shared" ca="1" si="93"/>
        <v>#REF!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 t="s">
        <v>125</v>
      </c>
      <c r="D159" s="1"/>
      <c r="E159" s="1"/>
      <c r="F159" s="1"/>
      <c r="G159" s="1" t="str">
        <f t="shared" ref="G159:K159" ca="1" si="94">-MIN(G158,G157)</f>
        <v>#REF!</v>
      </c>
      <c r="H159" s="1" t="str">
        <f t="shared" ca="1" si="94"/>
        <v>#REF!</v>
      </c>
      <c r="I159" s="1" t="str">
        <f t="shared" ca="1" si="94"/>
        <v>#REF!</v>
      </c>
      <c r="J159" s="1" t="str">
        <f t="shared" ca="1" si="94"/>
        <v>#REF!</v>
      </c>
      <c r="K159" s="1" t="str">
        <f t="shared" ca="1" si="94"/>
        <v>#REF!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5"/>
      <c r="B160" s="15"/>
      <c r="C160" s="19" t="s">
        <v>129</v>
      </c>
      <c r="D160" s="19"/>
      <c r="E160" s="19"/>
      <c r="F160" s="19">
        <f>F86</f>
        <v>30.300000000000004</v>
      </c>
      <c r="G160" s="19" t="str">
        <f t="shared" ref="G160:K160" ca="1" si="95">SUM(G158:G159)</f>
        <v>#REF!</v>
      </c>
      <c r="H160" s="19" t="str">
        <f t="shared" ca="1" si="95"/>
        <v>#REF!</v>
      </c>
      <c r="I160" s="19" t="str">
        <f t="shared" ca="1" si="95"/>
        <v>#REF!</v>
      </c>
      <c r="J160" s="19" t="str">
        <f t="shared" ca="1" si="95"/>
        <v>#REF!</v>
      </c>
      <c r="K160" s="19" t="str">
        <f t="shared" ca="1" si="95"/>
        <v>#REF!</v>
      </c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3">
      <c r="A161" s="1"/>
      <c r="B161" s="1"/>
      <c r="C161" s="1" t="s">
        <v>118</v>
      </c>
      <c r="D161" s="1"/>
      <c r="E161" s="1"/>
      <c r="F161" s="1"/>
      <c r="G161" s="6">
        <f t="shared" ref="G161:K161" si="96">$J$22</f>
        <v>0.08</v>
      </c>
      <c r="H161" s="6">
        <f t="shared" si="96"/>
        <v>0.08</v>
      </c>
      <c r="I161" s="6">
        <f t="shared" si="96"/>
        <v>0.08</v>
      </c>
      <c r="J161" s="6">
        <f t="shared" si="96"/>
        <v>0.08</v>
      </c>
      <c r="K161" s="6">
        <f t="shared" si="96"/>
        <v>0.08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 t="s">
        <v>119</v>
      </c>
      <c r="D162" s="1"/>
      <c r="E162" s="1"/>
      <c r="F162" s="1"/>
      <c r="G162" s="1" t="str">
        <f t="shared" ref="G162:K162" ca="1" si="97">G161*AVERAGE(G158,G160)</f>
        <v>#REF!</v>
      </c>
      <c r="H162" s="1" t="str">
        <f t="shared" ca="1" si="97"/>
        <v>#REF!</v>
      </c>
      <c r="I162" s="1" t="str">
        <f t="shared" ca="1" si="97"/>
        <v>#REF!</v>
      </c>
      <c r="J162" s="1" t="str">
        <f t="shared" ca="1" si="97"/>
        <v>#REF!</v>
      </c>
      <c r="K162" s="1" t="str">
        <f t="shared" ca="1" si="97"/>
        <v>#REF!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5"/>
      <c r="B164" s="15"/>
      <c r="C164" s="23" t="s">
        <v>130</v>
      </c>
      <c r="D164" s="23"/>
      <c r="E164" s="23"/>
      <c r="F164" s="23"/>
      <c r="G164" s="23"/>
      <c r="H164" s="23"/>
      <c r="I164" s="23"/>
      <c r="J164" s="23"/>
      <c r="K164" s="23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3">
      <c r="A165" s="1"/>
      <c r="B165" s="1"/>
      <c r="C165" s="1" t="s">
        <v>131</v>
      </c>
      <c r="D165" s="1"/>
      <c r="E165" s="1"/>
      <c r="F165" s="1"/>
      <c r="G165" s="1">
        <f t="shared" ref="G165:K165" si="98">F167</f>
        <v>20.200000000000003</v>
      </c>
      <c r="H165" s="1">
        <f t="shared" si="98"/>
        <v>22.220000000000002</v>
      </c>
      <c r="I165" s="1">
        <f t="shared" si="98"/>
        <v>24.442000000000004</v>
      </c>
      <c r="J165" s="1">
        <f t="shared" si="98"/>
        <v>26.886200000000002</v>
      </c>
      <c r="K165" s="1">
        <f t="shared" si="98"/>
        <v>29.574820000000003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 t="s">
        <v>132</v>
      </c>
      <c r="D166" s="1"/>
      <c r="E166" s="1"/>
      <c r="F166" s="1"/>
      <c r="G166" s="1">
        <f t="shared" ref="G166:K166" si="99">G168*G165</f>
        <v>2.0200000000000005</v>
      </c>
      <c r="H166" s="1">
        <f t="shared" si="99"/>
        <v>2.2220000000000004</v>
      </c>
      <c r="I166" s="1">
        <f t="shared" si="99"/>
        <v>2.4442000000000004</v>
      </c>
      <c r="J166" s="1">
        <f t="shared" si="99"/>
        <v>2.6886200000000002</v>
      </c>
      <c r="K166" s="1">
        <f t="shared" si="99"/>
        <v>2.9574820000000006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5"/>
      <c r="B167" s="15"/>
      <c r="C167" s="19" t="s">
        <v>133</v>
      </c>
      <c r="D167" s="19"/>
      <c r="E167" s="19"/>
      <c r="F167" s="19">
        <f>F87</f>
        <v>20.200000000000003</v>
      </c>
      <c r="G167" s="19">
        <f t="shared" ref="G167:K167" si="100">SUM(G165:G166)</f>
        <v>22.220000000000002</v>
      </c>
      <c r="H167" s="19">
        <f t="shared" si="100"/>
        <v>24.442000000000004</v>
      </c>
      <c r="I167" s="19">
        <f t="shared" si="100"/>
        <v>26.886200000000002</v>
      </c>
      <c r="J167" s="19">
        <f t="shared" si="100"/>
        <v>29.574820000000003</v>
      </c>
      <c r="K167" s="19">
        <f t="shared" si="100"/>
        <v>32.532302000000001</v>
      </c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3">
      <c r="A168" s="1"/>
      <c r="B168" s="1"/>
      <c r="C168" s="1" t="s">
        <v>118</v>
      </c>
      <c r="D168" s="1"/>
      <c r="E168" s="1"/>
      <c r="F168" s="1"/>
      <c r="G168" s="6">
        <f t="shared" ref="G168:K168" si="101">$J$23</f>
        <v>0.1</v>
      </c>
      <c r="H168" s="6">
        <f t="shared" si="101"/>
        <v>0.1</v>
      </c>
      <c r="I168" s="6">
        <f t="shared" si="101"/>
        <v>0.1</v>
      </c>
      <c r="J168" s="6">
        <f t="shared" si="101"/>
        <v>0.1</v>
      </c>
      <c r="K168" s="6">
        <f t="shared" si="101"/>
        <v>0.1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5"/>
      <c r="B170" s="15"/>
      <c r="C170" s="23" t="s">
        <v>134</v>
      </c>
      <c r="D170" s="23"/>
      <c r="E170" s="23"/>
      <c r="F170" s="23"/>
      <c r="G170" s="23"/>
      <c r="H170" s="23"/>
      <c r="I170" s="23"/>
      <c r="J170" s="23"/>
      <c r="K170" s="23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3">
      <c r="A171" s="1"/>
      <c r="B171" s="1"/>
      <c r="C171" s="1" t="s">
        <v>135</v>
      </c>
      <c r="D171" s="1"/>
      <c r="E171" s="1"/>
      <c r="F171" s="1"/>
      <c r="G171" s="1" t="str">
        <f t="shared" ref="G171:K171" ca="1" si="102">G144</f>
        <v>#REF!</v>
      </c>
      <c r="H171" s="1" t="str">
        <f t="shared" ca="1" si="102"/>
        <v>#REF!</v>
      </c>
      <c r="I171" s="1" t="str">
        <f t="shared" ca="1" si="102"/>
        <v>#REF!</v>
      </c>
      <c r="J171" s="1" t="str">
        <f t="shared" ca="1" si="102"/>
        <v>#REF!</v>
      </c>
      <c r="K171" s="1" t="str">
        <f t="shared" ca="1" si="102"/>
        <v>#REF!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 t="s">
        <v>136</v>
      </c>
      <c r="D172" s="1"/>
      <c r="E172" s="1"/>
      <c r="F172" s="1"/>
      <c r="G172" s="1" t="str">
        <f t="shared" ref="G172:K172" ca="1" si="103">G155</f>
        <v>#REF!</v>
      </c>
      <c r="H172" s="1" t="str">
        <f t="shared" ca="1" si="103"/>
        <v>#REF!</v>
      </c>
      <c r="I172" s="1" t="str">
        <f t="shared" ca="1" si="103"/>
        <v>#REF!</v>
      </c>
      <c r="J172" s="1" t="str">
        <f t="shared" ca="1" si="103"/>
        <v>#REF!</v>
      </c>
      <c r="K172" s="1" t="str">
        <f t="shared" ca="1" si="103"/>
        <v>#REF!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 t="s">
        <v>137</v>
      </c>
      <c r="D173" s="1"/>
      <c r="E173" s="1"/>
      <c r="F173" s="1"/>
      <c r="G173" s="1" t="str">
        <f t="shared" ref="G173:K173" ca="1" si="104">G162</f>
        <v>#REF!</v>
      </c>
      <c r="H173" s="1" t="str">
        <f t="shared" ca="1" si="104"/>
        <v>#REF!</v>
      </c>
      <c r="I173" s="1" t="str">
        <f t="shared" ca="1" si="104"/>
        <v>#REF!</v>
      </c>
      <c r="J173" s="1" t="str">
        <f t="shared" ca="1" si="104"/>
        <v>#REF!</v>
      </c>
      <c r="K173" s="1" t="str">
        <f t="shared" ca="1" si="104"/>
        <v>#REF!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5"/>
      <c r="B174" s="15"/>
      <c r="C174" s="19" t="s">
        <v>138</v>
      </c>
      <c r="D174" s="19"/>
      <c r="E174" s="19"/>
      <c r="F174" s="19"/>
      <c r="G174" s="19" t="str">
        <f t="shared" ref="G174:K174" ca="1" si="105">SUM(G171:G173)</f>
        <v>#REF!</v>
      </c>
      <c r="H174" s="19" t="str">
        <f t="shared" ca="1" si="105"/>
        <v>#REF!</v>
      </c>
      <c r="I174" s="19" t="str">
        <f t="shared" ca="1" si="105"/>
        <v>#REF!</v>
      </c>
      <c r="J174" s="19" t="str">
        <f t="shared" ca="1" si="105"/>
        <v>#REF!</v>
      </c>
      <c r="K174" s="19" t="str">
        <f t="shared" ca="1" si="105"/>
        <v>#REF!</v>
      </c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3">
      <c r="A175" s="1"/>
      <c r="B175" s="1"/>
      <c r="C175" s="1" t="s">
        <v>139</v>
      </c>
      <c r="D175" s="1"/>
      <c r="E175" s="1"/>
      <c r="F175" s="1"/>
      <c r="G175" s="1">
        <f t="shared" ref="G175:K175" si="106">G166</f>
        <v>2.0200000000000005</v>
      </c>
      <c r="H175" s="1">
        <f t="shared" si="106"/>
        <v>2.2220000000000004</v>
      </c>
      <c r="I175" s="1">
        <f t="shared" si="106"/>
        <v>2.4442000000000004</v>
      </c>
      <c r="J175" s="1">
        <f t="shared" si="106"/>
        <v>2.6886200000000002</v>
      </c>
      <c r="K175" s="1">
        <f t="shared" si="106"/>
        <v>2.9574820000000006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5"/>
      <c r="B176" s="15"/>
      <c r="C176" s="16" t="s">
        <v>140</v>
      </c>
      <c r="D176" s="16"/>
      <c r="E176" s="16"/>
      <c r="F176" s="16"/>
      <c r="G176" s="16" t="str">
        <f t="shared" ref="G176:K176" ca="1" si="107">SUM(G174:G175)</f>
        <v>#REF!</v>
      </c>
      <c r="H176" s="16" t="str">
        <f t="shared" ca="1" si="107"/>
        <v>#REF!</v>
      </c>
      <c r="I176" s="16" t="str">
        <f t="shared" ca="1" si="107"/>
        <v>#REF!</v>
      </c>
      <c r="J176" s="16" t="str">
        <f t="shared" ca="1" si="107"/>
        <v>#REF!</v>
      </c>
      <c r="K176" s="16" t="str">
        <f t="shared" ca="1" si="107"/>
        <v>#REF!</v>
      </c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0" t="s">
        <v>141</v>
      </c>
      <c r="D178" s="10"/>
      <c r="E178" s="10"/>
      <c r="F178" s="10"/>
      <c r="G178" s="10"/>
      <c r="H178" s="10"/>
      <c r="I178" s="10"/>
      <c r="J178" s="10"/>
      <c r="K178" s="10"/>
      <c r="L178" s="1"/>
      <c r="M178" s="18"/>
      <c r="N178" s="18"/>
      <c r="O178" s="18"/>
      <c r="P178" s="18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23" t="s">
        <v>142</v>
      </c>
      <c r="D179" s="27"/>
      <c r="E179" s="27"/>
      <c r="F179" s="27"/>
      <c r="G179" s="27"/>
      <c r="H179" s="27"/>
      <c r="I179" s="27"/>
      <c r="J179" s="27"/>
      <c r="K179" s="2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 t="s">
        <v>143</v>
      </c>
      <c r="D180" s="1"/>
      <c r="E180" s="1"/>
      <c r="F180" s="1"/>
      <c r="G180" s="1">
        <f t="shared" ref="G180:K180" si="108">G52</f>
        <v>22.312000000000005</v>
      </c>
      <c r="H180" s="1">
        <f t="shared" si="108"/>
        <v>24.550720000000005</v>
      </c>
      <c r="I180" s="1">
        <f t="shared" si="108"/>
        <v>26.92376320000001</v>
      </c>
      <c r="J180" s="1">
        <f t="shared" si="108"/>
        <v>29.43918899200002</v>
      </c>
      <c r="K180" s="1">
        <f t="shared" si="108"/>
        <v>32.105540331520025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 t="s">
        <v>144</v>
      </c>
      <c r="D181" s="1"/>
      <c r="E181" s="1"/>
      <c r="F181" s="1"/>
      <c r="G181" s="1">
        <f t="shared" ref="G181:K181" si="109">$F$6</f>
        <v>11</v>
      </c>
      <c r="H181" s="1">
        <f t="shared" si="109"/>
        <v>11</v>
      </c>
      <c r="I181" s="1">
        <f t="shared" si="109"/>
        <v>11</v>
      </c>
      <c r="J181" s="1">
        <f t="shared" si="109"/>
        <v>11</v>
      </c>
      <c r="K181" s="1">
        <f t="shared" si="109"/>
        <v>11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5"/>
      <c r="B182" s="15"/>
      <c r="C182" s="19" t="s">
        <v>145</v>
      </c>
      <c r="D182" s="19"/>
      <c r="E182" s="19"/>
      <c r="F182" s="19"/>
      <c r="G182" s="19">
        <f t="shared" ref="G182:K182" si="110">G181*G180</f>
        <v>245.43200000000004</v>
      </c>
      <c r="H182" s="19">
        <f t="shared" si="110"/>
        <v>270.05792000000008</v>
      </c>
      <c r="I182" s="19">
        <f t="shared" si="110"/>
        <v>296.16139520000013</v>
      </c>
      <c r="J182" s="19">
        <f t="shared" si="110"/>
        <v>323.83107891200024</v>
      </c>
      <c r="K182" s="19">
        <f t="shared" si="110"/>
        <v>353.16094364672028</v>
      </c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3">
      <c r="A183" s="1"/>
      <c r="B183" s="1"/>
      <c r="C183" s="1" t="s">
        <v>146</v>
      </c>
      <c r="D183" s="1"/>
      <c r="E183" s="1"/>
      <c r="F183" s="1"/>
      <c r="G183" s="1" t="str">
        <f t="shared" ref="G183:K183" ca="1" si="111">-SUM(G85:G87)</f>
        <v>#REF!</v>
      </c>
      <c r="H183" s="1" t="str">
        <f t="shared" ca="1" si="111"/>
        <v>#REF!</v>
      </c>
      <c r="I183" s="1" t="str">
        <f t="shared" ca="1" si="111"/>
        <v>#REF!</v>
      </c>
      <c r="J183" s="1" t="str">
        <f t="shared" ca="1" si="111"/>
        <v>#REF!</v>
      </c>
      <c r="K183" s="1" t="str">
        <f t="shared" ca="1" si="111"/>
        <v>#REF!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 t="s">
        <v>147</v>
      </c>
      <c r="D184" s="1"/>
      <c r="E184" s="1"/>
      <c r="F184" s="1"/>
      <c r="G184" s="1" t="str">
        <f t="shared" ref="G184:K184" ca="1" si="112">G72</f>
        <v>#REF!</v>
      </c>
      <c r="H184" s="1" t="str">
        <f t="shared" ca="1" si="112"/>
        <v>#REF!</v>
      </c>
      <c r="I184" s="1" t="str">
        <f t="shared" ca="1" si="112"/>
        <v>#REF!</v>
      </c>
      <c r="J184" s="1" t="str">
        <f t="shared" ca="1" si="112"/>
        <v>#REF!</v>
      </c>
      <c r="K184" s="1" t="str">
        <f t="shared" ca="1" si="112"/>
        <v>#REF!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5"/>
      <c r="B185" s="15"/>
      <c r="C185" s="16" t="s">
        <v>148</v>
      </c>
      <c r="D185" s="16"/>
      <c r="E185" s="16"/>
      <c r="F185" s="16"/>
      <c r="G185" s="16" t="str">
        <f t="shared" ref="G185:K185" ca="1" si="113">SUM(G182:G184)</f>
        <v>#REF!</v>
      </c>
      <c r="H185" s="16" t="str">
        <f t="shared" ca="1" si="113"/>
        <v>#REF!</v>
      </c>
      <c r="I185" s="16" t="str">
        <f t="shared" ca="1" si="113"/>
        <v>#REF!</v>
      </c>
      <c r="J185" s="16" t="str">
        <f t="shared" ca="1" si="113"/>
        <v>#REF!</v>
      </c>
      <c r="K185" s="16" t="str">
        <f t="shared" ca="1" si="113"/>
        <v>#REF!</v>
      </c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23" t="s">
        <v>149</v>
      </c>
      <c r="D187" s="27"/>
      <c r="E187" s="27"/>
      <c r="F187" s="27"/>
      <c r="G187" s="27"/>
      <c r="H187" s="27"/>
      <c r="I187" s="27"/>
      <c r="J187" s="27"/>
      <c r="K187" s="2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 t="s">
        <v>150</v>
      </c>
      <c r="D188" s="1"/>
      <c r="E188" s="1"/>
      <c r="F188" s="1"/>
      <c r="G188" s="6">
        <f t="shared" ref="G188:K188" si="114">$F$33/SUM($F$33:$F$34)</f>
        <v>0.81532886753877098</v>
      </c>
      <c r="H188" s="6">
        <f t="shared" si="114"/>
        <v>0.81532886753877098</v>
      </c>
      <c r="I188" s="6">
        <f t="shared" si="114"/>
        <v>0.81532886753877098</v>
      </c>
      <c r="J188" s="6">
        <f t="shared" si="114"/>
        <v>0.81532886753877098</v>
      </c>
      <c r="K188" s="6">
        <f t="shared" si="114"/>
        <v>0.81532886753877098</v>
      </c>
      <c r="L188" s="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 t="s">
        <v>151</v>
      </c>
      <c r="D189" s="1"/>
      <c r="E189" s="1"/>
      <c r="F189" s="1"/>
      <c r="G189" s="6">
        <f t="shared" ref="G189:K189" si="115">1-G188</f>
        <v>0.18467113246122902</v>
      </c>
      <c r="H189" s="6">
        <f t="shared" si="115"/>
        <v>0.18467113246122902</v>
      </c>
      <c r="I189" s="6">
        <f t="shared" si="115"/>
        <v>0.18467113246122902</v>
      </c>
      <c r="J189" s="6">
        <f t="shared" si="115"/>
        <v>0.18467113246122902</v>
      </c>
      <c r="K189" s="6">
        <f t="shared" si="115"/>
        <v>0.18467113246122902</v>
      </c>
      <c r="L189" s="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28" t="s">
        <v>152</v>
      </c>
      <c r="D191" s="29"/>
      <c r="E191" s="29"/>
      <c r="F191" s="29"/>
      <c r="G191" s="29" t="str">
        <f t="shared" ref="G191:K191" ca="1" si="116">G188*G$185</f>
        <v>#REF!</v>
      </c>
      <c r="H191" s="29" t="str">
        <f t="shared" ca="1" si="116"/>
        <v>#REF!</v>
      </c>
      <c r="I191" s="29" t="str">
        <f t="shared" ca="1" si="116"/>
        <v>#REF!</v>
      </c>
      <c r="J191" s="29" t="str">
        <f t="shared" ca="1" si="116"/>
        <v>#REF!</v>
      </c>
      <c r="K191" s="30" t="str">
        <f t="shared" ca="1" si="116"/>
        <v>#REF!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31" t="s">
        <v>153</v>
      </c>
      <c r="D192" s="32"/>
      <c r="E192" s="32"/>
      <c r="F192" s="32"/>
      <c r="G192" s="32" t="str">
        <f t="shared" ref="G192:K192" ca="1" si="117">G189*G$185</f>
        <v>#REF!</v>
      </c>
      <c r="H192" s="32" t="str">
        <f t="shared" ca="1" si="117"/>
        <v>#REF!</v>
      </c>
      <c r="I192" s="32" t="str">
        <f t="shared" ca="1" si="117"/>
        <v>#REF!</v>
      </c>
      <c r="J192" s="32" t="str">
        <f t="shared" ca="1" si="117"/>
        <v>#REF!</v>
      </c>
      <c r="K192" s="33" t="str">
        <f t="shared" ca="1" si="117"/>
        <v>#REF!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23" t="s">
        <v>154</v>
      </c>
      <c r="D194" s="27"/>
      <c r="E194" s="27"/>
      <c r="F194" s="27"/>
      <c r="G194" s="27"/>
      <c r="H194" s="27"/>
      <c r="I194" s="27"/>
      <c r="J194" s="27"/>
      <c r="K194" s="2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34">
        <v>44561</v>
      </c>
      <c r="G195" s="34">
        <f t="shared" ref="G195:K195" si="118">EOMONTH(F195,12)</f>
        <v>44926</v>
      </c>
      <c r="H195" s="34">
        <f t="shared" si="118"/>
        <v>45291</v>
      </c>
      <c r="I195" s="34">
        <f t="shared" si="118"/>
        <v>45657</v>
      </c>
      <c r="J195" s="34">
        <f t="shared" si="118"/>
        <v>46022</v>
      </c>
      <c r="K195" s="34">
        <f t="shared" si="118"/>
        <v>46387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 t="s">
        <v>155</v>
      </c>
      <c r="D196" s="1"/>
      <c r="E196" s="1"/>
      <c r="F196" s="1">
        <f>-F33</f>
        <v>-98.102000000000046</v>
      </c>
      <c r="G196" s="1"/>
      <c r="H196" s="1"/>
      <c r="I196" s="1"/>
      <c r="J196" s="1"/>
      <c r="K196" s="1" t="str">
        <f ca="1">K191</f>
        <v>#REF!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35" t="s">
        <v>156</v>
      </c>
      <c r="D198" s="36"/>
      <c r="E198" s="36"/>
      <c r="F198" s="36"/>
      <c r="G198" s="37" t="str">
        <f ca="1">-K196/F196</f>
        <v>#REF!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38" t="s">
        <v>157</v>
      </c>
      <c r="D199" s="39"/>
      <c r="E199" s="39"/>
      <c r="F199" s="39"/>
      <c r="G199" s="40" t="str">
        <f ca="1">XIRR(F196:K196,F195:K195)</f>
        <v>#REF!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23" t="s">
        <v>158</v>
      </c>
      <c r="D201" s="27"/>
      <c r="E201" s="27"/>
      <c r="F201" s="27"/>
      <c r="G201" s="27"/>
      <c r="H201" s="27"/>
      <c r="I201" s="27"/>
      <c r="J201" s="27"/>
      <c r="K201" s="2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48" t="s">
        <v>156</v>
      </c>
      <c r="D203" s="49"/>
      <c r="E203" s="49"/>
      <c r="F203" s="49"/>
      <c r="G203" s="49"/>
      <c r="H203" s="49"/>
      <c r="I203" s="5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22" t="s">
        <v>3</v>
      </c>
      <c r="D204" s="51" t="s">
        <v>159</v>
      </c>
      <c r="E204" s="52"/>
      <c r="F204" s="52"/>
      <c r="G204" s="52"/>
      <c r="H204" s="52"/>
      <c r="I204" s="5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41" t="str">
        <f ca="1">G198</f>
        <v>#REF!</v>
      </c>
      <c r="D205" s="5">
        <v>9</v>
      </c>
      <c r="E205" s="5">
        <f t="shared" ref="E205:I205" si="119">D205+1</f>
        <v>10</v>
      </c>
      <c r="F205" s="5">
        <f t="shared" si="119"/>
        <v>11</v>
      </c>
      <c r="G205" s="5">
        <f t="shared" si="119"/>
        <v>12</v>
      </c>
      <c r="H205" s="5">
        <f t="shared" si="119"/>
        <v>13</v>
      </c>
      <c r="I205" s="5">
        <f t="shared" si="119"/>
        <v>14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5">
        <v>9</v>
      </c>
      <c r="D206" s="42">
        <v>3.0514052176173698</v>
      </c>
      <c r="E206" s="43">
        <v>3.4531161399106058</v>
      </c>
      <c r="F206" s="43">
        <v>3.8548270622038419</v>
      </c>
      <c r="G206" s="43">
        <v>4.2565379844970783</v>
      </c>
      <c r="H206" s="43">
        <v>4.6582489067903143</v>
      </c>
      <c r="I206" s="43">
        <v>5.0599598290835504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5">
        <v>10</v>
      </c>
      <c r="D207" s="44">
        <v>2.4357724356526571</v>
      </c>
      <c r="E207" s="5">
        <v>2.7564366286523976</v>
      </c>
      <c r="F207" s="5">
        <v>3.0771008216521381</v>
      </c>
      <c r="G207" s="5">
        <v>3.397765014651879</v>
      </c>
      <c r="H207" s="5">
        <v>3.718429207651619</v>
      </c>
      <c r="I207" s="5">
        <v>4.0390934006513595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5">
        <v>11</v>
      </c>
      <c r="D208" s="44">
        <v>2.0268480228255461</v>
      </c>
      <c r="E208" s="5">
        <v>2.2936781979516243</v>
      </c>
      <c r="F208" s="5">
        <v>2.560508373077703</v>
      </c>
      <c r="G208" s="5">
        <v>2.8273385482037821</v>
      </c>
      <c r="H208" s="5">
        <v>3.0941687233298598</v>
      </c>
      <c r="I208" s="5">
        <v>3.3609988984559385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5">
        <v>12</v>
      </c>
      <c r="D209" s="44">
        <v>1.7354891604333518</v>
      </c>
      <c r="E209" s="5">
        <v>1.9639625690919245</v>
      </c>
      <c r="F209" s="5">
        <v>2.192435977750498</v>
      </c>
      <c r="G209" s="5">
        <v>2.4209093864090714</v>
      </c>
      <c r="H209" s="5">
        <v>2.6493827950676438</v>
      </c>
      <c r="I209" s="5">
        <v>2.8778562037262176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5">
        <v>13</v>
      </c>
      <c r="D210" s="44">
        <v>1.5173679259990263</v>
      </c>
      <c r="E210" s="5">
        <v>1.7171261441117924</v>
      </c>
      <c r="F210" s="5">
        <v>1.9168843622245588</v>
      </c>
      <c r="G210" s="5">
        <v>2.1166425803373254</v>
      </c>
      <c r="H210" s="5">
        <v>2.3164007984500912</v>
      </c>
      <c r="I210" s="5">
        <v>2.5161590165628582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5">
        <v>14</v>
      </c>
      <c r="D211" s="44">
        <v>1.3479533047524099</v>
      </c>
      <c r="E211" s="5">
        <v>1.5254084530014895</v>
      </c>
      <c r="F211" s="5">
        <v>1.7028636012505693</v>
      </c>
      <c r="G211" s="5">
        <v>1.8803187494996494</v>
      </c>
      <c r="H211" s="5">
        <v>2.0577738977487288</v>
      </c>
      <c r="I211" s="5">
        <v>2.235229045997809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48" t="s">
        <v>157</v>
      </c>
      <c r="D213" s="49"/>
      <c r="E213" s="49"/>
      <c r="F213" s="49"/>
      <c r="G213" s="49"/>
      <c r="H213" s="49"/>
      <c r="I213" s="5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22" t="s">
        <v>3</v>
      </c>
      <c r="D214" s="51" t="s">
        <v>159</v>
      </c>
      <c r="E214" s="52"/>
      <c r="F214" s="52"/>
      <c r="G214" s="52"/>
      <c r="H214" s="52"/>
      <c r="I214" s="5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41" t="str">
        <f ca="1">G199</f>
        <v>#REF!</v>
      </c>
      <c r="D215" s="5">
        <v>9</v>
      </c>
      <c r="E215" s="5">
        <f t="shared" ref="E215:I215" si="120">D215+1</f>
        <v>10</v>
      </c>
      <c r="F215" s="5">
        <f t="shared" si="120"/>
        <v>11</v>
      </c>
      <c r="G215" s="5">
        <f t="shared" si="120"/>
        <v>12</v>
      </c>
      <c r="H215" s="5">
        <f t="shared" si="120"/>
        <v>13</v>
      </c>
      <c r="I215" s="5">
        <f t="shared" si="120"/>
        <v>14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5">
        <v>9</v>
      </c>
      <c r="D216" s="45">
        <v>0.24981839060783387</v>
      </c>
      <c r="E216" s="46">
        <v>0.28110075592994688</v>
      </c>
      <c r="F216" s="46">
        <v>0.30959436297416698</v>
      </c>
      <c r="G216" s="46">
        <v>0.33580296635627749</v>
      </c>
      <c r="H216" s="46">
        <v>0.36010158658027658</v>
      </c>
      <c r="I216" s="46">
        <v>0.3827774465084075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5">
        <v>10</v>
      </c>
      <c r="D217" s="47">
        <v>0.1947718799114227</v>
      </c>
      <c r="E217" s="6">
        <v>0.22467646002769467</v>
      </c>
      <c r="F217" s="6">
        <v>0.25191510319709776</v>
      </c>
      <c r="G217" s="6">
        <v>0.27696939110755925</v>
      </c>
      <c r="H217" s="6">
        <v>0.30019782185554511</v>
      </c>
      <c r="I217" s="6">
        <v>0.32187495827674872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5">
        <v>11</v>
      </c>
      <c r="D218" s="47">
        <v>0.15167683959007264</v>
      </c>
      <c r="E218" s="6">
        <v>0.18050276637077334</v>
      </c>
      <c r="F218" s="6">
        <v>0.20675892233848572</v>
      </c>
      <c r="G218" s="6">
        <v>0.23090949654579165</v>
      </c>
      <c r="H218" s="6">
        <v>0.25330008864402775</v>
      </c>
      <c r="I218" s="6">
        <v>0.27419533133506768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5">
        <v>12</v>
      </c>
      <c r="D219" s="47">
        <v>0.11649853587150574</v>
      </c>
      <c r="E219" s="6">
        <v>0.14444397091865543</v>
      </c>
      <c r="F219" s="6">
        <v>0.16989812254905701</v>
      </c>
      <c r="G219" s="6">
        <v>0.19331101775169371</v>
      </c>
      <c r="H219" s="6">
        <v>0.21501767039299008</v>
      </c>
      <c r="I219" s="6">
        <v>0.23527466654777529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5">
        <v>13</v>
      </c>
      <c r="D220" s="47">
        <v>8.6921915411949185E-2</v>
      </c>
      <c r="E220" s="6">
        <v>0.11412705779075624</v>
      </c>
      <c r="F220" s="6">
        <v>0.13890691399574281</v>
      </c>
      <c r="G220" s="6">
        <v>0.16169959902763367</v>
      </c>
      <c r="H220" s="6">
        <v>0.18283123373985291</v>
      </c>
      <c r="I220" s="6">
        <v>0.20255160927772517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5">
        <v>14</v>
      </c>
      <c r="D221" s="47">
        <v>6.1501875519752516E-2</v>
      </c>
      <c r="E221" s="6">
        <v>8.8070771098136894E-2</v>
      </c>
      <c r="F221" s="6">
        <v>0.11227110028266907</v>
      </c>
      <c r="G221" s="6">
        <v>0.1345307171344757</v>
      </c>
      <c r="H221" s="6">
        <v>0.1551681458950043</v>
      </c>
      <c r="I221" s="6">
        <v>0.17442732453346255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203:I203"/>
    <mergeCell ref="D204:I204"/>
    <mergeCell ref="C213:I213"/>
    <mergeCell ref="D214:I21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Meraj Alam</cp:lastModifiedBy>
  <dcterms:created xsi:type="dcterms:W3CDTF">2023-12-30T21:44:25Z</dcterms:created>
  <dcterms:modified xsi:type="dcterms:W3CDTF">2024-08-16T14:15:27Z</dcterms:modified>
</cp:coreProperties>
</file>