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definedNames>
    <definedName name="passo_referencia">Plan1!$K$14</definedName>
  </definedNames>
  <calcPr calcId="125725"/>
</workbook>
</file>

<file path=xl/calcChain.xml><?xml version="1.0" encoding="utf-8"?>
<calcChain xmlns="http://schemas.openxmlformats.org/spreadsheetml/2006/main">
  <c r="S4" i="1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S3"/>
  <c r="T3"/>
  <c r="N3"/>
  <c r="M3"/>
  <c r="F14"/>
  <c r="D14"/>
  <c r="H14"/>
  <c r="I14"/>
  <c r="J14" s="1"/>
  <c r="Q14" s="1"/>
  <c r="E14" s="1"/>
  <c r="P14" l="1"/>
  <c r="O14"/>
  <c r="K14"/>
  <c r="R14" s="1"/>
  <c r="G16" l="1"/>
  <c r="F16" s="1"/>
  <c r="G18"/>
  <c r="F18" s="1"/>
  <c r="G20"/>
  <c r="F20" s="1"/>
  <c r="G22"/>
  <c r="F22" s="1"/>
  <c r="G24"/>
  <c r="F24" s="1"/>
  <c r="G26"/>
  <c r="F26" s="1"/>
  <c r="G28"/>
  <c r="F28" s="1"/>
  <c r="G15"/>
  <c r="F15" s="1"/>
  <c r="G4"/>
  <c r="F4" s="1"/>
  <c r="G6"/>
  <c r="F6" s="1"/>
  <c r="G8"/>
  <c r="F8" s="1"/>
  <c r="G10"/>
  <c r="F10" s="1"/>
  <c r="G12"/>
  <c r="F12" s="1"/>
  <c r="L14"/>
  <c r="G17"/>
  <c r="F17" s="1"/>
  <c r="G19"/>
  <c r="F19" s="1"/>
  <c r="G21"/>
  <c r="F21" s="1"/>
  <c r="G23"/>
  <c r="F23" s="1"/>
  <c r="G25"/>
  <c r="F25" s="1"/>
  <c r="G27"/>
  <c r="F27" s="1"/>
  <c r="G29"/>
  <c r="F29" s="1"/>
  <c r="G3"/>
  <c r="F3" s="1"/>
  <c r="G5"/>
  <c r="F5" s="1"/>
  <c r="G7"/>
  <c r="F7" s="1"/>
  <c r="G9"/>
  <c r="F9" s="1"/>
  <c r="G11"/>
  <c r="F11" s="1"/>
  <c r="G13"/>
  <c r="F13" s="1"/>
  <c r="I11" l="1"/>
  <c r="J11" s="1"/>
  <c r="Q11" s="1"/>
  <c r="D11"/>
  <c r="H11"/>
  <c r="I3"/>
  <c r="J3" s="1"/>
  <c r="Q3" s="1"/>
  <c r="H3"/>
  <c r="D3"/>
  <c r="E3" s="1"/>
  <c r="I13"/>
  <c r="J13" s="1"/>
  <c r="Q13" s="1"/>
  <c r="D13"/>
  <c r="H13"/>
  <c r="I9"/>
  <c r="J9" s="1"/>
  <c r="Q9" s="1"/>
  <c r="D9"/>
  <c r="H9"/>
  <c r="I5"/>
  <c r="J5" s="1"/>
  <c r="Q5" s="1"/>
  <c r="D5"/>
  <c r="H5"/>
  <c r="I29"/>
  <c r="J29" s="1"/>
  <c r="Q29" s="1"/>
  <c r="D29"/>
  <c r="H29"/>
  <c r="I25"/>
  <c r="J25" s="1"/>
  <c r="Q25" s="1"/>
  <c r="D25"/>
  <c r="H25"/>
  <c r="I21"/>
  <c r="J21" s="1"/>
  <c r="Q21" s="1"/>
  <c r="D21"/>
  <c r="H21"/>
  <c r="I17"/>
  <c r="J17" s="1"/>
  <c r="Q17" s="1"/>
  <c r="D17"/>
  <c r="H17"/>
  <c r="I12"/>
  <c r="J12" s="1"/>
  <c r="Q12" s="1"/>
  <c r="H12"/>
  <c r="D12"/>
  <c r="E12" s="1"/>
  <c r="I8"/>
  <c r="J8" s="1"/>
  <c r="Q8" s="1"/>
  <c r="H8"/>
  <c r="D8"/>
  <c r="E8" s="1"/>
  <c r="I4"/>
  <c r="J4" s="1"/>
  <c r="Q4" s="1"/>
  <c r="H4"/>
  <c r="D4"/>
  <c r="E4" s="1"/>
  <c r="I28"/>
  <c r="J28" s="1"/>
  <c r="Q28" s="1"/>
  <c r="H28"/>
  <c r="D28"/>
  <c r="E28" s="1"/>
  <c r="I24"/>
  <c r="J24" s="1"/>
  <c r="Q24" s="1"/>
  <c r="H24"/>
  <c r="D24"/>
  <c r="E24" s="1"/>
  <c r="I20"/>
  <c r="J20" s="1"/>
  <c r="Q20" s="1"/>
  <c r="H20"/>
  <c r="D20"/>
  <c r="E20" s="1"/>
  <c r="I16"/>
  <c r="J16" s="1"/>
  <c r="Q16" s="1"/>
  <c r="H16"/>
  <c r="D16"/>
  <c r="E16" s="1"/>
  <c r="I7"/>
  <c r="J7" s="1"/>
  <c r="Q7" s="1"/>
  <c r="D7"/>
  <c r="H7"/>
  <c r="I27"/>
  <c r="J27" s="1"/>
  <c r="Q27" s="1"/>
  <c r="D27"/>
  <c r="H27"/>
  <c r="I23"/>
  <c r="J23" s="1"/>
  <c r="Q23" s="1"/>
  <c r="D23"/>
  <c r="H23"/>
  <c r="I19"/>
  <c r="J19" s="1"/>
  <c r="Q19" s="1"/>
  <c r="D19"/>
  <c r="H19"/>
  <c r="I10"/>
  <c r="J10" s="1"/>
  <c r="Q10" s="1"/>
  <c r="H10"/>
  <c r="D10"/>
  <c r="E10" s="1"/>
  <c r="I6"/>
  <c r="J6" s="1"/>
  <c r="Q6" s="1"/>
  <c r="H6"/>
  <c r="D6"/>
  <c r="E6" s="1"/>
  <c r="I15"/>
  <c r="J15" s="1"/>
  <c r="Q15" s="1"/>
  <c r="D15"/>
  <c r="H15"/>
  <c r="I26"/>
  <c r="J26" s="1"/>
  <c r="Q26" s="1"/>
  <c r="H26"/>
  <c r="D26"/>
  <c r="E26" s="1"/>
  <c r="I22"/>
  <c r="J22" s="1"/>
  <c r="Q22" s="1"/>
  <c r="H22"/>
  <c r="D22"/>
  <c r="I18"/>
  <c r="J18" s="1"/>
  <c r="Q18" s="1"/>
  <c r="H18"/>
  <c r="D18"/>
  <c r="E18" s="1"/>
  <c r="O11"/>
  <c r="K3"/>
  <c r="K27"/>
  <c r="O19"/>
  <c r="K10"/>
  <c r="K6"/>
  <c r="P26"/>
  <c r="K22"/>
  <c r="O18"/>
  <c r="P9"/>
  <c r="K9"/>
  <c r="O5"/>
  <c r="P29"/>
  <c r="O29"/>
  <c r="K21"/>
  <c r="P21"/>
  <c r="K17"/>
  <c r="P12"/>
  <c r="O12"/>
  <c r="K4"/>
  <c r="O4"/>
  <c r="K28"/>
  <c r="K24"/>
  <c r="O24"/>
  <c r="K16"/>
  <c r="O16"/>
  <c r="K18" l="1"/>
  <c r="L18" s="1"/>
  <c r="K26"/>
  <c r="O6"/>
  <c r="K19"/>
  <c r="P27"/>
  <c r="O20"/>
  <c r="K8"/>
  <c r="R8" s="1"/>
  <c r="K25"/>
  <c r="R25" s="1"/>
  <c r="O13"/>
  <c r="O15"/>
  <c r="P23"/>
  <c r="K7"/>
  <c r="L7" s="1"/>
  <c r="P16"/>
  <c r="P24"/>
  <c r="P4"/>
  <c r="K12"/>
  <c r="R12" s="1"/>
  <c r="O21"/>
  <c r="K29"/>
  <c r="R29" s="1"/>
  <c r="O9"/>
  <c r="P18"/>
  <c r="O26"/>
  <c r="P6"/>
  <c r="P19"/>
  <c r="O27"/>
  <c r="P3"/>
  <c r="O3"/>
  <c r="P20"/>
  <c r="K20"/>
  <c r="R20" s="1"/>
  <c r="P28"/>
  <c r="O28"/>
  <c r="P8"/>
  <c r="O8"/>
  <c r="P17"/>
  <c r="O17"/>
  <c r="O25"/>
  <c r="P25"/>
  <c r="K5"/>
  <c r="R5" s="1"/>
  <c r="P5"/>
  <c r="K13"/>
  <c r="R13" s="1"/>
  <c r="P13"/>
  <c r="P22"/>
  <c r="K15"/>
  <c r="R15" s="1"/>
  <c r="O10"/>
  <c r="K23"/>
  <c r="R23" s="1"/>
  <c r="P11"/>
  <c r="E22"/>
  <c r="O22"/>
  <c r="P15"/>
  <c r="P10"/>
  <c r="O23"/>
  <c r="O7"/>
  <c r="P7"/>
  <c r="K11"/>
  <c r="L11" s="1"/>
  <c r="E15"/>
  <c r="E23"/>
  <c r="E7"/>
  <c r="E17"/>
  <c r="E25"/>
  <c r="E5"/>
  <c r="E13"/>
  <c r="E11"/>
  <c r="L16"/>
  <c r="R16"/>
  <c r="L28"/>
  <c r="R28"/>
  <c r="L4"/>
  <c r="R4"/>
  <c r="L17"/>
  <c r="R17"/>
  <c r="L21"/>
  <c r="R21"/>
  <c r="L20"/>
  <c r="L5"/>
  <c r="L13"/>
  <c r="L22"/>
  <c r="R22"/>
  <c r="L10"/>
  <c r="R10"/>
  <c r="L23"/>
  <c r="E19"/>
  <c r="E27"/>
  <c r="E21"/>
  <c r="E29"/>
  <c r="E9"/>
  <c r="L24"/>
  <c r="R24"/>
  <c r="L8"/>
  <c r="L25"/>
  <c r="L9"/>
  <c r="R9"/>
  <c r="R18"/>
  <c r="L26"/>
  <c r="R26"/>
  <c r="L6"/>
  <c r="R6"/>
  <c r="L19"/>
  <c r="R19"/>
  <c r="L27"/>
  <c r="R27"/>
  <c r="L3"/>
  <c r="R3"/>
  <c r="R11"/>
  <c r="R7" l="1"/>
  <c r="L29"/>
  <c r="L15"/>
  <c r="L12"/>
</calcChain>
</file>

<file path=xl/comments1.xml><?xml version="1.0" encoding="utf-8"?>
<comments xmlns="http://schemas.openxmlformats.org/spreadsheetml/2006/main">
  <authors>
    <author>irpagnossin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obs.: os valores de f' e f'', bem como a descrição do método, foram obtidos do livro "Desenho de Máquinas", p. 155, do Prof. Frederico A. M. do Vale (http://pt.scribd.com/doc/31770078/Desenho-de-Maquinas)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Número de dentes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interno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que marca o início da curvatura do pé do dente.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base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primitivo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externo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Diâmetro primitivo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Módulo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Passo da roda denteada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Espessura do dente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Amplitude angular associada ao dente: ao invés de eu ter de medir a espessura do dente sobre a circunferência primitiva, basta marcar este ângulo.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No esquema que estou usando para desenhar, este é o ângulo que preciso rotacionar uma reta, partindo do centro das circunferências, para marcar a amplitude angular de ocupação do dente.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primitiva à circunferência externa.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base à circunferência primitiva.</t>
        </r>
      </text>
    </comment>
    <comment ref="Q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do pé do dente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Amplitude angular associada ao passo.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Ângulo inicial do passo (dente mais cavado). Este valor é útil para mim apenas, conforme a estratégia que adotei para desenhar as rodas.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Ângulo final do passo (dente mais cavado). Este valor é útil para mim apenas, conforme a estratégia que adotei para desenhar as rodas.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Os valores Z = 20 e diâmetro primitivo de 940 foram os dados escolhidos inicialmente como referência. Eles geraram este passo p, que deve ser comum a todas as rodas denteadas para que elas se encaixem.</t>
        </r>
      </text>
    </comment>
  </commentList>
</comments>
</file>

<file path=xl/sharedStrings.xml><?xml version="1.0" encoding="utf-8"?>
<sst xmlns="http://schemas.openxmlformats.org/spreadsheetml/2006/main" count="21" uniqueCount="21">
  <si>
    <t>f'</t>
  </si>
  <si>
    <t>f''</t>
  </si>
  <si>
    <t>R1</t>
  </si>
  <si>
    <t>R2</t>
  </si>
  <si>
    <t>Z</t>
  </si>
  <si>
    <t>e</t>
  </si>
  <si>
    <t>M</t>
  </si>
  <si>
    <t>p</t>
  </si>
  <si>
    <t>Rp</t>
  </si>
  <si>
    <t>Dados para a construção de rodas denteadas segundo o método do odontógrafo de Grantt (ângulo de pressão de 15°)</t>
  </si>
  <si>
    <t>r</t>
  </si>
  <si>
    <t>A1 (°)</t>
  </si>
  <si>
    <t>A2 (°)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</si>
  <si>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p</t>
    </r>
  </si>
  <si>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 (°)</t>
    </r>
  </si>
  <si>
    <t>Ri</t>
  </si>
  <si>
    <t>Re</t>
  </si>
  <si>
    <t>R3</t>
  </si>
  <si>
    <t>Rb</t>
  </si>
  <si>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d</t>
    </r>
  </si>
  <si>
    <r>
      <t xml:space="preserve">90 - </t>
    </r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</si>
</sst>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>
  <numFmts count="1">
    <numFmt numFmtId="165" formatCode="0.0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1"/>
  <sheetViews>
    <sheetView tabSelected="1" workbookViewId="0">
      <selection activeCell="C6" sqref="C6"/>
    </sheetView>
  </sheetViews>
  <sheetFormatPr defaultRowHeight="15"/>
  <cols>
    <col min="1" max="1" width="11.28515625" style="2" bestFit="1" customWidth="1"/>
    <col min="2" max="3" width="5" style="2" bestFit="1" customWidth="1"/>
    <col min="4" max="6" width="9.140625" style="4"/>
    <col min="7" max="7" width="9.140625" style="2"/>
    <col min="8" max="8" width="9.140625" style="4"/>
    <col min="9" max="12" width="9.140625" style="2"/>
    <col min="13" max="13" width="9.140625" style="4"/>
    <col min="14" max="14" width="8.85546875" style="4" bestFit="1" customWidth="1"/>
    <col min="15" max="16" width="9.140625" style="2"/>
    <col min="18" max="20" width="9.140625" style="4"/>
  </cols>
  <sheetData>
    <row r="1" spans="1:23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6" t="s">
        <v>4</v>
      </c>
      <c r="B2" s="6" t="s">
        <v>0</v>
      </c>
      <c r="C2" s="6" t="s">
        <v>1</v>
      </c>
      <c r="D2" s="6" t="s">
        <v>15</v>
      </c>
      <c r="E2" s="6" t="s">
        <v>17</v>
      </c>
      <c r="F2" s="6" t="s">
        <v>18</v>
      </c>
      <c r="G2" s="6" t="s">
        <v>8</v>
      </c>
      <c r="H2" s="6" t="s">
        <v>16</v>
      </c>
      <c r="I2" s="6" t="s">
        <v>13</v>
      </c>
      <c r="J2" s="6" t="s">
        <v>6</v>
      </c>
      <c r="K2" s="6" t="s">
        <v>7</v>
      </c>
      <c r="L2" s="6" t="s">
        <v>5</v>
      </c>
      <c r="M2" s="6" t="s">
        <v>19</v>
      </c>
      <c r="N2" s="6" t="s">
        <v>20</v>
      </c>
      <c r="O2" s="6" t="s">
        <v>2</v>
      </c>
      <c r="P2" s="6" t="s">
        <v>3</v>
      </c>
      <c r="Q2" s="6" t="s">
        <v>10</v>
      </c>
      <c r="R2" s="6" t="s">
        <v>14</v>
      </c>
      <c r="S2" s="6" t="s">
        <v>11</v>
      </c>
      <c r="T2" s="6" t="s">
        <v>12</v>
      </c>
    </row>
    <row r="3" spans="1:23">
      <c r="A3" s="20">
        <v>8</v>
      </c>
      <c r="B3" s="12">
        <v>2.1</v>
      </c>
      <c r="C3" s="12">
        <v>0.45</v>
      </c>
      <c r="D3" s="16">
        <f>G3-20</f>
        <v>168</v>
      </c>
      <c r="E3" s="16">
        <f>D3+Q3</f>
        <v>175.83333333333334</v>
      </c>
      <c r="F3" s="15">
        <f>G3*COS(15*PI()/180)</f>
        <v>181.59405534234483</v>
      </c>
      <c r="G3" s="18">
        <f t="shared" ref="G3:G13" si="0">A3*passo_referencia/(2*PI())</f>
        <v>188</v>
      </c>
      <c r="H3" s="16">
        <f>G3+20</f>
        <v>208</v>
      </c>
      <c r="I3" s="8">
        <f t="shared" ref="I3:I13" si="1">2*G3</f>
        <v>376</v>
      </c>
      <c r="J3" s="8">
        <f t="shared" ref="J3:J13" si="2">I3/A3</f>
        <v>47</v>
      </c>
      <c r="K3" s="9">
        <f t="shared" ref="K3:K13" si="3">PI()*J3</f>
        <v>147.65485471872029</v>
      </c>
      <c r="L3" s="9">
        <f t="shared" ref="L3:L13" si="4">K3/2</f>
        <v>73.827427359360144</v>
      </c>
      <c r="M3" s="9">
        <f>L3/G3*180/PI()</f>
        <v>22.500000000000004</v>
      </c>
      <c r="N3" s="7">
        <f>90-M3</f>
        <v>67.5</v>
      </c>
      <c r="O3" s="17">
        <f>B3*J3</f>
        <v>98.7</v>
      </c>
      <c r="P3" s="17">
        <f>C3*J3</f>
        <v>21.150000000000002</v>
      </c>
      <c r="Q3" s="11">
        <f>J3/6</f>
        <v>7.833333333333333</v>
      </c>
      <c r="R3" s="11">
        <f>K3/G3*180/PI()</f>
        <v>45.000000000000007</v>
      </c>
      <c r="S3" s="5">
        <f>90-M3-(R3-M3)/2</f>
        <v>56.25</v>
      </c>
      <c r="T3" s="5">
        <f>90+(R3-M3)/2</f>
        <v>101.25</v>
      </c>
    </row>
    <row r="4" spans="1:23">
      <c r="A4" s="20">
        <v>10</v>
      </c>
      <c r="B4" s="12">
        <v>2.2799999999999998</v>
      </c>
      <c r="C4" s="12">
        <v>0.69</v>
      </c>
      <c r="D4" s="16">
        <f>G4-20</f>
        <v>215.00000000000003</v>
      </c>
      <c r="E4" s="16">
        <f>D4+Q4</f>
        <v>222.83333333333337</v>
      </c>
      <c r="F4" s="15">
        <f>G4*COS(15*PI()/180)</f>
        <v>226.99256917793107</v>
      </c>
      <c r="G4" s="18">
        <f t="shared" si="0"/>
        <v>235.00000000000003</v>
      </c>
      <c r="H4" s="16">
        <f>G4+20</f>
        <v>255.00000000000003</v>
      </c>
      <c r="I4" s="8">
        <f t="shared" si="1"/>
        <v>470.00000000000006</v>
      </c>
      <c r="J4" s="8">
        <f t="shared" si="2"/>
        <v>47.000000000000007</v>
      </c>
      <c r="K4" s="9">
        <f t="shared" si="3"/>
        <v>147.65485471872029</v>
      </c>
      <c r="L4" s="9">
        <f t="shared" si="4"/>
        <v>73.827427359360144</v>
      </c>
      <c r="M4" s="9">
        <f t="shared" ref="M4:M29" si="5">L4/G4*180/PI()</f>
        <v>18</v>
      </c>
      <c r="N4" s="7">
        <f t="shared" ref="N4:N29" si="6">90-M4</f>
        <v>72</v>
      </c>
      <c r="O4" s="17">
        <f>B4*J4</f>
        <v>107.16000000000001</v>
      </c>
      <c r="P4" s="17">
        <f>C4*J4</f>
        <v>32.43</v>
      </c>
      <c r="Q4" s="11">
        <f t="shared" ref="Q4:Q29" si="7">J4/6</f>
        <v>7.8333333333333348</v>
      </c>
      <c r="R4" s="11">
        <f>K4/G4*180/PI()</f>
        <v>36</v>
      </c>
      <c r="S4" s="5">
        <f t="shared" ref="S4:S29" si="8">90-M4-(R4-M4)/2</f>
        <v>63</v>
      </c>
      <c r="T4" s="5">
        <f t="shared" ref="T4:T29" si="9">90+(R4-M4)/2</f>
        <v>99</v>
      </c>
    </row>
    <row r="5" spans="1:23">
      <c r="A5" s="20">
        <v>11</v>
      </c>
      <c r="B5" s="12">
        <v>2.4</v>
      </c>
      <c r="C5" s="12">
        <v>0.83</v>
      </c>
      <c r="D5" s="16">
        <f>G5-20</f>
        <v>238.5</v>
      </c>
      <c r="E5" s="16">
        <f>D5+Q5</f>
        <v>246.33333333333334</v>
      </c>
      <c r="F5" s="15">
        <f>G5*COS(15*PI()/180)</f>
        <v>249.69182609572417</v>
      </c>
      <c r="G5" s="18">
        <f t="shared" si="0"/>
        <v>258.5</v>
      </c>
      <c r="H5" s="16">
        <f>G5+20</f>
        <v>278.5</v>
      </c>
      <c r="I5" s="8">
        <f t="shared" si="1"/>
        <v>517</v>
      </c>
      <c r="J5" s="8">
        <f t="shared" si="2"/>
        <v>47</v>
      </c>
      <c r="K5" s="9">
        <f t="shared" si="3"/>
        <v>147.65485471872029</v>
      </c>
      <c r="L5" s="9">
        <f t="shared" si="4"/>
        <v>73.827427359360144</v>
      </c>
      <c r="M5" s="9">
        <f t="shared" si="5"/>
        <v>16.363636363636363</v>
      </c>
      <c r="N5" s="7">
        <f t="shared" si="6"/>
        <v>73.63636363636364</v>
      </c>
      <c r="O5" s="17">
        <f>B5*J5</f>
        <v>112.8</v>
      </c>
      <c r="P5" s="17">
        <f>C5*J5</f>
        <v>39.01</v>
      </c>
      <c r="Q5" s="11">
        <f t="shared" si="7"/>
        <v>7.833333333333333</v>
      </c>
      <c r="R5" s="11">
        <f>K5/G5*180/PI()</f>
        <v>32.727272727272727</v>
      </c>
      <c r="S5" s="5">
        <f t="shared" si="8"/>
        <v>65.454545454545453</v>
      </c>
      <c r="T5" s="5">
        <f t="shared" si="9"/>
        <v>98.181818181818187</v>
      </c>
    </row>
    <row r="6" spans="1:23">
      <c r="A6" s="20">
        <v>12</v>
      </c>
      <c r="B6" s="12">
        <v>2.5099999999999998</v>
      </c>
      <c r="C6" s="12">
        <v>0.96</v>
      </c>
      <c r="D6" s="16">
        <f>G6-20</f>
        <v>262</v>
      </c>
      <c r="E6" s="16">
        <f>D6+Q6</f>
        <v>269.83333333333331</v>
      </c>
      <c r="F6" s="15">
        <f>G6*COS(15*PI()/180)</f>
        <v>272.39108301351729</v>
      </c>
      <c r="G6" s="18">
        <f t="shared" si="0"/>
        <v>282</v>
      </c>
      <c r="H6" s="16">
        <f>G6+20</f>
        <v>302</v>
      </c>
      <c r="I6" s="8">
        <f t="shared" si="1"/>
        <v>564</v>
      </c>
      <c r="J6" s="8">
        <f t="shared" si="2"/>
        <v>47</v>
      </c>
      <c r="K6" s="9">
        <f t="shared" si="3"/>
        <v>147.65485471872029</v>
      </c>
      <c r="L6" s="9">
        <f t="shared" si="4"/>
        <v>73.827427359360144</v>
      </c>
      <c r="M6" s="9">
        <f t="shared" si="5"/>
        <v>15.000000000000002</v>
      </c>
      <c r="N6" s="7">
        <f t="shared" si="6"/>
        <v>75</v>
      </c>
      <c r="O6" s="17">
        <f>B6*J6</f>
        <v>117.96999999999998</v>
      </c>
      <c r="P6" s="17">
        <f>C6*J6</f>
        <v>45.12</v>
      </c>
      <c r="Q6" s="11">
        <f t="shared" si="7"/>
        <v>7.833333333333333</v>
      </c>
      <c r="R6" s="11">
        <f>K6/G6*180/PI()</f>
        <v>30.000000000000004</v>
      </c>
      <c r="S6" s="5">
        <f t="shared" si="8"/>
        <v>67.5</v>
      </c>
      <c r="T6" s="5">
        <f t="shared" si="9"/>
        <v>97.5</v>
      </c>
    </row>
    <row r="7" spans="1:23">
      <c r="A7" s="2">
        <v>13</v>
      </c>
      <c r="B7" s="12">
        <v>2.62</v>
      </c>
      <c r="C7" s="12">
        <v>1.0900000000000001</v>
      </c>
      <c r="D7" s="16">
        <f>G7-20</f>
        <v>285.50000000000006</v>
      </c>
      <c r="E7" s="16">
        <f>D7+Q7</f>
        <v>293.33333333333337</v>
      </c>
      <c r="F7" s="15">
        <f>G7*COS(15*PI()/180)</f>
        <v>295.09033993131044</v>
      </c>
      <c r="G7" s="18">
        <f t="shared" si="0"/>
        <v>305.50000000000006</v>
      </c>
      <c r="H7" s="16">
        <f>G7+20</f>
        <v>325.50000000000006</v>
      </c>
      <c r="I7" s="8">
        <f t="shared" si="1"/>
        <v>611.00000000000011</v>
      </c>
      <c r="J7" s="8">
        <f t="shared" si="2"/>
        <v>47.000000000000007</v>
      </c>
      <c r="K7" s="9">
        <f t="shared" si="3"/>
        <v>147.65485471872029</v>
      </c>
      <c r="L7" s="9">
        <f t="shared" si="4"/>
        <v>73.827427359360144</v>
      </c>
      <c r="M7" s="9">
        <f t="shared" si="5"/>
        <v>13.846153846153845</v>
      </c>
      <c r="N7" s="7">
        <f t="shared" si="6"/>
        <v>76.15384615384616</v>
      </c>
      <c r="O7" s="17">
        <f>B7*J7</f>
        <v>123.14000000000003</v>
      </c>
      <c r="P7" s="17">
        <f>C7*J7</f>
        <v>51.230000000000011</v>
      </c>
      <c r="Q7" s="11">
        <f t="shared" si="7"/>
        <v>7.8333333333333348</v>
      </c>
      <c r="R7" s="11">
        <f>K7/G7*180/PI()</f>
        <v>27.69230769230769</v>
      </c>
      <c r="S7" s="5">
        <f t="shared" si="8"/>
        <v>69.230769230769241</v>
      </c>
      <c r="T7" s="5">
        <f t="shared" si="9"/>
        <v>96.92307692307692</v>
      </c>
    </row>
    <row r="8" spans="1:23">
      <c r="A8" s="2">
        <v>14</v>
      </c>
      <c r="B8" s="12">
        <v>2.72</v>
      </c>
      <c r="C8" s="12">
        <v>1.22</v>
      </c>
      <c r="D8" s="16">
        <f>G8-20</f>
        <v>309</v>
      </c>
      <c r="E8" s="16">
        <f>D8+Q8</f>
        <v>316.83333333333331</v>
      </c>
      <c r="F8" s="15">
        <f>G8*COS(15*PI()/180)</f>
        <v>317.78959684910348</v>
      </c>
      <c r="G8" s="18">
        <f t="shared" si="0"/>
        <v>329</v>
      </c>
      <c r="H8" s="16">
        <f>G8+20</f>
        <v>349</v>
      </c>
      <c r="I8" s="8">
        <f t="shared" si="1"/>
        <v>658</v>
      </c>
      <c r="J8" s="8">
        <f t="shared" si="2"/>
        <v>47</v>
      </c>
      <c r="K8" s="9">
        <f t="shared" si="3"/>
        <v>147.65485471872029</v>
      </c>
      <c r="L8" s="9">
        <f t="shared" si="4"/>
        <v>73.827427359360144</v>
      </c>
      <c r="M8" s="9">
        <f t="shared" si="5"/>
        <v>12.857142857142859</v>
      </c>
      <c r="N8" s="7">
        <f t="shared" si="6"/>
        <v>77.142857142857139</v>
      </c>
      <c r="O8" s="17">
        <f>B8*J8</f>
        <v>127.84</v>
      </c>
      <c r="P8" s="17">
        <f>C8*J8</f>
        <v>57.339999999999996</v>
      </c>
      <c r="Q8" s="11">
        <f t="shared" si="7"/>
        <v>7.833333333333333</v>
      </c>
      <c r="R8" s="11">
        <f>K8/G8*180/PI()</f>
        <v>25.714285714285719</v>
      </c>
      <c r="S8" s="5">
        <f t="shared" si="8"/>
        <v>70.714285714285708</v>
      </c>
      <c r="T8" s="5">
        <f t="shared" si="9"/>
        <v>96.428571428571431</v>
      </c>
    </row>
    <row r="9" spans="1:23">
      <c r="A9" s="2">
        <v>15</v>
      </c>
      <c r="B9" s="12">
        <v>2.82</v>
      </c>
      <c r="C9" s="12">
        <v>1.34</v>
      </c>
      <c r="D9" s="16">
        <f>G9-20</f>
        <v>332.5</v>
      </c>
      <c r="E9" s="16">
        <f>D9+Q9</f>
        <v>340.33333333333331</v>
      </c>
      <c r="F9" s="15">
        <f>G9*COS(15*PI()/180)</f>
        <v>340.48885376689657</v>
      </c>
      <c r="G9" s="18">
        <f t="shared" si="0"/>
        <v>352.5</v>
      </c>
      <c r="H9" s="16">
        <f>G9+20</f>
        <v>372.5</v>
      </c>
      <c r="I9" s="8">
        <f t="shared" si="1"/>
        <v>705</v>
      </c>
      <c r="J9" s="8">
        <f t="shared" si="2"/>
        <v>47</v>
      </c>
      <c r="K9" s="9">
        <f t="shared" si="3"/>
        <v>147.65485471872029</v>
      </c>
      <c r="L9" s="9">
        <f t="shared" si="4"/>
        <v>73.827427359360144</v>
      </c>
      <c r="M9" s="9">
        <f t="shared" si="5"/>
        <v>12</v>
      </c>
      <c r="N9" s="7">
        <f t="shared" si="6"/>
        <v>78</v>
      </c>
      <c r="O9" s="17">
        <f>B9*J9</f>
        <v>132.54</v>
      </c>
      <c r="P9" s="17">
        <f>C9*J9</f>
        <v>62.980000000000004</v>
      </c>
      <c r="Q9" s="11">
        <f t="shared" si="7"/>
        <v>7.833333333333333</v>
      </c>
      <c r="R9" s="11">
        <f>K9/G9*180/PI()</f>
        <v>24</v>
      </c>
      <c r="S9" s="5">
        <f t="shared" si="8"/>
        <v>72</v>
      </c>
      <c r="T9" s="5">
        <f t="shared" si="9"/>
        <v>96</v>
      </c>
    </row>
    <row r="10" spans="1:23">
      <c r="A10" s="2">
        <v>16</v>
      </c>
      <c r="B10" s="12">
        <v>2.92</v>
      </c>
      <c r="C10" s="12">
        <v>1.46</v>
      </c>
      <c r="D10" s="16">
        <f>G10-20</f>
        <v>356</v>
      </c>
      <c r="E10" s="16">
        <f>D10+Q10</f>
        <v>363.83333333333331</v>
      </c>
      <c r="F10" s="15">
        <f>G10*COS(15*PI()/180)</f>
        <v>363.18811068468966</v>
      </c>
      <c r="G10" s="18">
        <f t="shared" si="0"/>
        <v>376</v>
      </c>
      <c r="H10" s="16">
        <f>G10+20</f>
        <v>396</v>
      </c>
      <c r="I10" s="8">
        <f t="shared" si="1"/>
        <v>752</v>
      </c>
      <c r="J10" s="8">
        <f t="shared" si="2"/>
        <v>47</v>
      </c>
      <c r="K10" s="9">
        <f t="shared" si="3"/>
        <v>147.65485471872029</v>
      </c>
      <c r="L10" s="9">
        <f t="shared" si="4"/>
        <v>73.827427359360144</v>
      </c>
      <c r="M10" s="9">
        <f t="shared" si="5"/>
        <v>11.250000000000002</v>
      </c>
      <c r="N10" s="7">
        <f t="shared" si="6"/>
        <v>78.75</v>
      </c>
      <c r="O10" s="17">
        <f>B10*J10</f>
        <v>137.24</v>
      </c>
      <c r="P10" s="17">
        <f>C10*J10</f>
        <v>68.62</v>
      </c>
      <c r="Q10" s="11">
        <f t="shared" si="7"/>
        <v>7.833333333333333</v>
      </c>
      <c r="R10" s="11">
        <f>K10/G10*180/PI()</f>
        <v>22.500000000000004</v>
      </c>
      <c r="S10" s="5">
        <f t="shared" si="8"/>
        <v>73.125</v>
      </c>
      <c r="T10" s="5">
        <f t="shared" si="9"/>
        <v>95.625</v>
      </c>
    </row>
    <row r="11" spans="1:23">
      <c r="A11" s="2">
        <v>17</v>
      </c>
      <c r="B11" s="12">
        <v>3.02</v>
      </c>
      <c r="C11" s="12">
        <v>1.58</v>
      </c>
      <c r="D11" s="16">
        <f>G11-20</f>
        <v>379.50000000000006</v>
      </c>
      <c r="E11" s="16">
        <f>D11+Q11</f>
        <v>387.33333333333337</v>
      </c>
      <c r="F11" s="15">
        <f>G11*COS(15*PI()/180)</f>
        <v>385.88736760248287</v>
      </c>
      <c r="G11" s="18">
        <f t="shared" si="0"/>
        <v>399.50000000000006</v>
      </c>
      <c r="H11" s="16">
        <f>G11+20</f>
        <v>419.50000000000006</v>
      </c>
      <c r="I11" s="8">
        <f t="shared" si="1"/>
        <v>799.00000000000011</v>
      </c>
      <c r="J11" s="8">
        <f t="shared" si="2"/>
        <v>47.000000000000007</v>
      </c>
      <c r="K11" s="9">
        <f t="shared" si="3"/>
        <v>147.65485471872029</v>
      </c>
      <c r="L11" s="9">
        <f t="shared" si="4"/>
        <v>73.827427359360144</v>
      </c>
      <c r="M11" s="9">
        <f t="shared" si="5"/>
        <v>10.588235294117647</v>
      </c>
      <c r="N11" s="7">
        <f t="shared" si="6"/>
        <v>79.411764705882348</v>
      </c>
      <c r="O11" s="17">
        <f>B11*J11</f>
        <v>141.94000000000003</v>
      </c>
      <c r="P11" s="17">
        <f>C11*J11</f>
        <v>74.260000000000019</v>
      </c>
      <c r="Q11" s="11">
        <f t="shared" si="7"/>
        <v>7.8333333333333348</v>
      </c>
      <c r="R11" s="11">
        <f>K11/G11*180/PI()</f>
        <v>21.176470588235293</v>
      </c>
      <c r="S11" s="5">
        <f t="shared" si="8"/>
        <v>74.117647058823522</v>
      </c>
      <c r="T11" s="5">
        <f t="shared" si="9"/>
        <v>95.294117647058826</v>
      </c>
    </row>
    <row r="12" spans="1:23">
      <c r="A12" s="2">
        <v>18</v>
      </c>
      <c r="B12" s="12">
        <v>3.12</v>
      </c>
      <c r="C12" s="12">
        <v>1.69</v>
      </c>
      <c r="D12" s="16">
        <f>G12-20</f>
        <v>403.00000000000006</v>
      </c>
      <c r="E12" s="16">
        <f>D12+Q12</f>
        <v>410.83333333333337</v>
      </c>
      <c r="F12" s="15">
        <f>G12*COS(15*PI()/180)</f>
        <v>408.58662452027596</v>
      </c>
      <c r="G12" s="18">
        <f t="shared" si="0"/>
        <v>423.00000000000006</v>
      </c>
      <c r="H12" s="16">
        <f>G12+20</f>
        <v>443.00000000000006</v>
      </c>
      <c r="I12" s="8">
        <f t="shared" si="1"/>
        <v>846.00000000000011</v>
      </c>
      <c r="J12" s="8">
        <f t="shared" si="2"/>
        <v>47.000000000000007</v>
      </c>
      <c r="K12" s="9">
        <f t="shared" si="3"/>
        <v>147.65485471872029</v>
      </c>
      <c r="L12" s="9">
        <f t="shared" si="4"/>
        <v>73.827427359360144</v>
      </c>
      <c r="M12" s="9">
        <f t="shared" si="5"/>
        <v>10</v>
      </c>
      <c r="N12" s="7">
        <f t="shared" si="6"/>
        <v>80</v>
      </c>
      <c r="O12" s="17">
        <f>B12*J12</f>
        <v>146.64000000000001</v>
      </c>
      <c r="P12" s="17">
        <f>C12*J12</f>
        <v>79.430000000000007</v>
      </c>
      <c r="Q12" s="11">
        <f t="shared" si="7"/>
        <v>7.8333333333333348</v>
      </c>
      <c r="R12" s="11">
        <f>K12/G12*180/PI()</f>
        <v>20</v>
      </c>
      <c r="S12" s="5">
        <f t="shared" si="8"/>
        <v>75</v>
      </c>
      <c r="T12" s="5">
        <f t="shared" si="9"/>
        <v>95</v>
      </c>
    </row>
    <row r="13" spans="1:23">
      <c r="A13" s="2">
        <v>19</v>
      </c>
      <c r="B13" s="12">
        <v>3.22</v>
      </c>
      <c r="C13" s="12">
        <v>1.79</v>
      </c>
      <c r="D13" s="16">
        <f>G13-20</f>
        <v>426.50000000000006</v>
      </c>
      <c r="E13" s="16">
        <f>D13+Q13</f>
        <v>434.33333333333337</v>
      </c>
      <c r="F13" s="15">
        <f>G13*COS(15*PI()/180)</f>
        <v>431.28588143806905</v>
      </c>
      <c r="G13" s="18">
        <f t="shared" si="0"/>
        <v>446.50000000000006</v>
      </c>
      <c r="H13" s="16">
        <f>G13+20</f>
        <v>466.50000000000006</v>
      </c>
      <c r="I13" s="8">
        <f t="shared" si="1"/>
        <v>893.00000000000011</v>
      </c>
      <c r="J13" s="8">
        <f t="shared" si="2"/>
        <v>47.000000000000007</v>
      </c>
      <c r="K13" s="9">
        <f t="shared" si="3"/>
        <v>147.65485471872029</v>
      </c>
      <c r="L13" s="9">
        <f t="shared" si="4"/>
        <v>73.827427359360144</v>
      </c>
      <c r="M13" s="9">
        <f t="shared" si="5"/>
        <v>9.473684210526315</v>
      </c>
      <c r="N13" s="7">
        <f t="shared" si="6"/>
        <v>80.526315789473685</v>
      </c>
      <c r="O13" s="17">
        <f>B13*J13</f>
        <v>151.34000000000003</v>
      </c>
      <c r="P13" s="17">
        <f>C13*J13</f>
        <v>84.13000000000001</v>
      </c>
      <c r="Q13" s="11">
        <f t="shared" si="7"/>
        <v>7.8333333333333348</v>
      </c>
      <c r="R13" s="11">
        <f>K13/G13*180/PI()</f>
        <v>18.94736842105263</v>
      </c>
      <c r="S13" s="5">
        <f t="shared" si="8"/>
        <v>75.78947368421052</v>
      </c>
      <c r="T13" s="5">
        <f t="shared" si="9"/>
        <v>94.73684210526315</v>
      </c>
    </row>
    <row r="14" spans="1:23" s="1" customFormat="1">
      <c r="A14" s="3">
        <v>20</v>
      </c>
      <c r="B14" s="8">
        <v>3.32</v>
      </c>
      <c r="C14" s="8">
        <v>1.89</v>
      </c>
      <c r="D14" s="16">
        <f>G14-20</f>
        <v>450</v>
      </c>
      <c r="E14" s="16">
        <f>D14+Q14</f>
        <v>457.83333333333331</v>
      </c>
      <c r="F14" s="15">
        <f>G14*COS(15*PI()/180)</f>
        <v>453.98513835586209</v>
      </c>
      <c r="G14" s="19">
        <v>470</v>
      </c>
      <c r="H14" s="16">
        <f>G14+20</f>
        <v>490</v>
      </c>
      <c r="I14" s="8">
        <f>2*G14</f>
        <v>940</v>
      </c>
      <c r="J14" s="8">
        <f>I14/A14</f>
        <v>47</v>
      </c>
      <c r="K14" s="10">
        <f>PI()*J14</f>
        <v>147.65485471872029</v>
      </c>
      <c r="L14" s="9">
        <f>K14/2</f>
        <v>73.827427359360144</v>
      </c>
      <c r="M14" s="9">
        <f t="shared" si="5"/>
        <v>9</v>
      </c>
      <c r="N14" s="7">
        <f t="shared" si="6"/>
        <v>81</v>
      </c>
      <c r="O14" s="17">
        <f>B14*J14</f>
        <v>156.04</v>
      </c>
      <c r="P14" s="17">
        <f>C14*J14</f>
        <v>88.83</v>
      </c>
      <c r="Q14" s="11">
        <f t="shared" si="7"/>
        <v>7.833333333333333</v>
      </c>
      <c r="R14" s="11">
        <f>K14/G14*180/PI()</f>
        <v>18</v>
      </c>
      <c r="S14" s="5">
        <f t="shared" si="8"/>
        <v>76.5</v>
      </c>
      <c r="T14" s="5">
        <f t="shared" si="9"/>
        <v>94.5</v>
      </c>
    </row>
    <row r="15" spans="1:23">
      <c r="A15" s="2">
        <v>21</v>
      </c>
      <c r="B15" s="12">
        <v>3.41</v>
      </c>
      <c r="C15" s="12">
        <v>1.98</v>
      </c>
      <c r="D15" s="16">
        <f>G15-20</f>
        <v>473.5</v>
      </c>
      <c r="E15" s="16">
        <f>D15+Q15</f>
        <v>481.33333333333331</v>
      </c>
      <c r="F15" s="15">
        <f>G15*COS(15*PI()/180)</f>
        <v>476.68439527365518</v>
      </c>
      <c r="G15" s="18">
        <f t="shared" ref="G15:G29" si="10">A15*passo_referencia/(2*PI())</f>
        <v>493.5</v>
      </c>
      <c r="H15" s="16">
        <f>G15+20</f>
        <v>513.5</v>
      </c>
      <c r="I15" s="8">
        <f t="shared" ref="I15:I29" si="11">2*G15</f>
        <v>987</v>
      </c>
      <c r="J15" s="8">
        <f t="shared" ref="J15:J29" si="12">I15/A15</f>
        <v>47</v>
      </c>
      <c r="K15" s="9">
        <f t="shared" ref="K15:K29" si="13">PI()*J15</f>
        <v>147.65485471872029</v>
      </c>
      <c r="L15" s="9">
        <f t="shared" ref="L15:L29" si="14">K15/2</f>
        <v>73.827427359360144</v>
      </c>
      <c r="M15" s="9">
        <f t="shared" si="5"/>
        <v>8.5714285714285712</v>
      </c>
      <c r="N15" s="7">
        <f t="shared" si="6"/>
        <v>81.428571428571431</v>
      </c>
      <c r="O15" s="17">
        <f>B15*J15</f>
        <v>160.27000000000001</v>
      </c>
      <c r="P15" s="17">
        <f>C15*J15</f>
        <v>93.06</v>
      </c>
      <c r="Q15" s="11">
        <f t="shared" si="7"/>
        <v>7.833333333333333</v>
      </c>
      <c r="R15" s="11">
        <f>K15/G15*180/PI()</f>
        <v>17.142857142857142</v>
      </c>
      <c r="S15" s="5">
        <f t="shared" si="8"/>
        <v>77.142857142857139</v>
      </c>
      <c r="T15" s="5">
        <f t="shared" si="9"/>
        <v>94.285714285714292</v>
      </c>
    </row>
    <row r="16" spans="1:23">
      <c r="A16" s="2">
        <v>22</v>
      </c>
      <c r="B16" s="12">
        <v>3.49</v>
      </c>
      <c r="C16" s="12">
        <v>2.06</v>
      </c>
      <c r="D16" s="16">
        <f>G16-20</f>
        <v>497</v>
      </c>
      <c r="E16" s="16">
        <f>D16+Q16</f>
        <v>504.83333333333331</v>
      </c>
      <c r="F16" s="15">
        <f>G16*COS(15*PI()/180)</f>
        <v>499.38365219144833</v>
      </c>
      <c r="G16" s="18">
        <f t="shared" si="10"/>
        <v>517</v>
      </c>
      <c r="H16" s="16">
        <f>G16+20</f>
        <v>537</v>
      </c>
      <c r="I16" s="8">
        <f t="shared" si="11"/>
        <v>1034</v>
      </c>
      <c r="J16" s="8">
        <f t="shared" si="12"/>
        <v>47</v>
      </c>
      <c r="K16" s="9">
        <f t="shared" si="13"/>
        <v>147.65485471872029</v>
      </c>
      <c r="L16" s="9">
        <f t="shared" si="14"/>
        <v>73.827427359360144</v>
      </c>
      <c r="M16" s="9">
        <f t="shared" si="5"/>
        <v>8.1818181818181817</v>
      </c>
      <c r="N16" s="7">
        <f t="shared" si="6"/>
        <v>81.818181818181813</v>
      </c>
      <c r="O16" s="17">
        <f>B16*J16</f>
        <v>164.03</v>
      </c>
      <c r="P16" s="17">
        <f>C16*J16</f>
        <v>96.820000000000007</v>
      </c>
      <c r="Q16" s="11">
        <f t="shared" si="7"/>
        <v>7.833333333333333</v>
      </c>
      <c r="R16" s="11">
        <f>K16/G16*180/PI()</f>
        <v>16.363636363636363</v>
      </c>
      <c r="S16" s="5">
        <f t="shared" si="8"/>
        <v>77.72727272727272</v>
      </c>
      <c r="T16" s="5">
        <f t="shared" si="9"/>
        <v>94.090909090909093</v>
      </c>
    </row>
    <row r="17" spans="1:20">
      <c r="A17" s="2">
        <v>23</v>
      </c>
      <c r="B17" s="12">
        <v>3.57</v>
      </c>
      <c r="C17" s="12">
        <v>2.15</v>
      </c>
      <c r="D17" s="16">
        <f>G17-20</f>
        <v>520.5</v>
      </c>
      <c r="E17" s="16">
        <f>D17+Q17</f>
        <v>528.33333333333337</v>
      </c>
      <c r="F17" s="15">
        <f>G17*COS(15*PI()/180)</f>
        <v>522.08290910924143</v>
      </c>
      <c r="G17" s="18">
        <f t="shared" si="10"/>
        <v>540.5</v>
      </c>
      <c r="H17" s="16">
        <f>G17+20</f>
        <v>560.5</v>
      </c>
      <c r="I17" s="8">
        <f t="shared" si="11"/>
        <v>1081</v>
      </c>
      <c r="J17" s="8">
        <f t="shared" si="12"/>
        <v>47</v>
      </c>
      <c r="K17" s="9">
        <f t="shared" si="13"/>
        <v>147.65485471872029</v>
      </c>
      <c r="L17" s="9">
        <f t="shared" si="14"/>
        <v>73.827427359360144</v>
      </c>
      <c r="M17" s="9">
        <f t="shared" si="5"/>
        <v>7.8260869565217384</v>
      </c>
      <c r="N17" s="7">
        <f t="shared" si="6"/>
        <v>82.173913043478265</v>
      </c>
      <c r="O17" s="17">
        <f>B17*J17</f>
        <v>167.79</v>
      </c>
      <c r="P17" s="17">
        <f>C17*J17</f>
        <v>101.05</v>
      </c>
      <c r="Q17" s="11">
        <f t="shared" si="7"/>
        <v>7.833333333333333</v>
      </c>
      <c r="R17" s="11">
        <f>K17/G17*180/PI()</f>
        <v>15.652173913043477</v>
      </c>
      <c r="S17" s="5">
        <f t="shared" si="8"/>
        <v>78.260869565217391</v>
      </c>
      <c r="T17" s="5">
        <f t="shared" si="9"/>
        <v>93.913043478260875</v>
      </c>
    </row>
    <row r="18" spans="1:20">
      <c r="A18" s="2">
        <v>24</v>
      </c>
      <c r="B18" s="12">
        <v>3.64</v>
      </c>
      <c r="C18" s="12">
        <v>2.2400000000000002</v>
      </c>
      <c r="D18" s="16">
        <f>G18-20</f>
        <v>544</v>
      </c>
      <c r="E18" s="16">
        <f>D18+Q18</f>
        <v>551.83333333333337</v>
      </c>
      <c r="F18" s="15">
        <f>G18*COS(15*PI()/180)</f>
        <v>544.78216602703458</v>
      </c>
      <c r="G18" s="18">
        <f t="shared" si="10"/>
        <v>564</v>
      </c>
      <c r="H18" s="16">
        <f>G18+20</f>
        <v>584</v>
      </c>
      <c r="I18" s="8">
        <f t="shared" si="11"/>
        <v>1128</v>
      </c>
      <c r="J18" s="8">
        <f t="shared" si="12"/>
        <v>47</v>
      </c>
      <c r="K18" s="9">
        <f t="shared" si="13"/>
        <v>147.65485471872029</v>
      </c>
      <c r="L18" s="9">
        <f t="shared" si="14"/>
        <v>73.827427359360144</v>
      </c>
      <c r="M18" s="9">
        <f t="shared" si="5"/>
        <v>7.5000000000000009</v>
      </c>
      <c r="N18" s="7">
        <f t="shared" si="6"/>
        <v>82.5</v>
      </c>
      <c r="O18" s="17">
        <f>B18*J18</f>
        <v>171.08</v>
      </c>
      <c r="P18" s="17">
        <f>C18*J18</f>
        <v>105.28000000000002</v>
      </c>
      <c r="Q18" s="11">
        <f t="shared" si="7"/>
        <v>7.833333333333333</v>
      </c>
      <c r="R18" s="11">
        <f>K18/G18*180/PI()</f>
        <v>15.000000000000002</v>
      </c>
      <c r="S18" s="5">
        <f t="shared" si="8"/>
        <v>78.75</v>
      </c>
      <c r="T18" s="5">
        <f t="shared" si="9"/>
        <v>93.75</v>
      </c>
    </row>
    <row r="19" spans="1:20">
      <c r="A19" s="2">
        <v>25</v>
      </c>
      <c r="B19" s="12">
        <v>3.71</v>
      </c>
      <c r="C19" s="12">
        <v>2.33</v>
      </c>
      <c r="D19" s="16">
        <f>G19-20</f>
        <v>567.5</v>
      </c>
      <c r="E19" s="16">
        <f>D19+Q19</f>
        <v>575.33333333333337</v>
      </c>
      <c r="F19" s="15">
        <f>G19*COS(15*PI()/180)</f>
        <v>567.48142294482761</v>
      </c>
      <c r="G19" s="18">
        <f t="shared" si="10"/>
        <v>587.5</v>
      </c>
      <c r="H19" s="16">
        <f>G19+20</f>
        <v>607.5</v>
      </c>
      <c r="I19" s="8">
        <f t="shared" si="11"/>
        <v>1175</v>
      </c>
      <c r="J19" s="8">
        <f t="shared" si="12"/>
        <v>47</v>
      </c>
      <c r="K19" s="9">
        <f t="shared" si="13"/>
        <v>147.65485471872029</v>
      </c>
      <c r="L19" s="9">
        <f t="shared" si="14"/>
        <v>73.827427359360144</v>
      </c>
      <c r="M19" s="9">
        <f t="shared" si="5"/>
        <v>7.2000000000000011</v>
      </c>
      <c r="N19" s="7">
        <f t="shared" si="6"/>
        <v>82.8</v>
      </c>
      <c r="O19" s="17">
        <f>B19*J19</f>
        <v>174.37</v>
      </c>
      <c r="P19" s="17">
        <f>C19*J19</f>
        <v>109.51</v>
      </c>
      <c r="Q19" s="11">
        <f t="shared" si="7"/>
        <v>7.833333333333333</v>
      </c>
      <c r="R19" s="11">
        <f>K19/G19*180/PI()</f>
        <v>14.400000000000002</v>
      </c>
      <c r="S19" s="5">
        <f t="shared" si="8"/>
        <v>79.2</v>
      </c>
      <c r="T19" s="5">
        <f t="shared" si="9"/>
        <v>93.6</v>
      </c>
    </row>
    <row r="20" spans="1:20">
      <c r="A20" s="2">
        <v>26</v>
      </c>
      <c r="B20" s="12">
        <v>3.78</v>
      </c>
      <c r="C20" s="12">
        <v>2.42</v>
      </c>
      <c r="D20" s="16">
        <f>G20-20</f>
        <v>591.00000000000011</v>
      </c>
      <c r="E20" s="16">
        <f>D20+Q20</f>
        <v>598.83333333333348</v>
      </c>
      <c r="F20" s="15">
        <f>G20*COS(15*PI()/180)</f>
        <v>590.18067986262088</v>
      </c>
      <c r="G20" s="18">
        <f t="shared" si="10"/>
        <v>611.00000000000011</v>
      </c>
      <c r="H20" s="16">
        <f>G20+20</f>
        <v>631.00000000000011</v>
      </c>
      <c r="I20" s="8">
        <f t="shared" si="11"/>
        <v>1222.0000000000002</v>
      </c>
      <c r="J20" s="8">
        <f t="shared" si="12"/>
        <v>47.000000000000007</v>
      </c>
      <c r="K20" s="9">
        <f t="shared" si="13"/>
        <v>147.65485471872029</v>
      </c>
      <c r="L20" s="9">
        <f t="shared" si="14"/>
        <v>73.827427359360144</v>
      </c>
      <c r="M20" s="9">
        <f t="shared" si="5"/>
        <v>6.9230769230769225</v>
      </c>
      <c r="N20" s="7">
        <f t="shared" si="6"/>
        <v>83.07692307692308</v>
      </c>
      <c r="O20" s="17">
        <f>B20*J20</f>
        <v>177.66000000000003</v>
      </c>
      <c r="P20" s="17">
        <f>C20*J20</f>
        <v>113.74000000000001</v>
      </c>
      <c r="Q20" s="11">
        <f t="shared" si="7"/>
        <v>7.8333333333333348</v>
      </c>
      <c r="R20" s="11">
        <f>K20/G20*180/PI()</f>
        <v>13.846153846153845</v>
      </c>
      <c r="S20" s="5">
        <f t="shared" si="8"/>
        <v>79.615384615384613</v>
      </c>
      <c r="T20" s="5">
        <f t="shared" si="9"/>
        <v>93.461538461538467</v>
      </c>
    </row>
    <row r="21" spans="1:20">
      <c r="A21" s="2">
        <v>27</v>
      </c>
      <c r="B21" s="12">
        <v>3.85</v>
      </c>
      <c r="C21" s="12">
        <v>2.33</v>
      </c>
      <c r="D21" s="16">
        <f>G21-20</f>
        <v>614.50000000000011</v>
      </c>
      <c r="E21" s="16">
        <f>D21+Q21</f>
        <v>622.33333333333348</v>
      </c>
      <c r="F21" s="15">
        <f>G21*COS(15*PI()/180)</f>
        <v>612.87993678041391</v>
      </c>
      <c r="G21" s="18">
        <f t="shared" si="10"/>
        <v>634.50000000000011</v>
      </c>
      <c r="H21" s="16">
        <f>G21+20</f>
        <v>654.50000000000011</v>
      </c>
      <c r="I21" s="8">
        <f t="shared" si="11"/>
        <v>1269.0000000000002</v>
      </c>
      <c r="J21" s="8">
        <f t="shared" si="12"/>
        <v>47.000000000000007</v>
      </c>
      <c r="K21" s="9">
        <f t="shared" si="13"/>
        <v>147.65485471872029</v>
      </c>
      <c r="L21" s="9">
        <f t="shared" si="14"/>
        <v>73.827427359360144</v>
      </c>
      <c r="M21" s="9">
        <f t="shared" si="5"/>
        <v>6.6666666666666661</v>
      </c>
      <c r="N21" s="7">
        <f t="shared" si="6"/>
        <v>83.333333333333329</v>
      </c>
      <c r="O21" s="17">
        <f>B21*J21</f>
        <v>180.95000000000005</v>
      </c>
      <c r="P21" s="17">
        <f>C21*J21</f>
        <v>109.51000000000002</v>
      </c>
      <c r="Q21" s="11">
        <f t="shared" si="7"/>
        <v>7.8333333333333348</v>
      </c>
      <c r="R21" s="11">
        <f>K21/G21*180/PI()</f>
        <v>13.333333333333332</v>
      </c>
      <c r="S21" s="5">
        <f t="shared" si="8"/>
        <v>80</v>
      </c>
      <c r="T21" s="5">
        <f t="shared" si="9"/>
        <v>93.333333333333329</v>
      </c>
    </row>
    <row r="22" spans="1:20">
      <c r="A22" s="2">
        <v>28</v>
      </c>
      <c r="B22" s="12">
        <v>3.92</v>
      </c>
      <c r="C22" s="12">
        <v>2.42</v>
      </c>
      <c r="D22" s="16">
        <f>G22-20</f>
        <v>638</v>
      </c>
      <c r="E22" s="16">
        <f>D22+Q22</f>
        <v>645.83333333333337</v>
      </c>
      <c r="F22" s="15">
        <f>G22*COS(15*PI()/180)</f>
        <v>635.57919369820695</v>
      </c>
      <c r="G22" s="18">
        <f t="shared" si="10"/>
        <v>658</v>
      </c>
      <c r="H22" s="16">
        <f>G22+20</f>
        <v>678</v>
      </c>
      <c r="I22" s="8">
        <f t="shared" si="11"/>
        <v>1316</v>
      </c>
      <c r="J22" s="8">
        <f t="shared" si="12"/>
        <v>47</v>
      </c>
      <c r="K22" s="9">
        <f t="shared" si="13"/>
        <v>147.65485471872029</v>
      </c>
      <c r="L22" s="9">
        <f t="shared" si="14"/>
        <v>73.827427359360144</v>
      </c>
      <c r="M22" s="9">
        <f t="shared" si="5"/>
        <v>6.4285714285714297</v>
      </c>
      <c r="N22" s="7">
        <f t="shared" si="6"/>
        <v>83.571428571428569</v>
      </c>
      <c r="O22" s="17">
        <f>B22*J22</f>
        <v>184.24</v>
      </c>
      <c r="P22" s="17">
        <f>C22*J22</f>
        <v>113.74</v>
      </c>
      <c r="Q22" s="11">
        <f t="shared" si="7"/>
        <v>7.833333333333333</v>
      </c>
      <c r="R22" s="11">
        <f>K22/G22*180/PI()</f>
        <v>12.857142857142859</v>
      </c>
      <c r="S22" s="5">
        <f t="shared" si="8"/>
        <v>80.357142857142861</v>
      </c>
      <c r="T22" s="5">
        <f t="shared" si="9"/>
        <v>93.214285714285708</v>
      </c>
    </row>
    <row r="23" spans="1:20">
      <c r="A23" s="2">
        <v>29</v>
      </c>
      <c r="B23" s="12">
        <v>3.99</v>
      </c>
      <c r="C23" s="12">
        <v>2.5</v>
      </c>
      <c r="D23" s="16">
        <f>G23-20</f>
        <v>661.5</v>
      </c>
      <c r="E23" s="16">
        <f>D23+Q23</f>
        <v>669.33333333333337</v>
      </c>
      <c r="F23" s="15">
        <f>G23*COS(15*PI()/180)</f>
        <v>658.2784506160001</v>
      </c>
      <c r="G23" s="18">
        <f t="shared" si="10"/>
        <v>681.5</v>
      </c>
      <c r="H23" s="16">
        <f>G23+20</f>
        <v>701.5</v>
      </c>
      <c r="I23" s="8">
        <f t="shared" si="11"/>
        <v>1363</v>
      </c>
      <c r="J23" s="8">
        <f t="shared" si="12"/>
        <v>47</v>
      </c>
      <c r="K23" s="9">
        <f t="shared" si="13"/>
        <v>147.65485471872029</v>
      </c>
      <c r="L23" s="9">
        <f t="shared" si="14"/>
        <v>73.827427359360144</v>
      </c>
      <c r="M23" s="9">
        <f t="shared" si="5"/>
        <v>6.2068965517241379</v>
      </c>
      <c r="N23" s="7">
        <f t="shared" si="6"/>
        <v>83.793103448275858</v>
      </c>
      <c r="O23" s="17">
        <f>B23*J23</f>
        <v>187.53</v>
      </c>
      <c r="P23" s="17">
        <f>C23*J23</f>
        <v>117.5</v>
      </c>
      <c r="Q23" s="11">
        <f t="shared" si="7"/>
        <v>7.833333333333333</v>
      </c>
      <c r="R23" s="11">
        <f>K23/G23*180/PI()</f>
        <v>12.413793103448276</v>
      </c>
      <c r="S23" s="5">
        <f t="shared" si="8"/>
        <v>80.689655172413794</v>
      </c>
      <c r="T23" s="5">
        <f t="shared" si="9"/>
        <v>93.103448275862064</v>
      </c>
    </row>
    <row r="24" spans="1:20">
      <c r="A24" s="2">
        <v>30</v>
      </c>
      <c r="B24" s="12">
        <v>4.0599999999999996</v>
      </c>
      <c r="C24" s="12">
        <v>2.59</v>
      </c>
      <c r="D24" s="16">
        <f>G24-20</f>
        <v>685</v>
      </c>
      <c r="E24" s="16">
        <f>D24+Q24</f>
        <v>692.83333333333337</v>
      </c>
      <c r="F24" s="15">
        <f>G24*COS(15*PI()/180)</f>
        <v>680.97770753379314</v>
      </c>
      <c r="G24" s="18">
        <f t="shared" si="10"/>
        <v>705</v>
      </c>
      <c r="H24" s="16">
        <f>G24+20</f>
        <v>725</v>
      </c>
      <c r="I24" s="8">
        <f t="shared" si="11"/>
        <v>1410</v>
      </c>
      <c r="J24" s="8">
        <f t="shared" si="12"/>
        <v>47</v>
      </c>
      <c r="K24" s="9">
        <f t="shared" si="13"/>
        <v>147.65485471872029</v>
      </c>
      <c r="L24" s="9">
        <f t="shared" si="14"/>
        <v>73.827427359360144</v>
      </c>
      <c r="M24" s="9">
        <f t="shared" si="5"/>
        <v>6</v>
      </c>
      <c r="N24" s="7">
        <f t="shared" si="6"/>
        <v>84</v>
      </c>
      <c r="O24" s="17">
        <f>B24*J24</f>
        <v>190.82</v>
      </c>
      <c r="P24" s="17">
        <f>C24*J24</f>
        <v>121.72999999999999</v>
      </c>
      <c r="Q24" s="11">
        <f t="shared" si="7"/>
        <v>7.833333333333333</v>
      </c>
      <c r="R24" s="11">
        <f>K24/G24*180/PI()</f>
        <v>12</v>
      </c>
      <c r="S24" s="5">
        <f t="shared" si="8"/>
        <v>81</v>
      </c>
      <c r="T24" s="5">
        <f t="shared" si="9"/>
        <v>93</v>
      </c>
    </row>
    <row r="25" spans="1:20">
      <c r="A25" s="2">
        <v>32</v>
      </c>
      <c r="B25" s="12">
        <v>4.2</v>
      </c>
      <c r="C25" s="12">
        <v>2.67</v>
      </c>
      <c r="D25" s="16">
        <f>G25-20</f>
        <v>732</v>
      </c>
      <c r="E25" s="16">
        <f>D25+Q25</f>
        <v>739.83333333333337</v>
      </c>
      <c r="F25" s="15">
        <f>G25*COS(15*PI()/180)</f>
        <v>726.37622136937932</v>
      </c>
      <c r="G25" s="18">
        <f t="shared" si="10"/>
        <v>752</v>
      </c>
      <c r="H25" s="16">
        <f>G25+20</f>
        <v>772</v>
      </c>
      <c r="I25" s="8">
        <f t="shared" si="11"/>
        <v>1504</v>
      </c>
      <c r="J25" s="8">
        <f t="shared" si="12"/>
        <v>47</v>
      </c>
      <c r="K25" s="9">
        <f t="shared" si="13"/>
        <v>147.65485471872029</v>
      </c>
      <c r="L25" s="9">
        <f t="shared" si="14"/>
        <v>73.827427359360144</v>
      </c>
      <c r="M25" s="9">
        <f t="shared" si="5"/>
        <v>5.6250000000000009</v>
      </c>
      <c r="N25" s="7">
        <f t="shared" si="6"/>
        <v>84.375</v>
      </c>
      <c r="O25" s="17">
        <f>B25*J25</f>
        <v>197.4</v>
      </c>
      <c r="P25" s="17">
        <f>C25*J25</f>
        <v>125.49</v>
      </c>
      <c r="Q25" s="11">
        <f t="shared" si="7"/>
        <v>7.833333333333333</v>
      </c>
      <c r="R25" s="11">
        <f>K25/G25*180/PI()</f>
        <v>11.250000000000002</v>
      </c>
      <c r="S25" s="5">
        <f t="shared" si="8"/>
        <v>81.5625</v>
      </c>
      <c r="T25" s="5">
        <f t="shared" si="9"/>
        <v>92.8125</v>
      </c>
    </row>
    <row r="26" spans="1:20">
      <c r="A26" s="2">
        <v>33</v>
      </c>
      <c r="B26" s="12">
        <v>4.2699999999999996</v>
      </c>
      <c r="C26" s="12">
        <v>2.76</v>
      </c>
      <c r="D26" s="16">
        <f>G26-20</f>
        <v>755.50000000000011</v>
      </c>
      <c r="E26" s="16">
        <f>D26+Q26</f>
        <v>763.33333333333348</v>
      </c>
      <c r="F26" s="15">
        <f>G26*COS(15*PI()/180)</f>
        <v>749.07547828717259</v>
      </c>
      <c r="G26" s="18">
        <f t="shared" si="10"/>
        <v>775.50000000000011</v>
      </c>
      <c r="H26" s="16">
        <f>G26+20</f>
        <v>795.50000000000011</v>
      </c>
      <c r="I26" s="8">
        <f t="shared" si="11"/>
        <v>1551.0000000000002</v>
      </c>
      <c r="J26" s="8">
        <f t="shared" si="12"/>
        <v>47.000000000000007</v>
      </c>
      <c r="K26" s="9">
        <f t="shared" si="13"/>
        <v>147.65485471872029</v>
      </c>
      <c r="L26" s="9">
        <f t="shared" si="14"/>
        <v>73.827427359360144</v>
      </c>
      <c r="M26" s="9">
        <f t="shared" si="5"/>
        <v>5.454545454545455</v>
      </c>
      <c r="N26" s="7">
        <f t="shared" si="6"/>
        <v>84.545454545454547</v>
      </c>
      <c r="O26" s="17">
        <f>B26*J26</f>
        <v>200.69</v>
      </c>
      <c r="P26" s="17">
        <f>C26*J26</f>
        <v>129.72</v>
      </c>
      <c r="Q26" s="11">
        <f t="shared" si="7"/>
        <v>7.8333333333333348</v>
      </c>
      <c r="R26" s="11">
        <f>K26/G26*180/PI()</f>
        <v>10.90909090909091</v>
      </c>
      <c r="S26" s="5">
        <f t="shared" si="8"/>
        <v>81.818181818181813</v>
      </c>
      <c r="T26" s="5">
        <f t="shared" si="9"/>
        <v>92.727272727272734</v>
      </c>
    </row>
    <row r="27" spans="1:20">
      <c r="A27" s="2">
        <v>34</v>
      </c>
      <c r="B27" s="12">
        <v>4.33</v>
      </c>
      <c r="C27" s="12">
        <v>2.93</v>
      </c>
      <c r="D27" s="16">
        <f>G27-20</f>
        <v>779.00000000000011</v>
      </c>
      <c r="E27" s="16">
        <f>D27+Q27</f>
        <v>786.83333333333348</v>
      </c>
      <c r="F27" s="15">
        <f>G27*COS(15*PI()/180)</f>
        <v>771.77473520496574</v>
      </c>
      <c r="G27" s="18">
        <f t="shared" si="10"/>
        <v>799.00000000000011</v>
      </c>
      <c r="H27" s="16">
        <f>G27+20</f>
        <v>819.00000000000011</v>
      </c>
      <c r="I27" s="8">
        <f t="shared" si="11"/>
        <v>1598.0000000000002</v>
      </c>
      <c r="J27" s="8">
        <f t="shared" si="12"/>
        <v>47.000000000000007</v>
      </c>
      <c r="K27" s="9">
        <f t="shared" si="13"/>
        <v>147.65485471872029</v>
      </c>
      <c r="L27" s="9">
        <f t="shared" si="14"/>
        <v>73.827427359360144</v>
      </c>
      <c r="M27" s="9">
        <f t="shared" si="5"/>
        <v>5.2941176470588234</v>
      </c>
      <c r="N27" s="7">
        <f t="shared" si="6"/>
        <v>84.705882352941174</v>
      </c>
      <c r="O27" s="17">
        <f>B27*J27</f>
        <v>203.51000000000005</v>
      </c>
      <c r="P27" s="17">
        <f>C27*J27</f>
        <v>137.71000000000004</v>
      </c>
      <c r="Q27" s="11">
        <f t="shared" si="7"/>
        <v>7.8333333333333348</v>
      </c>
      <c r="R27" s="11">
        <f>K27/G27*180/PI()</f>
        <v>10.588235294117647</v>
      </c>
      <c r="S27" s="5">
        <f t="shared" si="8"/>
        <v>82.058823529411768</v>
      </c>
      <c r="T27" s="5">
        <f t="shared" si="9"/>
        <v>92.647058823529406</v>
      </c>
    </row>
    <row r="28" spans="1:20">
      <c r="A28" s="2">
        <v>35</v>
      </c>
      <c r="B28" s="12">
        <v>4.3899999999999997</v>
      </c>
      <c r="C28" s="12">
        <v>3.01</v>
      </c>
      <c r="D28" s="16">
        <f>G28-20</f>
        <v>802.50000000000011</v>
      </c>
      <c r="E28" s="16">
        <f>D28+Q28</f>
        <v>810.33333333333348</v>
      </c>
      <c r="F28" s="15">
        <f>G28*COS(15*PI()/180)</f>
        <v>794.47399212275877</v>
      </c>
      <c r="G28" s="18">
        <f t="shared" si="10"/>
        <v>822.50000000000011</v>
      </c>
      <c r="H28" s="16">
        <f>G28+20</f>
        <v>842.50000000000011</v>
      </c>
      <c r="I28" s="8">
        <f t="shared" si="11"/>
        <v>1645.0000000000002</v>
      </c>
      <c r="J28" s="8">
        <f t="shared" si="12"/>
        <v>47.000000000000007</v>
      </c>
      <c r="K28" s="9">
        <f t="shared" si="13"/>
        <v>147.65485471872029</v>
      </c>
      <c r="L28" s="9">
        <f t="shared" si="14"/>
        <v>73.827427359360144</v>
      </c>
      <c r="M28" s="9">
        <f t="shared" si="5"/>
        <v>5.1428571428571432</v>
      </c>
      <c r="N28" s="7">
        <f t="shared" si="6"/>
        <v>84.857142857142861</v>
      </c>
      <c r="O28" s="17">
        <f>B28*J28</f>
        <v>206.33</v>
      </c>
      <c r="P28" s="17">
        <f>C28*J28</f>
        <v>141.47</v>
      </c>
      <c r="Q28" s="11">
        <f t="shared" si="7"/>
        <v>7.8333333333333348</v>
      </c>
      <c r="R28" s="11">
        <f>K28/G28*180/PI()</f>
        <v>10.285714285714286</v>
      </c>
      <c r="S28" s="5">
        <f t="shared" si="8"/>
        <v>82.285714285714292</v>
      </c>
      <c r="T28" s="5">
        <f t="shared" si="9"/>
        <v>92.571428571428569</v>
      </c>
    </row>
    <row r="29" spans="1:20">
      <c r="A29" s="20">
        <v>36</v>
      </c>
      <c r="B29" s="12">
        <v>4.45</v>
      </c>
      <c r="C29" s="12">
        <v>3.09</v>
      </c>
      <c r="D29" s="16">
        <f>G29-20</f>
        <v>826.00000000000011</v>
      </c>
      <c r="E29" s="16">
        <f>D29+Q29</f>
        <v>833.83333333333348</v>
      </c>
      <c r="F29" s="15">
        <f>G29*COS(15*PI()/180)</f>
        <v>817.17324904055192</v>
      </c>
      <c r="G29" s="18">
        <f t="shared" si="10"/>
        <v>846.00000000000011</v>
      </c>
      <c r="H29" s="16">
        <f>G29+20</f>
        <v>866.00000000000011</v>
      </c>
      <c r="I29" s="8">
        <f t="shared" si="11"/>
        <v>1692.0000000000002</v>
      </c>
      <c r="J29" s="8">
        <f t="shared" si="12"/>
        <v>47.000000000000007</v>
      </c>
      <c r="K29" s="9">
        <f t="shared" si="13"/>
        <v>147.65485471872029</v>
      </c>
      <c r="L29" s="9">
        <f t="shared" si="14"/>
        <v>73.827427359360144</v>
      </c>
      <c r="M29" s="9">
        <f t="shared" si="5"/>
        <v>5</v>
      </c>
      <c r="N29" s="7">
        <f t="shared" si="6"/>
        <v>85</v>
      </c>
      <c r="O29" s="17">
        <f>B29*J29</f>
        <v>209.15000000000003</v>
      </c>
      <c r="P29" s="17">
        <f>C29*J29</f>
        <v>145.23000000000002</v>
      </c>
      <c r="Q29" s="11">
        <f t="shared" si="7"/>
        <v>7.8333333333333348</v>
      </c>
      <c r="R29" s="11">
        <f>K29/G29*180/PI()</f>
        <v>10</v>
      </c>
      <c r="S29" s="5">
        <f t="shared" si="8"/>
        <v>82.5</v>
      </c>
      <c r="T29" s="5">
        <f t="shared" si="9"/>
        <v>92.5</v>
      </c>
    </row>
    <row r="31" spans="1:2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</sheetData>
  <mergeCells count="2">
    <mergeCell ref="A31:P31"/>
    <mergeCell ref="A1:W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passo_referencia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irpagnossin</dc:creator>
  <cp:lastModifiedBy>irpagnossin</cp:lastModifiedBy>
  <dcterms:created xsi:type="dcterms:W3CDTF">2012-05-17T22:19:59Z</dcterms:created>
  <dcterms:modified xsi:type="dcterms:W3CDTF">2012-05-22T00:42:11Z</dcterms:modified>
</cp:coreProperties>
</file>