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9155" windowHeight="8505"/>
  </bookViews>
  <sheets>
    <sheet name="Plan1" sheetId="1" r:id="rId1"/>
    <sheet name="Plan2" sheetId="2" r:id="rId2"/>
    <sheet name="Plan3" sheetId="3" r:id="rId3"/>
  </sheets>
  <definedNames>
    <definedName name="passo_referencia">Plan1!$G$14</definedName>
  </definedNames>
  <calcPr calcId="125725"/>
</workbook>
</file>

<file path=xl/calcChain.xml><?xml version="1.0" encoding="utf-8"?>
<calcChain xmlns="http://schemas.openxmlformats.org/spreadsheetml/2006/main">
  <c r="M4" i="1"/>
  <c r="N4"/>
  <c r="M5"/>
  <c r="N5"/>
  <c r="M6"/>
  <c r="N6"/>
  <c r="M7"/>
  <c r="N7"/>
  <c r="M8"/>
  <c r="N8"/>
  <c r="M9"/>
  <c r="N9"/>
  <c r="M10"/>
  <c r="N10"/>
  <c r="M11"/>
  <c r="N11"/>
  <c r="M12"/>
  <c r="N12"/>
  <c r="M13"/>
  <c r="N13"/>
  <c r="M14"/>
  <c r="N14"/>
  <c r="M15"/>
  <c r="N15"/>
  <c r="M16"/>
  <c r="N16"/>
  <c r="M17"/>
  <c r="N17"/>
  <c r="M18"/>
  <c r="N18"/>
  <c r="M19"/>
  <c r="N19"/>
  <c r="M20"/>
  <c r="N20"/>
  <c r="M21"/>
  <c r="N21"/>
  <c r="M22"/>
  <c r="N22"/>
  <c r="M23"/>
  <c r="N23"/>
  <c r="M24"/>
  <c r="N24"/>
  <c r="M25"/>
  <c r="N25"/>
  <c r="M26"/>
  <c r="N26"/>
  <c r="M27"/>
  <c r="N27"/>
  <c r="M28"/>
  <c r="N28"/>
  <c r="M29"/>
  <c r="N29"/>
  <c r="N3"/>
  <c r="M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"/>
  <c r="E14"/>
  <c r="F14" s="1"/>
  <c r="J14" l="1"/>
  <c r="I14"/>
  <c r="G14"/>
  <c r="D16" l="1"/>
  <c r="E16" s="1"/>
  <c r="F16" s="1"/>
  <c r="D18"/>
  <c r="E18" s="1"/>
  <c r="F18" s="1"/>
  <c r="D20"/>
  <c r="E20" s="1"/>
  <c r="F20" s="1"/>
  <c r="D22"/>
  <c r="E22" s="1"/>
  <c r="F22" s="1"/>
  <c r="D24"/>
  <c r="E24" s="1"/>
  <c r="F24" s="1"/>
  <c r="D26"/>
  <c r="E26" s="1"/>
  <c r="F26" s="1"/>
  <c r="D28"/>
  <c r="E28" s="1"/>
  <c r="F28" s="1"/>
  <c r="D15"/>
  <c r="E15" s="1"/>
  <c r="F15" s="1"/>
  <c r="D4"/>
  <c r="E4" s="1"/>
  <c r="F4" s="1"/>
  <c r="D6"/>
  <c r="E6" s="1"/>
  <c r="F6" s="1"/>
  <c r="D8"/>
  <c r="E8" s="1"/>
  <c r="F8" s="1"/>
  <c r="D10"/>
  <c r="E10" s="1"/>
  <c r="F10" s="1"/>
  <c r="D12"/>
  <c r="E12" s="1"/>
  <c r="F12" s="1"/>
  <c r="H14"/>
  <c r="D17"/>
  <c r="E17" s="1"/>
  <c r="F17" s="1"/>
  <c r="D19"/>
  <c r="E19" s="1"/>
  <c r="F19" s="1"/>
  <c r="D21"/>
  <c r="E21" s="1"/>
  <c r="F21" s="1"/>
  <c r="D23"/>
  <c r="E23" s="1"/>
  <c r="F23" s="1"/>
  <c r="D25"/>
  <c r="E25" s="1"/>
  <c r="F25" s="1"/>
  <c r="D27"/>
  <c r="E27" s="1"/>
  <c r="F27" s="1"/>
  <c r="D29"/>
  <c r="E29" s="1"/>
  <c r="F29" s="1"/>
  <c r="D3"/>
  <c r="E3" s="1"/>
  <c r="F3" s="1"/>
  <c r="D5"/>
  <c r="E5" s="1"/>
  <c r="F5" s="1"/>
  <c r="D7"/>
  <c r="E7" s="1"/>
  <c r="F7" s="1"/>
  <c r="D9"/>
  <c r="E9" s="1"/>
  <c r="F9" s="1"/>
  <c r="D11"/>
  <c r="E11" s="1"/>
  <c r="F11" s="1"/>
  <c r="D13"/>
  <c r="E13" s="1"/>
  <c r="F13" s="1"/>
  <c r="I11" l="1"/>
  <c r="G11"/>
  <c r="H11" s="1"/>
  <c r="J11"/>
  <c r="J7"/>
  <c r="G7"/>
  <c r="H7" s="1"/>
  <c r="I7"/>
  <c r="I3"/>
  <c r="G3"/>
  <c r="H3" s="1"/>
  <c r="J3"/>
  <c r="J27"/>
  <c r="I27"/>
  <c r="G27"/>
  <c r="H27" s="1"/>
  <c r="G23"/>
  <c r="H23" s="1"/>
  <c r="I23"/>
  <c r="J23"/>
  <c r="G19"/>
  <c r="H19" s="1"/>
  <c r="J19"/>
  <c r="I19"/>
  <c r="G10"/>
  <c r="H10" s="1"/>
  <c r="J10"/>
  <c r="I10"/>
  <c r="G6"/>
  <c r="H6" s="1"/>
  <c r="J6"/>
  <c r="I6"/>
  <c r="G15"/>
  <c r="H15" s="1"/>
  <c r="J15"/>
  <c r="I15"/>
  <c r="J26"/>
  <c r="I26"/>
  <c r="G26"/>
  <c r="H26" s="1"/>
  <c r="G22"/>
  <c r="H22" s="1"/>
  <c r="I22"/>
  <c r="J22"/>
  <c r="G18"/>
  <c r="H18" s="1"/>
  <c r="J18"/>
  <c r="I18"/>
  <c r="J13"/>
  <c r="I13"/>
  <c r="G13"/>
  <c r="H13" s="1"/>
  <c r="J9"/>
  <c r="I9"/>
  <c r="G9"/>
  <c r="H9" s="1"/>
  <c r="J5"/>
  <c r="I5"/>
  <c r="G5"/>
  <c r="H5" s="1"/>
  <c r="J29"/>
  <c r="G29"/>
  <c r="H29" s="1"/>
  <c r="I29"/>
  <c r="J25"/>
  <c r="G25"/>
  <c r="H25" s="1"/>
  <c r="I25"/>
  <c r="G21"/>
  <c r="H21" s="1"/>
  <c r="I21"/>
  <c r="J21"/>
  <c r="I17"/>
  <c r="G17"/>
  <c r="H17" s="1"/>
  <c r="J17"/>
  <c r="J12"/>
  <c r="G12"/>
  <c r="H12" s="1"/>
  <c r="I12"/>
  <c r="I8"/>
  <c r="G8"/>
  <c r="H8" s="1"/>
  <c r="J8"/>
  <c r="G4"/>
  <c r="H4" s="1"/>
  <c r="J4"/>
  <c r="I4"/>
  <c r="I28"/>
  <c r="G28"/>
  <c r="H28" s="1"/>
  <c r="J28"/>
  <c r="G24"/>
  <c r="H24" s="1"/>
  <c r="J24"/>
  <c r="I24"/>
  <c r="G20"/>
  <c r="H20" s="1"/>
  <c r="I20"/>
  <c r="J20"/>
  <c r="G16"/>
  <c r="H16" s="1"/>
  <c r="J16"/>
  <c r="I16"/>
</calcChain>
</file>

<file path=xl/comments1.xml><?xml version="1.0" encoding="utf-8"?>
<comments xmlns="http://schemas.openxmlformats.org/spreadsheetml/2006/main">
  <authors>
    <author>irpagnossin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irpagnossin:</t>
        </r>
        <r>
          <rPr>
            <sz val="9"/>
            <color indexed="81"/>
            <rFont val="Tahoma"/>
            <family val="2"/>
          </rPr>
          <t xml:space="preserve">
obs.: os valores de f' e f'', bem como a descrição do método, foram obtidos do livro "Desenho de Máquinas", p. 155, do Prof. Frederico A. M. do Vale (http://pt.scribd.com/doc/31770078/Desenho-de-Maquinas)</t>
        </r>
      </text>
    </comment>
    <comment ref="A2" authorId="0">
      <text>
        <r>
          <rPr>
            <b/>
            <sz val="9"/>
            <color indexed="81"/>
            <rFont val="Tahoma"/>
            <family val="2"/>
          </rPr>
          <t>irpagnossin:</t>
        </r>
        <r>
          <rPr>
            <sz val="9"/>
            <color indexed="81"/>
            <rFont val="Tahoma"/>
            <family val="2"/>
          </rPr>
          <t xml:space="preserve">
Número de dentes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irpagnossin:</t>
        </r>
        <r>
          <rPr>
            <sz val="9"/>
            <color indexed="81"/>
            <rFont val="Tahoma"/>
            <family val="2"/>
          </rPr>
          <t xml:space="preserve">
Raio primitivo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irpagnossin:</t>
        </r>
        <r>
          <rPr>
            <sz val="9"/>
            <color indexed="81"/>
            <rFont val="Tahoma"/>
            <family val="2"/>
          </rPr>
          <t xml:space="preserve">
Diâmetro primitivo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irpagnossin:</t>
        </r>
        <r>
          <rPr>
            <sz val="9"/>
            <color indexed="81"/>
            <rFont val="Tahoma"/>
            <family val="2"/>
          </rPr>
          <t xml:space="preserve">
Módulo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irpagnossin:</t>
        </r>
        <r>
          <rPr>
            <sz val="9"/>
            <color indexed="81"/>
            <rFont val="Tahoma"/>
            <family val="2"/>
          </rPr>
          <t xml:space="preserve">
Passo da roda denteada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irpagnossin:</t>
        </r>
        <r>
          <rPr>
            <sz val="9"/>
            <color indexed="81"/>
            <rFont val="Tahoma"/>
            <family val="2"/>
          </rPr>
          <t xml:space="preserve">
Espessura do dente</t>
        </r>
      </text>
    </comment>
    <comment ref="I2" authorId="0">
      <text>
        <r>
          <rPr>
            <b/>
            <sz val="9"/>
            <color indexed="81"/>
            <rFont val="Tahoma"/>
            <charset val="1"/>
          </rPr>
          <t>irpagnossin:</t>
        </r>
        <r>
          <rPr>
            <sz val="9"/>
            <color indexed="81"/>
            <rFont val="Tahoma"/>
            <charset val="1"/>
          </rPr>
          <t xml:space="preserve">
Raio de curvatura da porção do dente que liga a circunferência primitiva à circunferência externa.</t>
        </r>
      </text>
    </comment>
    <comment ref="J2" authorId="0">
      <text>
        <r>
          <rPr>
            <b/>
            <sz val="9"/>
            <color indexed="81"/>
            <rFont val="Tahoma"/>
            <charset val="1"/>
          </rPr>
          <t>irpagnossin:</t>
        </r>
        <r>
          <rPr>
            <sz val="9"/>
            <color indexed="81"/>
            <rFont val="Tahoma"/>
            <charset val="1"/>
          </rPr>
          <t xml:space="preserve">
Raio de curvatura da porção do dente que liga a circunferência base à circunferência primitiva.</t>
        </r>
      </text>
    </comment>
    <comment ref="K2" authorId="0">
      <text>
        <r>
          <rPr>
            <b/>
            <sz val="9"/>
            <color indexed="81"/>
            <rFont val="Tahoma"/>
            <charset val="1"/>
          </rPr>
          <t>irpagnossin:</t>
        </r>
        <r>
          <rPr>
            <sz val="9"/>
            <color indexed="81"/>
            <rFont val="Tahoma"/>
            <charset val="1"/>
          </rPr>
          <t xml:space="preserve">
Raio de curvatura do pé do dente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irpagnossin:</t>
        </r>
        <r>
          <rPr>
            <sz val="9"/>
            <color indexed="81"/>
            <rFont val="Tahoma"/>
            <family val="2"/>
          </rPr>
          <t xml:space="preserve">
Amplitude angular associada ao passo.</t>
        </r>
      </text>
    </comment>
    <comment ref="M2" authorId="0">
      <text>
        <r>
          <rPr>
            <b/>
            <sz val="9"/>
            <color indexed="81"/>
            <rFont val="Tahoma"/>
            <family val="2"/>
          </rPr>
          <t>irpagnossin:</t>
        </r>
        <r>
          <rPr>
            <sz val="9"/>
            <color indexed="81"/>
            <rFont val="Tahoma"/>
            <family val="2"/>
          </rPr>
          <t xml:space="preserve">
Ângulo inicial do passo (dente mais cavado). Este valor é útil para mim apenas, conforme a estratégia que adotei para desenhar as rodas.</t>
        </r>
      </text>
    </comment>
    <comment ref="N2" authorId="0">
      <text>
        <r>
          <rPr>
            <b/>
            <sz val="9"/>
            <color indexed="81"/>
            <rFont val="Tahoma"/>
            <family val="2"/>
          </rPr>
          <t>irpagnossin:</t>
        </r>
        <r>
          <rPr>
            <sz val="9"/>
            <color indexed="81"/>
            <rFont val="Tahoma"/>
            <family val="2"/>
          </rPr>
          <t xml:space="preserve">
Ângulo final do passo (dente mais cavado). Este valor é útil para mim apenas, conforme a estratégia que adotei para desenhar as rodas.</t>
        </r>
      </text>
    </comment>
    <comment ref="G14" authorId="0">
      <text>
        <r>
          <rPr>
            <b/>
            <sz val="9"/>
            <color indexed="81"/>
            <rFont val="Tahoma"/>
            <family val="2"/>
          </rPr>
          <t>irpagnossin:</t>
        </r>
        <r>
          <rPr>
            <sz val="9"/>
            <color indexed="81"/>
            <rFont val="Tahoma"/>
            <family val="2"/>
          </rPr>
          <t xml:space="preserve">
Os valores Z = 20 e diâmetro primitivo de 940 foram os dados escolhidos inicialmente como referência. Eles geraram este passo p, que deve ser comum a todas as rodas denteadas para que elas se encaixem.</t>
        </r>
      </text>
    </comment>
  </commentList>
</comments>
</file>

<file path=xl/sharedStrings.xml><?xml version="1.0" encoding="utf-8"?>
<sst xmlns="http://schemas.openxmlformats.org/spreadsheetml/2006/main" count="15" uniqueCount="15">
  <si>
    <t>f'</t>
  </si>
  <si>
    <t>f''</t>
  </si>
  <si>
    <t>R1</t>
  </si>
  <si>
    <t>R2</t>
  </si>
  <si>
    <t>Z</t>
  </si>
  <si>
    <t>e</t>
  </si>
  <si>
    <t>M</t>
  </si>
  <si>
    <t>p</t>
  </si>
  <si>
    <t>Rp</t>
  </si>
  <si>
    <t>Dados para a construção de rodas denteadas segundo o método do odontógrafo de Grantt (ângulo de pressão de 15°)</t>
  </si>
  <si>
    <t>r</t>
  </si>
  <si>
    <t>A1 (°)</t>
  </si>
  <si>
    <t>A2 (°)</t>
  </si>
  <si>
    <r>
      <rPr>
        <b/>
        <sz val="11"/>
        <color theme="1"/>
        <rFont val="Symbol"/>
        <family val="1"/>
        <charset val="2"/>
      </rPr>
      <t>F</t>
    </r>
    <r>
      <rPr>
        <b/>
        <sz val="11"/>
        <color theme="1"/>
        <rFont val="Calibri"/>
        <family val="2"/>
        <scheme val="minor"/>
      </rPr>
      <t>p</t>
    </r>
  </si>
  <si>
    <r>
      <rPr>
        <b/>
        <sz val="11"/>
        <color theme="1"/>
        <rFont val="Symbol"/>
        <family val="1"/>
        <charset val="2"/>
      </rPr>
      <t>DQ</t>
    </r>
    <r>
      <rPr>
        <b/>
        <sz val="11"/>
        <color theme="1"/>
        <rFont val="Calibri"/>
        <family val="2"/>
        <scheme val="minor"/>
      </rPr>
      <t>p (°)</t>
    </r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</si>
</sst>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5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tabSelected="1" workbookViewId="0">
      <selection activeCell="A31" sqref="A31:J31"/>
    </sheetView>
  </sheetViews>
  <sheetFormatPr defaultRowHeight="15"/>
  <cols>
    <col min="1" max="1" width="11.28515625" style="2" bestFit="1" customWidth="1"/>
    <col min="2" max="10" width="9.140625" style="2"/>
    <col min="12" max="14" width="9.140625" style="5"/>
  </cols>
  <sheetData>
    <row r="1" spans="1:14">
      <c r="A1" s="7" t="s">
        <v>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>
      <c r="A2" s="9" t="s">
        <v>4</v>
      </c>
      <c r="B2" s="9" t="s">
        <v>0</v>
      </c>
      <c r="C2" s="9" t="s">
        <v>1</v>
      </c>
      <c r="D2" s="9" t="s">
        <v>8</v>
      </c>
      <c r="E2" s="9" t="s">
        <v>13</v>
      </c>
      <c r="F2" s="9" t="s">
        <v>6</v>
      </c>
      <c r="G2" s="9" t="s">
        <v>7</v>
      </c>
      <c r="H2" s="9" t="s">
        <v>5</v>
      </c>
      <c r="I2" s="9" t="s">
        <v>2</v>
      </c>
      <c r="J2" s="9" t="s">
        <v>3</v>
      </c>
      <c r="K2" s="9" t="s">
        <v>10</v>
      </c>
      <c r="L2" s="9" t="s">
        <v>14</v>
      </c>
      <c r="M2" s="9" t="s">
        <v>11</v>
      </c>
      <c r="N2" s="9" t="s">
        <v>12</v>
      </c>
    </row>
    <row r="3" spans="1:14">
      <c r="A3" s="2">
        <v>8</v>
      </c>
      <c r="B3" s="2">
        <v>2.1</v>
      </c>
      <c r="C3" s="2">
        <v>0.45</v>
      </c>
      <c r="D3" s="2">
        <f t="shared" ref="D3:D13" si="0">A3*passo_referencia/(2*PI())</f>
        <v>188</v>
      </c>
      <c r="E3" s="3">
        <f t="shared" ref="E3:E13" si="1">2*D3</f>
        <v>376</v>
      </c>
      <c r="F3" s="3">
        <f t="shared" ref="F3:F13" si="2">E3/A3</f>
        <v>47</v>
      </c>
      <c r="G3" s="4">
        <f t="shared" ref="G3:G13" si="3">PI()*F3</f>
        <v>147.65485471872029</v>
      </c>
      <c r="H3" s="4">
        <f t="shared" ref="H3:H13" si="4">G3/2</f>
        <v>73.827427359360144</v>
      </c>
      <c r="I3" s="4">
        <f t="shared" ref="I3:I13" si="5">B3*F3</f>
        <v>98.7</v>
      </c>
      <c r="J3" s="4">
        <f t="shared" ref="J3:J13" si="6">C3*F3</f>
        <v>21.150000000000002</v>
      </c>
      <c r="K3" s="8">
        <f>F3/6</f>
        <v>7.833333333333333</v>
      </c>
      <c r="L3" s="8">
        <f>G3/D3*180/PI()</f>
        <v>45.000000000000007</v>
      </c>
      <c r="M3" s="8">
        <f>90-15-(L3-15)/2</f>
        <v>60</v>
      </c>
      <c r="N3" s="8">
        <f>90+(L3-15)/2</f>
        <v>105</v>
      </c>
    </row>
    <row r="4" spans="1:14">
      <c r="A4" s="2">
        <v>10</v>
      </c>
      <c r="B4" s="2">
        <v>2.2799999999999998</v>
      </c>
      <c r="C4" s="2">
        <v>0.69</v>
      </c>
      <c r="D4" s="2">
        <f t="shared" si="0"/>
        <v>235.00000000000003</v>
      </c>
      <c r="E4" s="3">
        <f t="shared" si="1"/>
        <v>470.00000000000006</v>
      </c>
      <c r="F4" s="3">
        <f t="shared" si="2"/>
        <v>47.000000000000007</v>
      </c>
      <c r="G4" s="4">
        <f t="shared" si="3"/>
        <v>147.65485471872029</v>
      </c>
      <c r="H4" s="4">
        <f t="shared" si="4"/>
        <v>73.827427359360144</v>
      </c>
      <c r="I4" s="4">
        <f t="shared" si="5"/>
        <v>107.16000000000001</v>
      </c>
      <c r="J4" s="4">
        <f t="shared" si="6"/>
        <v>32.43</v>
      </c>
      <c r="K4" s="8">
        <f t="shared" ref="K4:K29" si="7">F4/6</f>
        <v>7.8333333333333348</v>
      </c>
      <c r="L4" s="8">
        <f t="shared" ref="L4:L29" si="8">G4/D4*180/PI()</f>
        <v>36</v>
      </c>
      <c r="M4" s="8">
        <f t="shared" ref="M4:M29" si="9">90-15-(L4-15)/2</f>
        <v>64.5</v>
      </c>
      <c r="N4" s="8">
        <f t="shared" ref="N4:N29" si="10">90+(L4-15)/2</f>
        <v>100.5</v>
      </c>
    </row>
    <row r="5" spans="1:14">
      <c r="A5" s="2">
        <v>11</v>
      </c>
      <c r="B5" s="2">
        <v>2.4</v>
      </c>
      <c r="C5" s="2">
        <v>0.83</v>
      </c>
      <c r="D5" s="2">
        <f t="shared" si="0"/>
        <v>258.5</v>
      </c>
      <c r="E5" s="3">
        <f t="shared" si="1"/>
        <v>517</v>
      </c>
      <c r="F5" s="3">
        <f t="shared" si="2"/>
        <v>47</v>
      </c>
      <c r="G5" s="4">
        <f t="shared" si="3"/>
        <v>147.65485471872029</v>
      </c>
      <c r="H5" s="4">
        <f t="shared" si="4"/>
        <v>73.827427359360144</v>
      </c>
      <c r="I5" s="4">
        <f t="shared" si="5"/>
        <v>112.8</v>
      </c>
      <c r="J5" s="4">
        <f t="shared" si="6"/>
        <v>39.01</v>
      </c>
      <c r="K5" s="8">
        <f t="shared" si="7"/>
        <v>7.833333333333333</v>
      </c>
      <c r="L5" s="8">
        <f t="shared" si="8"/>
        <v>32.727272727272727</v>
      </c>
      <c r="M5" s="8">
        <f t="shared" si="9"/>
        <v>66.13636363636364</v>
      </c>
      <c r="N5" s="8">
        <f t="shared" si="10"/>
        <v>98.86363636363636</v>
      </c>
    </row>
    <row r="6" spans="1:14">
      <c r="A6" s="2">
        <v>12</v>
      </c>
      <c r="B6" s="2">
        <v>2.5099999999999998</v>
      </c>
      <c r="C6" s="2">
        <v>0.96</v>
      </c>
      <c r="D6" s="2">
        <f t="shared" si="0"/>
        <v>282</v>
      </c>
      <c r="E6" s="3">
        <f t="shared" si="1"/>
        <v>564</v>
      </c>
      <c r="F6" s="3">
        <f t="shared" si="2"/>
        <v>47</v>
      </c>
      <c r="G6" s="4">
        <f t="shared" si="3"/>
        <v>147.65485471872029</v>
      </c>
      <c r="H6" s="4">
        <f t="shared" si="4"/>
        <v>73.827427359360144</v>
      </c>
      <c r="I6" s="4">
        <f t="shared" si="5"/>
        <v>117.96999999999998</v>
      </c>
      <c r="J6" s="4">
        <f t="shared" si="6"/>
        <v>45.12</v>
      </c>
      <c r="K6" s="8">
        <f t="shared" si="7"/>
        <v>7.833333333333333</v>
      </c>
      <c r="L6" s="8">
        <f t="shared" si="8"/>
        <v>30.000000000000004</v>
      </c>
      <c r="M6" s="8">
        <f t="shared" si="9"/>
        <v>67.5</v>
      </c>
      <c r="N6" s="8">
        <f t="shared" si="10"/>
        <v>97.5</v>
      </c>
    </row>
    <row r="7" spans="1:14">
      <c r="A7" s="2">
        <v>13</v>
      </c>
      <c r="B7" s="2">
        <v>2.62</v>
      </c>
      <c r="C7" s="2">
        <v>1.0900000000000001</v>
      </c>
      <c r="D7" s="2">
        <f t="shared" si="0"/>
        <v>305.50000000000006</v>
      </c>
      <c r="E7" s="3">
        <f t="shared" si="1"/>
        <v>611.00000000000011</v>
      </c>
      <c r="F7" s="3">
        <f t="shared" si="2"/>
        <v>47.000000000000007</v>
      </c>
      <c r="G7" s="4">
        <f t="shared" si="3"/>
        <v>147.65485471872029</v>
      </c>
      <c r="H7" s="4">
        <f t="shared" si="4"/>
        <v>73.827427359360144</v>
      </c>
      <c r="I7" s="4">
        <f t="shared" si="5"/>
        <v>123.14000000000003</v>
      </c>
      <c r="J7" s="4">
        <f t="shared" si="6"/>
        <v>51.230000000000011</v>
      </c>
      <c r="K7" s="8">
        <f t="shared" si="7"/>
        <v>7.8333333333333348</v>
      </c>
      <c r="L7" s="8">
        <f t="shared" si="8"/>
        <v>27.69230769230769</v>
      </c>
      <c r="M7" s="8">
        <f t="shared" si="9"/>
        <v>68.65384615384616</v>
      </c>
      <c r="N7" s="8">
        <f t="shared" si="10"/>
        <v>96.34615384615384</v>
      </c>
    </row>
    <row r="8" spans="1:14">
      <c r="A8" s="2">
        <v>14</v>
      </c>
      <c r="B8" s="2">
        <v>2.72</v>
      </c>
      <c r="C8" s="2">
        <v>1.22</v>
      </c>
      <c r="D8" s="2">
        <f t="shared" si="0"/>
        <v>329</v>
      </c>
      <c r="E8" s="3">
        <f t="shared" si="1"/>
        <v>658</v>
      </c>
      <c r="F8" s="3">
        <f t="shared" si="2"/>
        <v>47</v>
      </c>
      <c r="G8" s="4">
        <f t="shared" si="3"/>
        <v>147.65485471872029</v>
      </c>
      <c r="H8" s="4">
        <f t="shared" si="4"/>
        <v>73.827427359360144</v>
      </c>
      <c r="I8" s="4">
        <f t="shared" si="5"/>
        <v>127.84</v>
      </c>
      <c r="J8" s="4">
        <f t="shared" si="6"/>
        <v>57.339999999999996</v>
      </c>
      <c r="K8" s="8">
        <f t="shared" si="7"/>
        <v>7.833333333333333</v>
      </c>
      <c r="L8" s="8">
        <f t="shared" si="8"/>
        <v>25.714285714285719</v>
      </c>
      <c r="M8" s="8">
        <f t="shared" si="9"/>
        <v>69.642857142857139</v>
      </c>
      <c r="N8" s="8">
        <f t="shared" si="10"/>
        <v>95.357142857142861</v>
      </c>
    </row>
    <row r="9" spans="1:14">
      <c r="A9" s="2">
        <v>15</v>
      </c>
      <c r="B9" s="2">
        <v>2.82</v>
      </c>
      <c r="C9" s="2">
        <v>1.34</v>
      </c>
      <c r="D9" s="2">
        <f t="shared" si="0"/>
        <v>352.5</v>
      </c>
      <c r="E9" s="3">
        <f t="shared" si="1"/>
        <v>705</v>
      </c>
      <c r="F9" s="3">
        <f t="shared" si="2"/>
        <v>47</v>
      </c>
      <c r="G9" s="4">
        <f t="shared" si="3"/>
        <v>147.65485471872029</v>
      </c>
      <c r="H9" s="4">
        <f t="shared" si="4"/>
        <v>73.827427359360144</v>
      </c>
      <c r="I9" s="4">
        <f t="shared" si="5"/>
        <v>132.54</v>
      </c>
      <c r="J9" s="4">
        <f t="shared" si="6"/>
        <v>62.980000000000004</v>
      </c>
      <c r="K9" s="8">
        <f t="shared" si="7"/>
        <v>7.833333333333333</v>
      </c>
      <c r="L9" s="8">
        <f t="shared" si="8"/>
        <v>24</v>
      </c>
      <c r="M9" s="8">
        <f t="shared" si="9"/>
        <v>70.5</v>
      </c>
      <c r="N9" s="8">
        <f t="shared" si="10"/>
        <v>94.5</v>
      </c>
    </row>
    <row r="10" spans="1:14">
      <c r="A10" s="2">
        <v>16</v>
      </c>
      <c r="B10" s="2">
        <v>2.92</v>
      </c>
      <c r="C10" s="2">
        <v>1.46</v>
      </c>
      <c r="D10" s="2">
        <f t="shared" si="0"/>
        <v>376</v>
      </c>
      <c r="E10" s="3">
        <f t="shared" si="1"/>
        <v>752</v>
      </c>
      <c r="F10" s="3">
        <f t="shared" si="2"/>
        <v>47</v>
      </c>
      <c r="G10" s="4">
        <f t="shared" si="3"/>
        <v>147.65485471872029</v>
      </c>
      <c r="H10" s="4">
        <f t="shared" si="4"/>
        <v>73.827427359360144</v>
      </c>
      <c r="I10" s="4">
        <f t="shared" si="5"/>
        <v>137.24</v>
      </c>
      <c r="J10" s="4">
        <f t="shared" si="6"/>
        <v>68.62</v>
      </c>
      <c r="K10" s="8">
        <f t="shared" si="7"/>
        <v>7.833333333333333</v>
      </c>
      <c r="L10" s="8">
        <f t="shared" si="8"/>
        <v>22.500000000000004</v>
      </c>
      <c r="M10" s="8">
        <f t="shared" si="9"/>
        <v>71.25</v>
      </c>
      <c r="N10" s="8">
        <f t="shared" si="10"/>
        <v>93.75</v>
      </c>
    </row>
    <row r="11" spans="1:14">
      <c r="A11" s="2">
        <v>17</v>
      </c>
      <c r="B11" s="2">
        <v>3.02</v>
      </c>
      <c r="C11" s="2">
        <v>1.58</v>
      </c>
      <c r="D11" s="2">
        <f t="shared" si="0"/>
        <v>399.50000000000006</v>
      </c>
      <c r="E11" s="3">
        <f t="shared" si="1"/>
        <v>799.00000000000011</v>
      </c>
      <c r="F11" s="3">
        <f t="shared" si="2"/>
        <v>47.000000000000007</v>
      </c>
      <c r="G11" s="4">
        <f t="shared" si="3"/>
        <v>147.65485471872029</v>
      </c>
      <c r="H11" s="4">
        <f t="shared" si="4"/>
        <v>73.827427359360144</v>
      </c>
      <c r="I11" s="4">
        <f t="shared" si="5"/>
        <v>141.94000000000003</v>
      </c>
      <c r="J11" s="4">
        <f t="shared" si="6"/>
        <v>74.260000000000019</v>
      </c>
      <c r="K11" s="8">
        <f t="shared" si="7"/>
        <v>7.8333333333333348</v>
      </c>
      <c r="L11" s="8">
        <f t="shared" si="8"/>
        <v>21.176470588235293</v>
      </c>
      <c r="M11" s="8">
        <f t="shared" si="9"/>
        <v>71.911764705882348</v>
      </c>
      <c r="N11" s="8">
        <f t="shared" si="10"/>
        <v>93.088235294117652</v>
      </c>
    </row>
    <row r="12" spans="1:14">
      <c r="A12" s="2">
        <v>18</v>
      </c>
      <c r="B12" s="2">
        <v>3.12</v>
      </c>
      <c r="C12" s="2">
        <v>1.69</v>
      </c>
      <c r="D12" s="2">
        <f t="shared" si="0"/>
        <v>423.00000000000006</v>
      </c>
      <c r="E12" s="3">
        <f t="shared" si="1"/>
        <v>846.00000000000011</v>
      </c>
      <c r="F12" s="3">
        <f t="shared" si="2"/>
        <v>47.000000000000007</v>
      </c>
      <c r="G12" s="4">
        <f t="shared" si="3"/>
        <v>147.65485471872029</v>
      </c>
      <c r="H12" s="4">
        <f t="shared" si="4"/>
        <v>73.827427359360144</v>
      </c>
      <c r="I12" s="4">
        <f t="shared" si="5"/>
        <v>146.64000000000001</v>
      </c>
      <c r="J12" s="4">
        <f t="shared" si="6"/>
        <v>79.430000000000007</v>
      </c>
      <c r="K12" s="8">
        <f t="shared" si="7"/>
        <v>7.8333333333333348</v>
      </c>
      <c r="L12" s="8">
        <f t="shared" si="8"/>
        <v>20</v>
      </c>
      <c r="M12" s="8">
        <f t="shared" si="9"/>
        <v>72.5</v>
      </c>
      <c r="N12" s="8">
        <f t="shared" si="10"/>
        <v>92.5</v>
      </c>
    </row>
    <row r="13" spans="1:14">
      <c r="A13" s="2">
        <v>19</v>
      </c>
      <c r="B13" s="2">
        <v>3.22</v>
      </c>
      <c r="C13" s="2">
        <v>1.79</v>
      </c>
      <c r="D13" s="2">
        <f t="shared" si="0"/>
        <v>446.50000000000006</v>
      </c>
      <c r="E13" s="3">
        <f t="shared" si="1"/>
        <v>893.00000000000011</v>
      </c>
      <c r="F13" s="3">
        <f t="shared" si="2"/>
        <v>47.000000000000007</v>
      </c>
      <c r="G13" s="4">
        <f t="shared" si="3"/>
        <v>147.65485471872029</v>
      </c>
      <c r="H13" s="4">
        <f t="shared" si="4"/>
        <v>73.827427359360144</v>
      </c>
      <c r="I13" s="4">
        <f t="shared" si="5"/>
        <v>151.34000000000003</v>
      </c>
      <c r="J13" s="4">
        <f t="shared" si="6"/>
        <v>84.13000000000001</v>
      </c>
      <c r="K13" s="8">
        <f t="shared" si="7"/>
        <v>7.8333333333333348</v>
      </c>
      <c r="L13" s="8">
        <f t="shared" si="8"/>
        <v>18.94736842105263</v>
      </c>
      <c r="M13" s="8">
        <f t="shared" si="9"/>
        <v>73.026315789473685</v>
      </c>
      <c r="N13" s="8">
        <f t="shared" si="10"/>
        <v>91.973684210526315</v>
      </c>
    </row>
    <row r="14" spans="1:14" s="1" customFormat="1">
      <c r="A14" s="3">
        <v>20</v>
      </c>
      <c r="B14" s="3">
        <v>3.32</v>
      </c>
      <c r="C14" s="3">
        <v>1.89</v>
      </c>
      <c r="D14" s="3">
        <v>470</v>
      </c>
      <c r="E14" s="3">
        <f>2*D14</f>
        <v>940</v>
      </c>
      <c r="F14" s="3">
        <f>E14/A14</f>
        <v>47</v>
      </c>
      <c r="G14" s="6">
        <f>PI()*F14</f>
        <v>147.65485471872029</v>
      </c>
      <c r="H14" s="4">
        <f>G14/2</f>
        <v>73.827427359360144</v>
      </c>
      <c r="I14" s="4">
        <f>B14*F14</f>
        <v>156.04</v>
      </c>
      <c r="J14" s="4">
        <f>C14*F14</f>
        <v>88.83</v>
      </c>
      <c r="K14" s="8">
        <f t="shared" si="7"/>
        <v>7.833333333333333</v>
      </c>
      <c r="L14" s="8">
        <f t="shared" si="8"/>
        <v>18</v>
      </c>
      <c r="M14" s="8">
        <f t="shared" si="9"/>
        <v>73.5</v>
      </c>
      <c r="N14" s="8">
        <f t="shared" si="10"/>
        <v>91.5</v>
      </c>
    </row>
    <row r="15" spans="1:14">
      <c r="A15" s="2">
        <v>21</v>
      </c>
      <c r="B15" s="2">
        <v>3.41</v>
      </c>
      <c r="C15" s="2">
        <v>1.98</v>
      </c>
      <c r="D15" s="2">
        <f t="shared" ref="D15:D29" si="11">A15*passo_referencia/(2*PI())</f>
        <v>493.5</v>
      </c>
      <c r="E15" s="3">
        <f t="shared" ref="E15:E29" si="12">2*D15</f>
        <v>987</v>
      </c>
      <c r="F15" s="3">
        <f t="shared" ref="F15:F29" si="13">E15/A15</f>
        <v>47</v>
      </c>
      <c r="G15" s="4">
        <f t="shared" ref="G15:G29" si="14">PI()*F15</f>
        <v>147.65485471872029</v>
      </c>
      <c r="H15" s="4">
        <f t="shared" ref="H15:H29" si="15">G15/2</f>
        <v>73.827427359360144</v>
      </c>
      <c r="I15" s="4">
        <f t="shared" ref="I15:I29" si="16">B15*F15</f>
        <v>160.27000000000001</v>
      </c>
      <c r="J15" s="4">
        <f t="shared" ref="J15:J29" si="17">C15*F15</f>
        <v>93.06</v>
      </c>
      <c r="K15" s="8">
        <f t="shared" si="7"/>
        <v>7.833333333333333</v>
      </c>
      <c r="L15" s="8">
        <f t="shared" si="8"/>
        <v>17.142857142857142</v>
      </c>
      <c r="M15" s="8">
        <f t="shared" si="9"/>
        <v>73.928571428571431</v>
      </c>
      <c r="N15" s="8">
        <f t="shared" si="10"/>
        <v>91.071428571428569</v>
      </c>
    </row>
    <row r="16" spans="1:14">
      <c r="A16" s="2">
        <v>22</v>
      </c>
      <c r="B16" s="2">
        <v>3.49</v>
      </c>
      <c r="C16" s="2">
        <v>2.06</v>
      </c>
      <c r="D16" s="2">
        <f t="shared" si="11"/>
        <v>517</v>
      </c>
      <c r="E16" s="3">
        <f t="shared" si="12"/>
        <v>1034</v>
      </c>
      <c r="F16" s="3">
        <f t="shared" si="13"/>
        <v>47</v>
      </c>
      <c r="G16" s="4">
        <f t="shared" si="14"/>
        <v>147.65485471872029</v>
      </c>
      <c r="H16" s="4">
        <f t="shared" si="15"/>
        <v>73.827427359360144</v>
      </c>
      <c r="I16" s="4">
        <f t="shared" si="16"/>
        <v>164.03</v>
      </c>
      <c r="J16" s="4">
        <f t="shared" si="17"/>
        <v>96.820000000000007</v>
      </c>
      <c r="K16" s="8">
        <f t="shared" si="7"/>
        <v>7.833333333333333</v>
      </c>
      <c r="L16" s="8">
        <f t="shared" si="8"/>
        <v>16.363636363636363</v>
      </c>
      <c r="M16" s="8">
        <f t="shared" si="9"/>
        <v>74.318181818181813</v>
      </c>
      <c r="N16" s="8">
        <f t="shared" si="10"/>
        <v>90.681818181818187</v>
      </c>
    </row>
    <row r="17" spans="1:14">
      <c r="A17" s="2">
        <v>23</v>
      </c>
      <c r="B17" s="2">
        <v>3.57</v>
      </c>
      <c r="C17" s="2">
        <v>2.15</v>
      </c>
      <c r="D17" s="2">
        <f t="shared" si="11"/>
        <v>540.5</v>
      </c>
      <c r="E17" s="3">
        <f t="shared" si="12"/>
        <v>1081</v>
      </c>
      <c r="F17" s="3">
        <f t="shared" si="13"/>
        <v>47</v>
      </c>
      <c r="G17" s="4">
        <f t="shared" si="14"/>
        <v>147.65485471872029</v>
      </c>
      <c r="H17" s="4">
        <f t="shared" si="15"/>
        <v>73.827427359360144</v>
      </c>
      <c r="I17" s="4">
        <f t="shared" si="16"/>
        <v>167.79</v>
      </c>
      <c r="J17" s="4">
        <f t="shared" si="17"/>
        <v>101.05</v>
      </c>
      <c r="K17" s="8">
        <f t="shared" si="7"/>
        <v>7.833333333333333</v>
      </c>
      <c r="L17" s="8">
        <f t="shared" si="8"/>
        <v>15.652173913043477</v>
      </c>
      <c r="M17" s="8">
        <f t="shared" si="9"/>
        <v>74.673913043478265</v>
      </c>
      <c r="N17" s="8">
        <f t="shared" si="10"/>
        <v>90.326086956521735</v>
      </c>
    </row>
    <row r="18" spans="1:14">
      <c r="A18" s="2">
        <v>24</v>
      </c>
      <c r="B18" s="2">
        <v>3.64</v>
      </c>
      <c r="C18" s="2">
        <v>2.2400000000000002</v>
      </c>
      <c r="D18" s="2">
        <f t="shared" si="11"/>
        <v>564</v>
      </c>
      <c r="E18" s="3">
        <f t="shared" si="12"/>
        <v>1128</v>
      </c>
      <c r="F18" s="3">
        <f t="shared" si="13"/>
        <v>47</v>
      </c>
      <c r="G18" s="4">
        <f t="shared" si="14"/>
        <v>147.65485471872029</v>
      </c>
      <c r="H18" s="4">
        <f t="shared" si="15"/>
        <v>73.827427359360144</v>
      </c>
      <c r="I18" s="4">
        <f t="shared" si="16"/>
        <v>171.08</v>
      </c>
      <c r="J18" s="4">
        <f t="shared" si="17"/>
        <v>105.28000000000002</v>
      </c>
      <c r="K18" s="8">
        <f t="shared" si="7"/>
        <v>7.833333333333333</v>
      </c>
      <c r="L18" s="8">
        <f t="shared" si="8"/>
        <v>15.000000000000002</v>
      </c>
      <c r="M18" s="8">
        <f t="shared" si="9"/>
        <v>75</v>
      </c>
      <c r="N18" s="8">
        <f t="shared" si="10"/>
        <v>90</v>
      </c>
    </row>
    <row r="19" spans="1:14">
      <c r="A19" s="2">
        <v>25</v>
      </c>
      <c r="B19" s="2">
        <v>3.71</v>
      </c>
      <c r="C19" s="2">
        <v>2.33</v>
      </c>
      <c r="D19" s="2">
        <f t="shared" si="11"/>
        <v>587.5</v>
      </c>
      <c r="E19" s="3">
        <f t="shared" si="12"/>
        <v>1175</v>
      </c>
      <c r="F19" s="3">
        <f t="shared" si="13"/>
        <v>47</v>
      </c>
      <c r="G19" s="4">
        <f t="shared" si="14"/>
        <v>147.65485471872029</v>
      </c>
      <c r="H19" s="4">
        <f t="shared" si="15"/>
        <v>73.827427359360144</v>
      </c>
      <c r="I19" s="4">
        <f t="shared" si="16"/>
        <v>174.37</v>
      </c>
      <c r="J19" s="4">
        <f t="shared" si="17"/>
        <v>109.51</v>
      </c>
      <c r="K19" s="8">
        <f t="shared" si="7"/>
        <v>7.833333333333333</v>
      </c>
      <c r="L19" s="8">
        <f t="shared" si="8"/>
        <v>14.400000000000002</v>
      </c>
      <c r="M19" s="8">
        <f t="shared" si="9"/>
        <v>75.3</v>
      </c>
      <c r="N19" s="8">
        <f t="shared" si="10"/>
        <v>89.7</v>
      </c>
    </row>
    <row r="20" spans="1:14">
      <c r="A20" s="2">
        <v>26</v>
      </c>
      <c r="B20" s="2">
        <v>3.78</v>
      </c>
      <c r="C20" s="2">
        <v>2.42</v>
      </c>
      <c r="D20" s="2">
        <f t="shared" si="11"/>
        <v>611.00000000000011</v>
      </c>
      <c r="E20" s="3">
        <f t="shared" si="12"/>
        <v>1222.0000000000002</v>
      </c>
      <c r="F20" s="3">
        <f t="shared" si="13"/>
        <v>47.000000000000007</v>
      </c>
      <c r="G20" s="4">
        <f t="shared" si="14"/>
        <v>147.65485471872029</v>
      </c>
      <c r="H20" s="4">
        <f t="shared" si="15"/>
        <v>73.827427359360144</v>
      </c>
      <c r="I20" s="4">
        <f t="shared" si="16"/>
        <v>177.66000000000003</v>
      </c>
      <c r="J20" s="4">
        <f t="shared" si="17"/>
        <v>113.74000000000001</v>
      </c>
      <c r="K20" s="8">
        <f t="shared" si="7"/>
        <v>7.8333333333333348</v>
      </c>
      <c r="L20" s="8">
        <f t="shared" si="8"/>
        <v>13.846153846153845</v>
      </c>
      <c r="M20" s="8">
        <f t="shared" si="9"/>
        <v>75.57692307692308</v>
      </c>
      <c r="N20" s="8">
        <f t="shared" si="10"/>
        <v>89.42307692307692</v>
      </c>
    </row>
    <row r="21" spans="1:14">
      <c r="A21" s="2">
        <v>27</v>
      </c>
      <c r="B21" s="2">
        <v>3.85</v>
      </c>
      <c r="C21" s="2">
        <v>2.33</v>
      </c>
      <c r="D21" s="2">
        <f t="shared" si="11"/>
        <v>634.50000000000011</v>
      </c>
      <c r="E21" s="3">
        <f t="shared" si="12"/>
        <v>1269.0000000000002</v>
      </c>
      <c r="F21" s="3">
        <f t="shared" si="13"/>
        <v>47.000000000000007</v>
      </c>
      <c r="G21" s="4">
        <f t="shared" si="14"/>
        <v>147.65485471872029</v>
      </c>
      <c r="H21" s="4">
        <f t="shared" si="15"/>
        <v>73.827427359360144</v>
      </c>
      <c r="I21" s="4">
        <f t="shared" si="16"/>
        <v>180.95000000000005</v>
      </c>
      <c r="J21" s="4">
        <f t="shared" si="17"/>
        <v>109.51000000000002</v>
      </c>
      <c r="K21" s="8">
        <f t="shared" si="7"/>
        <v>7.8333333333333348</v>
      </c>
      <c r="L21" s="8">
        <f t="shared" si="8"/>
        <v>13.333333333333332</v>
      </c>
      <c r="M21" s="8">
        <f t="shared" si="9"/>
        <v>75.833333333333329</v>
      </c>
      <c r="N21" s="8">
        <f t="shared" si="10"/>
        <v>89.166666666666671</v>
      </c>
    </row>
    <row r="22" spans="1:14">
      <c r="A22" s="2">
        <v>28</v>
      </c>
      <c r="B22" s="2">
        <v>3.92</v>
      </c>
      <c r="C22" s="2">
        <v>2.42</v>
      </c>
      <c r="D22" s="2">
        <f t="shared" si="11"/>
        <v>658</v>
      </c>
      <c r="E22" s="3">
        <f t="shared" si="12"/>
        <v>1316</v>
      </c>
      <c r="F22" s="3">
        <f t="shared" si="13"/>
        <v>47</v>
      </c>
      <c r="G22" s="4">
        <f t="shared" si="14"/>
        <v>147.65485471872029</v>
      </c>
      <c r="H22" s="4">
        <f t="shared" si="15"/>
        <v>73.827427359360144</v>
      </c>
      <c r="I22" s="4">
        <f t="shared" si="16"/>
        <v>184.24</v>
      </c>
      <c r="J22" s="4">
        <f t="shared" si="17"/>
        <v>113.74</v>
      </c>
      <c r="K22" s="8">
        <f t="shared" si="7"/>
        <v>7.833333333333333</v>
      </c>
      <c r="L22" s="8">
        <f t="shared" si="8"/>
        <v>12.857142857142859</v>
      </c>
      <c r="M22" s="8">
        <f t="shared" si="9"/>
        <v>76.071428571428569</v>
      </c>
      <c r="N22" s="8">
        <f t="shared" si="10"/>
        <v>88.928571428571431</v>
      </c>
    </row>
    <row r="23" spans="1:14">
      <c r="A23" s="2">
        <v>29</v>
      </c>
      <c r="B23" s="2">
        <v>3.99</v>
      </c>
      <c r="C23" s="2">
        <v>2.5</v>
      </c>
      <c r="D23" s="2">
        <f t="shared" si="11"/>
        <v>681.5</v>
      </c>
      <c r="E23" s="3">
        <f t="shared" si="12"/>
        <v>1363</v>
      </c>
      <c r="F23" s="3">
        <f t="shared" si="13"/>
        <v>47</v>
      </c>
      <c r="G23" s="4">
        <f t="shared" si="14"/>
        <v>147.65485471872029</v>
      </c>
      <c r="H23" s="4">
        <f t="shared" si="15"/>
        <v>73.827427359360144</v>
      </c>
      <c r="I23" s="4">
        <f t="shared" si="16"/>
        <v>187.53</v>
      </c>
      <c r="J23" s="4">
        <f t="shared" si="17"/>
        <v>117.5</v>
      </c>
      <c r="K23" s="8">
        <f t="shared" si="7"/>
        <v>7.833333333333333</v>
      </c>
      <c r="L23" s="8">
        <f t="shared" si="8"/>
        <v>12.413793103448276</v>
      </c>
      <c r="M23" s="8">
        <f t="shared" si="9"/>
        <v>76.293103448275858</v>
      </c>
      <c r="N23" s="8">
        <f t="shared" si="10"/>
        <v>88.706896551724142</v>
      </c>
    </row>
    <row r="24" spans="1:14">
      <c r="A24" s="2">
        <v>30</v>
      </c>
      <c r="B24" s="2">
        <v>4.0599999999999996</v>
      </c>
      <c r="C24" s="2">
        <v>2.59</v>
      </c>
      <c r="D24" s="2">
        <f t="shared" si="11"/>
        <v>705</v>
      </c>
      <c r="E24" s="3">
        <f t="shared" si="12"/>
        <v>1410</v>
      </c>
      <c r="F24" s="3">
        <f t="shared" si="13"/>
        <v>47</v>
      </c>
      <c r="G24" s="4">
        <f t="shared" si="14"/>
        <v>147.65485471872029</v>
      </c>
      <c r="H24" s="4">
        <f t="shared" si="15"/>
        <v>73.827427359360144</v>
      </c>
      <c r="I24" s="4">
        <f t="shared" si="16"/>
        <v>190.82</v>
      </c>
      <c r="J24" s="4">
        <f t="shared" si="17"/>
        <v>121.72999999999999</v>
      </c>
      <c r="K24" s="8">
        <f t="shared" si="7"/>
        <v>7.833333333333333</v>
      </c>
      <c r="L24" s="8">
        <f t="shared" si="8"/>
        <v>12</v>
      </c>
      <c r="M24" s="8">
        <f t="shared" si="9"/>
        <v>76.5</v>
      </c>
      <c r="N24" s="8">
        <f t="shared" si="10"/>
        <v>88.5</v>
      </c>
    </row>
    <row r="25" spans="1:14">
      <c r="A25" s="2">
        <v>32</v>
      </c>
      <c r="B25" s="2">
        <v>4.2</v>
      </c>
      <c r="C25" s="2">
        <v>2.67</v>
      </c>
      <c r="D25" s="2">
        <f t="shared" si="11"/>
        <v>752</v>
      </c>
      <c r="E25" s="3">
        <f t="shared" si="12"/>
        <v>1504</v>
      </c>
      <c r="F25" s="3">
        <f t="shared" si="13"/>
        <v>47</v>
      </c>
      <c r="G25" s="4">
        <f t="shared" si="14"/>
        <v>147.65485471872029</v>
      </c>
      <c r="H25" s="4">
        <f t="shared" si="15"/>
        <v>73.827427359360144</v>
      </c>
      <c r="I25" s="4">
        <f t="shared" si="16"/>
        <v>197.4</v>
      </c>
      <c r="J25" s="4">
        <f t="shared" si="17"/>
        <v>125.49</v>
      </c>
      <c r="K25" s="8">
        <f t="shared" si="7"/>
        <v>7.833333333333333</v>
      </c>
      <c r="L25" s="8">
        <f t="shared" si="8"/>
        <v>11.250000000000002</v>
      </c>
      <c r="M25" s="8">
        <f t="shared" si="9"/>
        <v>76.875</v>
      </c>
      <c r="N25" s="8">
        <f t="shared" si="10"/>
        <v>88.125</v>
      </c>
    </row>
    <row r="26" spans="1:14">
      <c r="A26" s="2">
        <v>33</v>
      </c>
      <c r="B26" s="2">
        <v>4.2699999999999996</v>
      </c>
      <c r="C26" s="2">
        <v>2.76</v>
      </c>
      <c r="D26" s="2">
        <f t="shared" si="11"/>
        <v>775.50000000000011</v>
      </c>
      <c r="E26" s="3">
        <f t="shared" si="12"/>
        <v>1551.0000000000002</v>
      </c>
      <c r="F26" s="3">
        <f t="shared" si="13"/>
        <v>47.000000000000007</v>
      </c>
      <c r="G26" s="4">
        <f t="shared" si="14"/>
        <v>147.65485471872029</v>
      </c>
      <c r="H26" s="4">
        <f t="shared" si="15"/>
        <v>73.827427359360144</v>
      </c>
      <c r="I26" s="4">
        <f t="shared" si="16"/>
        <v>200.69</v>
      </c>
      <c r="J26" s="4">
        <f t="shared" si="17"/>
        <v>129.72</v>
      </c>
      <c r="K26" s="8">
        <f t="shared" si="7"/>
        <v>7.8333333333333348</v>
      </c>
      <c r="L26" s="8">
        <f t="shared" si="8"/>
        <v>10.90909090909091</v>
      </c>
      <c r="M26" s="8">
        <f t="shared" si="9"/>
        <v>77.045454545454547</v>
      </c>
      <c r="N26" s="8">
        <f t="shared" si="10"/>
        <v>87.954545454545453</v>
      </c>
    </row>
    <row r="27" spans="1:14">
      <c r="A27" s="2">
        <v>34</v>
      </c>
      <c r="B27" s="2">
        <v>4.33</v>
      </c>
      <c r="C27" s="2">
        <v>2.93</v>
      </c>
      <c r="D27" s="2">
        <f t="shared" si="11"/>
        <v>799.00000000000011</v>
      </c>
      <c r="E27" s="3">
        <f t="shared" si="12"/>
        <v>1598.0000000000002</v>
      </c>
      <c r="F27" s="3">
        <f t="shared" si="13"/>
        <v>47.000000000000007</v>
      </c>
      <c r="G27" s="4">
        <f t="shared" si="14"/>
        <v>147.65485471872029</v>
      </c>
      <c r="H27" s="4">
        <f t="shared" si="15"/>
        <v>73.827427359360144</v>
      </c>
      <c r="I27" s="4">
        <f t="shared" si="16"/>
        <v>203.51000000000005</v>
      </c>
      <c r="J27" s="4">
        <f t="shared" si="17"/>
        <v>137.71000000000004</v>
      </c>
      <c r="K27" s="8">
        <f t="shared" si="7"/>
        <v>7.8333333333333348</v>
      </c>
      <c r="L27" s="8">
        <f t="shared" si="8"/>
        <v>10.588235294117647</v>
      </c>
      <c r="M27" s="8">
        <f t="shared" si="9"/>
        <v>77.205882352941174</v>
      </c>
      <c r="N27" s="8">
        <f t="shared" si="10"/>
        <v>87.794117647058826</v>
      </c>
    </row>
    <row r="28" spans="1:14">
      <c r="A28" s="2">
        <v>35</v>
      </c>
      <c r="B28" s="2">
        <v>4.3899999999999997</v>
      </c>
      <c r="C28" s="2">
        <v>3.01</v>
      </c>
      <c r="D28" s="2">
        <f t="shared" si="11"/>
        <v>822.50000000000011</v>
      </c>
      <c r="E28" s="3">
        <f t="shared" si="12"/>
        <v>1645.0000000000002</v>
      </c>
      <c r="F28" s="3">
        <f t="shared" si="13"/>
        <v>47.000000000000007</v>
      </c>
      <c r="G28" s="4">
        <f t="shared" si="14"/>
        <v>147.65485471872029</v>
      </c>
      <c r="H28" s="4">
        <f t="shared" si="15"/>
        <v>73.827427359360144</v>
      </c>
      <c r="I28" s="4">
        <f t="shared" si="16"/>
        <v>206.33</v>
      </c>
      <c r="J28" s="4">
        <f t="shared" si="17"/>
        <v>141.47</v>
      </c>
      <c r="K28" s="8">
        <f t="shared" si="7"/>
        <v>7.8333333333333348</v>
      </c>
      <c r="L28" s="8">
        <f t="shared" si="8"/>
        <v>10.285714285714286</v>
      </c>
      <c r="M28" s="8">
        <f t="shared" si="9"/>
        <v>77.357142857142861</v>
      </c>
      <c r="N28" s="8">
        <f t="shared" si="10"/>
        <v>87.642857142857139</v>
      </c>
    </row>
    <row r="29" spans="1:14">
      <c r="A29" s="2">
        <v>36</v>
      </c>
      <c r="B29" s="2">
        <v>4.45</v>
      </c>
      <c r="C29" s="2">
        <v>3.09</v>
      </c>
      <c r="D29" s="2">
        <f t="shared" si="11"/>
        <v>846.00000000000011</v>
      </c>
      <c r="E29" s="3">
        <f t="shared" si="12"/>
        <v>1692.0000000000002</v>
      </c>
      <c r="F29" s="3">
        <f t="shared" si="13"/>
        <v>47.000000000000007</v>
      </c>
      <c r="G29" s="4">
        <f t="shared" si="14"/>
        <v>147.65485471872029</v>
      </c>
      <c r="H29" s="4">
        <f t="shared" si="15"/>
        <v>73.827427359360144</v>
      </c>
      <c r="I29" s="4">
        <f t="shared" si="16"/>
        <v>209.15000000000003</v>
      </c>
      <c r="J29" s="4">
        <f t="shared" si="17"/>
        <v>145.23000000000002</v>
      </c>
      <c r="K29" s="8">
        <f t="shared" si="7"/>
        <v>7.8333333333333348</v>
      </c>
      <c r="L29" s="8">
        <f t="shared" si="8"/>
        <v>10</v>
      </c>
      <c r="M29" s="8">
        <f t="shared" si="9"/>
        <v>77.5</v>
      </c>
      <c r="N29" s="8">
        <f t="shared" si="10"/>
        <v>87.5</v>
      </c>
    </row>
    <row r="31" spans="1:14">
      <c r="A31" s="10"/>
      <c r="B31" s="10"/>
      <c r="C31" s="10"/>
      <c r="D31" s="10"/>
      <c r="E31" s="10"/>
      <c r="F31" s="10"/>
      <c r="G31" s="10"/>
      <c r="H31" s="10"/>
      <c r="I31" s="10"/>
      <c r="J31" s="10"/>
    </row>
  </sheetData>
  <mergeCells count="2">
    <mergeCell ref="A31:J31"/>
    <mergeCell ref="A1:N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passo_referencia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irpagnossin</dc:creator>
  <cp:lastModifiedBy>irpagnossin</cp:lastModifiedBy>
  <dcterms:created xsi:type="dcterms:W3CDTF">2012-05-17T22:19:59Z</dcterms:created>
  <dcterms:modified xsi:type="dcterms:W3CDTF">2012-05-17T23:57:44Z</dcterms:modified>
</cp:coreProperties>
</file>