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4955" windowHeight="6240"/>
  </bookViews>
  <sheets>
    <sheet name="990131估驗計價單-首頁" sheetId="1" r:id="rId1"/>
    <sheet name="1估驗總表" sheetId="2" r:id="rId2"/>
    <sheet name="1估驗詳細表" sheetId="3" r:id="rId3"/>
  </sheets>
  <definedNames>
    <definedName name="_xlnm.Print_Area" localSheetId="2">'1估驗詳細表'!$A$1:$M$391</definedName>
    <definedName name="_xlnm.Print_Area" localSheetId="1">'1估驗總表'!$A$1:$K$39</definedName>
    <definedName name="_xlnm.Print_Titles" localSheetId="2">'1估驗詳細表'!$1:$6</definedName>
    <definedName name="_xlnm.Print_Titles" localSheetId="1">'1估驗總表'!$1:$7</definedName>
  </definedNames>
  <calcPr calcId="145621"/>
</workbook>
</file>

<file path=xl/calcChain.xml><?xml version="1.0" encoding="utf-8"?>
<calcChain xmlns="http://schemas.openxmlformats.org/spreadsheetml/2006/main">
  <c r="K380" i="3" l="1"/>
  <c r="K377" i="3"/>
  <c r="K389" i="3"/>
  <c r="K386" i="3"/>
  <c r="K387" i="3"/>
  <c r="K388" i="3"/>
  <c r="K381" i="3"/>
  <c r="K382" i="3"/>
  <c r="K383" i="3"/>
  <c r="K384" i="3"/>
  <c r="K375" i="3"/>
  <c r="K376" i="3"/>
  <c r="K378" i="3"/>
  <c r="K379" i="3"/>
  <c r="K369" i="3"/>
  <c r="K370" i="3"/>
  <c r="K371" i="3"/>
  <c r="K372" i="3"/>
  <c r="K373" i="3"/>
  <c r="K374" i="3"/>
  <c r="K363" i="3"/>
  <c r="K364" i="3"/>
  <c r="K365" i="3"/>
  <c r="K366" i="3"/>
  <c r="K367" i="3"/>
  <c r="K368" i="3"/>
  <c r="K359" i="3"/>
  <c r="K360" i="3"/>
  <c r="K361" i="3"/>
  <c r="K362" i="3"/>
  <c r="K358" i="3"/>
  <c r="K37" i="3"/>
  <c r="K36" i="3"/>
  <c r="K35" i="3"/>
  <c r="K34" i="3"/>
  <c r="K33" i="3"/>
  <c r="K32" i="3"/>
  <c r="K3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10" i="3"/>
  <c r="I387" i="3"/>
  <c r="I389" i="3" s="1"/>
  <c r="I11" i="3"/>
  <c r="L11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31" i="3"/>
  <c r="L31" i="3" s="1"/>
  <c r="I33" i="3"/>
  <c r="L33" i="3" s="1"/>
  <c r="I35" i="3"/>
  <c r="L35" i="3" s="1"/>
  <c r="I37" i="3"/>
  <c r="L37" i="3" s="1"/>
  <c r="K39" i="3"/>
  <c r="I40" i="3"/>
  <c r="L40" i="3" s="1"/>
  <c r="K40" i="3"/>
  <c r="K41" i="3"/>
  <c r="I42" i="3"/>
  <c r="L42" i="3" s="1"/>
  <c r="K42" i="3"/>
  <c r="K43" i="3"/>
  <c r="I44" i="3"/>
  <c r="L44" i="3" s="1"/>
  <c r="K44" i="3"/>
  <c r="K45" i="3"/>
  <c r="I46" i="3"/>
  <c r="L46" i="3" s="1"/>
  <c r="K46" i="3"/>
  <c r="K47" i="3"/>
  <c r="I48" i="3"/>
  <c r="L48" i="3" s="1"/>
  <c r="K48" i="3"/>
  <c r="K49" i="3"/>
  <c r="K51" i="3"/>
  <c r="I51" i="3"/>
  <c r="L51" i="3" s="1"/>
  <c r="I52" i="3"/>
  <c r="L52" i="3" s="1"/>
  <c r="K52" i="3"/>
  <c r="K53" i="3"/>
  <c r="I53" i="3"/>
  <c r="L53" i="3" s="1"/>
  <c r="I54" i="3"/>
  <c r="L54" i="3" s="1"/>
  <c r="K54" i="3"/>
  <c r="K55" i="3"/>
  <c r="I55" i="3"/>
  <c r="L55" i="3" s="1"/>
  <c r="I56" i="3"/>
  <c r="L56" i="3" s="1"/>
  <c r="K56" i="3"/>
  <c r="K57" i="3"/>
  <c r="I57" i="3"/>
  <c r="L57" i="3" s="1"/>
  <c r="I58" i="3"/>
  <c r="L58" i="3" s="1"/>
  <c r="K58" i="3"/>
  <c r="K59" i="3"/>
  <c r="I59" i="3"/>
  <c r="L59" i="3" s="1"/>
  <c r="I60" i="3"/>
  <c r="L60" i="3" s="1"/>
  <c r="K60" i="3"/>
  <c r="K61" i="3"/>
  <c r="I61" i="3"/>
  <c r="L61" i="3" s="1"/>
  <c r="I62" i="3"/>
  <c r="L62" i="3" s="1"/>
  <c r="K62" i="3"/>
  <c r="K63" i="3"/>
  <c r="I63" i="3"/>
  <c r="L63" i="3" s="1"/>
  <c r="I64" i="3"/>
  <c r="L64" i="3" s="1"/>
  <c r="K64" i="3"/>
  <c r="K65" i="3"/>
  <c r="I65" i="3"/>
  <c r="L65" i="3" s="1"/>
  <c r="I66" i="3"/>
  <c r="L66" i="3" s="1"/>
  <c r="K66" i="3"/>
  <c r="K67" i="3"/>
  <c r="I67" i="3"/>
  <c r="L67" i="3" s="1"/>
  <c r="I68" i="3"/>
  <c r="L68" i="3" s="1"/>
  <c r="K68" i="3"/>
  <c r="K69" i="3"/>
  <c r="I69" i="3"/>
  <c r="L69" i="3" s="1"/>
  <c r="I70" i="3"/>
  <c r="L70" i="3" s="1"/>
  <c r="K70" i="3"/>
  <c r="I72" i="3"/>
  <c r="L72" i="3" s="1"/>
  <c r="K72" i="3"/>
  <c r="K73" i="3"/>
  <c r="I73" i="3"/>
  <c r="L73" i="3" s="1"/>
  <c r="I74" i="3"/>
  <c r="L74" i="3" s="1"/>
  <c r="K74" i="3"/>
  <c r="K75" i="3"/>
  <c r="I75" i="3"/>
  <c r="L75" i="3" s="1"/>
  <c r="I76" i="3"/>
  <c r="L76" i="3" s="1"/>
  <c r="K76" i="3"/>
  <c r="K77" i="3"/>
  <c r="I77" i="3"/>
  <c r="L77" i="3" s="1"/>
  <c r="I78" i="3"/>
  <c r="L78" i="3" s="1"/>
  <c r="K78" i="3"/>
  <c r="K80" i="3"/>
  <c r="I80" i="3"/>
  <c r="L80" i="3" s="1"/>
  <c r="I81" i="3"/>
  <c r="L81" i="3" s="1"/>
  <c r="K81" i="3"/>
  <c r="K82" i="3"/>
  <c r="I82" i="3"/>
  <c r="L82" i="3" s="1"/>
  <c r="I83" i="3"/>
  <c r="L83" i="3" s="1"/>
  <c r="K83" i="3"/>
  <c r="K84" i="3"/>
  <c r="I84" i="3"/>
  <c r="L84" i="3" s="1"/>
  <c r="I85" i="3"/>
  <c r="L85" i="3" s="1"/>
  <c r="K85" i="3"/>
  <c r="K86" i="3"/>
  <c r="I86" i="3"/>
  <c r="L86" i="3" s="1"/>
  <c r="I87" i="3"/>
  <c r="L87" i="3" s="1"/>
  <c r="K87" i="3"/>
  <c r="K89" i="3"/>
  <c r="I90" i="3"/>
  <c r="L90" i="3" s="1"/>
  <c r="K90" i="3"/>
  <c r="K91" i="3"/>
  <c r="I92" i="3"/>
  <c r="L92" i="3" s="1"/>
  <c r="K92" i="3"/>
  <c r="K93" i="3"/>
  <c r="I94" i="3"/>
  <c r="L94" i="3" s="1"/>
  <c r="K94" i="3"/>
  <c r="K95" i="3"/>
  <c r="I96" i="3"/>
  <c r="L96" i="3" s="1"/>
  <c r="K96" i="3"/>
  <c r="K97" i="3"/>
  <c r="I99" i="3"/>
  <c r="L99" i="3" s="1"/>
  <c r="K99" i="3"/>
  <c r="K100" i="3"/>
  <c r="I101" i="3"/>
  <c r="L101" i="3" s="1"/>
  <c r="K101" i="3"/>
  <c r="K102" i="3"/>
  <c r="I103" i="3"/>
  <c r="L103" i="3" s="1"/>
  <c r="K103" i="3"/>
  <c r="K104" i="3"/>
  <c r="I105" i="3"/>
  <c r="L105" i="3" s="1"/>
  <c r="K105" i="3"/>
  <c r="K106" i="3"/>
  <c r="K108" i="3"/>
  <c r="I109" i="3"/>
  <c r="L109" i="3" s="1"/>
  <c r="K109" i="3"/>
  <c r="K110" i="3"/>
  <c r="I111" i="3"/>
  <c r="L111" i="3" s="1"/>
  <c r="K111" i="3"/>
  <c r="K112" i="3"/>
  <c r="I113" i="3"/>
  <c r="L113" i="3" s="1"/>
  <c r="K113" i="3"/>
  <c r="K114" i="3"/>
  <c r="I115" i="3"/>
  <c r="L115" i="3" s="1"/>
  <c r="K115" i="3"/>
  <c r="K116" i="3"/>
  <c r="I117" i="3"/>
  <c r="L117" i="3" s="1"/>
  <c r="K117" i="3"/>
  <c r="K118" i="3"/>
  <c r="I119" i="3"/>
  <c r="L119" i="3" s="1"/>
  <c r="K119" i="3"/>
  <c r="K120" i="3"/>
  <c r="I121" i="3"/>
  <c r="L121" i="3" s="1"/>
  <c r="K121" i="3"/>
  <c r="K123" i="3"/>
  <c r="I124" i="3"/>
  <c r="L124" i="3" s="1"/>
  <c r="K124" i="3"/>
  <c r="K125" i="3"/>
  <c r="I126" i="3"/>
  <c r="L126" i="3" s="1"/>
  <c r="K126" i="3"/>
  <c r="K127" i="3"/>
  <c r="I128" i="3"/>
  <c r="L128" i="3" s="1"/>
  <c r="K128" i="3"/>
  <c r="K129" i="3"/>
  <c r="I130" i="3"/>
  <c r="L130" i="3" s="1"/>
  <c r="K130" i="3"/>
  <c r="K131" i="3"/>
  <c r="I132" i="3"/>
  <c r="L132" i="3" s="1"/>
  <c r="K132" i="3"/>
  <c r="K133" i="3"/>
  <c r="I134" i="3"/>
  <c r="L134" i="3" s="1"/>
  <c r="K134" i="3"/>
  <c r="K135" i="3"/>
  <c r="I136" i="3"/>
  <c r="L136" i="3" s="1"/>
  <c r="K136" i="3"/>
  <c r="K137" i="3"/>
  <c r="I138" i="3"/>
  <c r="L138" i="3" s="1"/>
  <c r="K138" i="3"/>
  <c r="K139" i="3"/>
  <c r="I140" i="3"/>
  <c r="L140" i="3" s="1"/>
  <c r="K140" i="3"/>
  <c r="K141" i="3"/>
  <c r="I142" i="3"/>
  <c r="L142" i="3" s="1"/>
  <c r="K142" i="3"/>
  <c r="K143" i="3"/>
  <c r="I144" i="3"/>
  <c r="L144" i="3" s="1"/>
  <c r="K144" i="3"/>
  <c r="K145" i="3"/>
  <c r="I146" i="3"/>
  <c r="L146" i="3" s="1"/>
  <c r="K146" i="3"/>
  <c r="K147" i="3"/>
  <c r="I148" i="3"/>
  <c r="L148" i="3" s="1"/>
  <c r="K148" i="3"/>
  <c r="K149" i="3"/>
  <c r="I150" i="3"/>
  <c r="L150" i="3" s="1"/>
  <c r="K150" i="3"/>
  <c r="K151" i="3"/>
  <c r="I152" i="3"/>
  <c r="L152" i="3" s="1"/>
  <c r="K152" i="3"/>
  <c r="K153" i="3"/>
  <c r="I154" i="3"/>
  <c r="L154" i="3" s="1"/>
  <c r="K154" i="3"/>
  <c r="K155" i="3"/>
  <c r="I156" i="3"/>
  <c r="L156" i="3" s="1"/>
  <c r="K156" i="3"/>
  <c r="K157" i="3"/>
  <c r="I158" i="3"/>
  <c r="L158" i="3" s="1"/>
  <c r="K158" i="3"/>
  <c r="K159" i="3"/>
  <c r="I160" i="3"/>
  <c r="L160" i="3" s="1"/>
  <c r="K160" i="3"/>
  <c r="K161" i="3"/>
  <c r="I162" i="3"/>
  <c r="L162" i="3" s="1"/>
  <c r="K162" i="3"/>
  <c r="K163" i="3"/>
  <c r="I164" i="3"/>
  <c r="L164" i="3" s="1"/>
  <c r="K164" i="3"/>
  <c r="K165" i="3"/>
  <c r="I166" i="3"/>
  <c r="L166" i="3" s="1"/>
  <c r="K166" i="3"/>
  <c r="K167" i="3"/>
  <c r="I168" i="3"/>
  <c r="L168" i="3" s="1"/>
  <c r="K168" i="3"/>
  <c r="K169" i="3"/>
  <c r="I170" i="3"/>
  <c r="L170" i="3" s="1"/>
  <c r="K170" i="3"/>
  <c r="K171" i="3"/>
  <c r="I172" i="3"/>
  <c r="L172" i="3" s="1"/>
  <c r="K172" i="3"/>
  <c r="K173" i="3"/>
  <c r="I174" i="3"/>
  <c r="L174" i="3" s="1"/>
  <c r="K174" i="3"/>
  <c r="K175" i="3"/>
  <c r="I176" i="3"/>
  <c r="L176" i="3" s="1"/>
  <c r="K176" i="3"/>
  <c r="K177" i="3"/>
  <c r="I178" i="3"/>
  <c r="L178" i="3" s="1"/>
  <c r="K178" i="3"/>
  <c r="K179" i="3"/>
  <c r="I180" i="3"/>
  <c r="L180" i="3" s="1"/>
  <c r="K180" i="3"/>
  <c r="K181" i="3"/>
  <c r="I182" i="3"/>
  <c r="L182" i="3" s="1"/>
  <c r="K182" i="3"/>
  <c r="K183" i="3"/>
  <c r="I184" i="3"/>
  <c r="L184" i="3" s="1"/>
  <c r="K184" i="3"/>
  <c r="K185" i="3"/>
  <c r="I186" i="3"/>
  <c r="L186" i="3" s="1"/>
  <c r="K186" i="3"/>
  <c r="K187" i="3"/>
  <c r="I188" i="3"/>
  <c r="L188" i="3" s="1"/>
  <c r="K188" i="3"/>
  <c r="K189" i="3"/>
  <c r="I190" i="3"/>
  <c r="L190" i="3" s="1"/>
  <c r="K190" i="3"/>
  <c r="K191" i="3"/>
  <c r="I192" i="3"/>
  <c r="L192" i="3" s="1"/>
  <c r="K192" i="3"/>
  <c r="K193" i="3"/>
  <c r="I194" i="3"/>
  <c r="L194" i="3" s="1"/>
  <c r="K194" i="3"/>
  <c r="K195" i="3"/>
  <c r="I196" i="3"/>
  <c r="L196" i="3" s="1"/>
  <c r="K196" i="3"/>
  <c r="K197" i="3"/>
  <c r="I198" i="3"/>
  <c r="L198" i="3" s="1"/>
  <c r="K198" i="3"/>
  <c r="K199" i="3"/>
  <c r="I200" i="3"/>
  <c r="L200" i="3" s="1"/>
  <c r="K200" i="3"/>
  <c r="K201" i="3"/>
  <c r="I202" i="3"/>
  <c r="L202" i="3" s="1"/>
  <c r="K202" i="3"/>
  <c r="K203" i="3"/>
  <c r="I204" i="3"/>
  <c r="L204" i="3" s="1"/>
  <c r="K204" i="3"/>
  <c r="K205" i="3"/>
  <c r="I206" i="3"/>
  <c r="L206" i="3" s="1"/>
  <c r="K206" i="3"/>
  <c r="K207" i="3"/>
  <c r="I208" i="3"/>
  <c r="L208" i="3" s="1"/>
  <c r="K208" i="3"/>
  <c r="K209" i="3"/>
  <c r="I210" i="3"/>
  <c r="L210" i="3" s="1"/>
  <c r="K210" i="3"/>
  <c r="K211" i="3"/>
  <c r="I212" i="3"/>
  <c r="L212" i="3" s="1"/>
  <c r="K212" i="3"/>
  <c r="K213" i="3"/>
  <c r="I214" i="3"/>
  <c r="L214" i="3" s="1"/>
  <c r="K214" i="3"/>
  <c r="K215" i="3"/>
  <c r="I216" i="3"/>
  <c r="L216" i="3" s="1"/>
  <c r="K216" i="3"/>
  <c r="K217" i="3"/>
  <c r="I218" i="3"/>
  <c r="L218" i="3" s="1"/>
  <c r="K218" i="3"/>
  <c r="K219" i="3"/>
  <c r="I220" i="3"/>
  <c r="L220" i="3" s="1"/>
  <c r="K220" i="3"/>
  <c r="K221" i="3"/>
  <c r="I222" i="3"/>
  <c r="L222" i="3" s="1"/>
  <c r="K222" i="3"/>
  <c r="K223" i="3"/>
  <c r="I224" i="3"/>
  <c r="L224" i="3" s="1"/>
  <c r="K224" i="3"/>
  <c r="K225" i="3"/>
  <c r="I226" i="3"/>
  <c r="L226" i="3" s="1"/>
  <c r="K226" i="3"/>
  <c r="K227" i="3"/>
  <c r="I228" i="3"/>
  <c r="L228" i="3" s="1"/>
  <c r="K228" i="3"/>
  <c r="K229" i="3"/>
  <c r="I230" i="3"/>
  <c r="L230" i="3" s="1"/>
  <c r="K230" i="3"/>
  <c r="K231" i="3"/>
  <c r="I232" i="3"/>
  <c r="L232" i="3" s="1"/>
  <c r="K232" i="3"/>
  <c r="K233" i="3"/>
  <c r="I234" i="3"/>
  <c r="L234" i="3" s="1"/>
  <c r="K234" i="3"/>
  <c r="K235" i="3"/>
  <c r="I236" i="3"/>
  <c r="L236" i="3" s="1"/>
  <c r="K236" i="3"/>
  <c r="K237" i="3"/>
  <c r="I238" i="3"/>
  <c r="L238" i="3" s="1"/>
  <c r="K238" i="3"/>
  <c r="K239" i="3"/>
  <c r="I240" i="3"/>
  <c r="L240" i="3" s="1"/>
  <c r="K240" i="3"/>
  <c r="K241" i="3"/>
  <c r="I242" i="3"/>
  <c r="L242" i="3" s="1"/>
  <c r="K242" i="3"/>
  <c r="K243" i="3"/>
  <c r="I244" i="3"/>
  <c r="L244" i="3" s="1"/>
  <c r="K244" i="3"/>
  <c r="K245" i="3"/>
  <c r="I246" i="3"/>
  <c r="L246" i="3" s="1"/>
  <c r="K246" i="3"/>
  <c r="K247" i="3"/>
  <c r="I248" i="3"/>
  <c r="L248" i="3" s="1"/>
  <c r="K248" i="3"/>
  <c r="K249" i="3"/>
  <c r="I250" i="3"/>
  <c r="L250" i="3" s="1"/>
  <c r="K250" i="3"/>
  <c r="K251" i="3"/>
  <c r="I252" i="3"/>
  <c r="L252" i="3" s="1"/>
  <c r="K252" i="3"/>
  <c r="K253" i="3"/>
  <c r="I254" i="3"/>
  <c r="L254" i="3" s="1"/>
  <c r="K254" i="3"/>
  <c r="K256" i="3"/>
  <c r="I257" i="3"/>
  <c r="L257" i="3" s="1"/>
  <c r="K257" i="3"/>
  <c r="K258" i="3"/>
  <c r="I259" i="3"/>
  <c r="L259" i="3" s="1"/>
  <c r="K259" i="3"/>
  <c r="K260" i="3"/>
  <c r="I261" i="3"/>
  <c r="L261" i="3" s="1"/>
  <c r="K261" i="3"/>
  <c r="K262" i="3"/>
  <c r="I263" i="3"/>
  <c r="L263" i="3" s="1"/>
  <c r="K263" i="3"/>
  <c r="K264" i="3"/>
  <c r="I265" i="3"/>
  <c r="L265" i="3" s="1"/>
  <c r="K265" i="3"/>
  <c r="K266" i="3"/>
  <c r="I267" i="3"/>
  <c r="L267" i="3" s="1"/>
  <c r="K267" i="3"/>
  <c r="K268" i="3"/>
  <c r="I269" i="3"/>
  <c r="L269" i="3" s="1"/>
  <c r="K269" i="3"/>
  <c r="K270" i="3"/>
  <c r="I271" i="3"/>
  <c r="L271" i="3" s="1"/>
  <c r="K271" i="3"/>
  <c r="K272" i="3"/>
  <c r="I273" i="3"/>
  <c r="L273" i="3" s="1"/>
  <c r="K273" i="3"/>
  <c r="K274" i="3"/>
  <c r="I275" i="3"/>
  <c r="L275" i="3" s="1"/>
  <c r="K275" i="3"/>
  <c r="K276" i="3"/>
  <c r="I277" i="3"/>
  <c r="L277" i="3" s="1"/>
  <c r="K277" i="3"/>
  <c r="K278" i="3"/>
  <c r="I279" i="3"/>
  <c r="L279" i="3" s="1"/>
  <c r="K279" i="3"/>
  <c r="K280" i="3"/>
  <c r="I281" i="3"/>
  <c r="L281" i="3" s="1"/>
  <c r="K281" i="3"/>
  <c r="K282" i="3"/>
  <c r="I283" i="3"/>
  <c r="L283" i="3" s="1"/>
  <c r="K283" i="3"/>
  <c r="K284" i="3"/>
  <c r="I285" i="3"/>
  <c r="L285" i="3" s="1"/>
  <c r="K285" i="3"/>
  <c r="K286" i="3"/>
  <c r="I287" i="3"/>
  <c r="L287" i="3" s="1"/>
  <c r="K287" i="3"/>
  <c r="K288" i="3"/>
  <c r="I289" i="3"/>
  <c r="L289" i="3" s="1"/>
  <c r="K289" i="3"/>
  <c r="K290" i="3"/>
  <c r="I291" i="3"/>
  <c r="L291" i="3" s="1"/>
  <c r="K291" i="3"/>
  <c r="K292" i="3"/>
  <c r="I293" i="3"/>
  <c r="L293" i="3" s="1"/>
  <c r="K293" i="3"/>
  <c r="K294" i="3"/>
  <c r="I296" i="3"/>
  <c r="L296" i="3" s="1"/>
  <c r="K296" i="3"/>
  <c r="K297" i="3"/>
  <c r="I298" i="3"/>
  <c r="L298" i="3" s="1"/>
  <c r="K298" i="3"/>
  <c r="K299" i="3"/>
  <c r="I300" i="3"/>
  <c r="L300" i="3" s="1"/>
  <c r="K300" i="3"/>
  <c r="K301" i="3"/>
  <c r="I302" i="3"/>
  <c r="L302" i="3" s="1"/>
  <c r="K302" i="3"/>
  <c r="K303" i="3"/>
  <c r="I304" i="3"/>
  <c r="L304" i="3" s="1"/>
  <c r="K304" i="3"/>
  <c r="K305" i="3"/>
  <c r="I306" i="3"/>
  <c r="L306" i="3" s="1"/>
  <c r="K306" i="3"/>
  <c r="K307" i="3"/>
  <c r="I308" i="3"/>
  <c r="L308" i="3" s="1"/>
  <c r="K308" i="3"/>
  <c r="K309" i="3"/>
  <c r="I310" i="3"/>
  <c r="L310" i="3" s="1"/>
  <c r="K310" i="3"/>
  <c r="K311" i="3"/>
  <c r="I312" i="3"/>
  <c r="L312" i="3" s="1"/>
  <c r="K312" i="3"/>
  <c r="K313" i="3"/>
  <c r="I314" i="3"/>
  <c r="L314" i="3" s="1"/>
  <c r="K314" i="3"/>
  <c r="K315" i="3"/>
  <c r="I316" i="3"/>
  <c r="L316" i="3" s="1"/>
  <c r="K316" i="3"/>
  <c r="K317" i="3"/>
  <c r="I318" i="3"/>
  <c r="L318" i="3" s="1"/>
  <c r="K318" i="3"/>
  <c r="K319" i="3"/>
  <c r="I320" i="3"/>
  <c r="L320" i="3" s="1"/>
  <c r="K320" i="3"/>
  <c r="K321" i="3"/>
  <c r="I322" i="3"/>
  <c r="L322" i="3" s="1"/>
  <c r="K322" i="3"/>
  <c r="K323" i="3"/>
  <c r="I324" i="3"/>
  <c r="L324" i="3" s="1"/>
  <c r="K324" i="3"/>
  <c r="K325" i="3"/>
  <c r="I326" i="3"/>
  <c r="L326" i="3" s="1"/>
  <c r="K326" i="3"/>
  <c r="K327" i="3"/>
  <c r="I328" i="3"/>
  <c r="L328" i="3" s="1"/>
  <c r="K328" i="3"/>
  <c r="K329" i="3"/>
  <c r="I330" i="3"/>
  <c r="L330" i="3" s="1"/>
  <c r="K330" i="3"/>
  <c r="K331" i="3"/>
  <c r="I332" i="3"/>
  <c r="L332" i="3" s="1"/>
  <c r="K332" i="3"/>
  <c r="K333" i="3"/>
  <c r="I334" i="3"/>
  <c r="L334" i="3" s="1"/>
  <c r="K334" i="3"/>
  <c r="K335" i="3"/>
  <c r="I337" i="3"/>
  <c r="L337" i="3" s="1"/>
  <c r="K337" i="3"/>
  <c r="K338" i="3"/>
  <c r="I339" i="3"/>
  <c r="L339" i="3" s="1"/>
  <c r="K339" i="3"/>
  <c r="K340" i="3"/>
  <c r="I342" i="3"/>
  <c r="L342" i="3" s="1"/>
  <c r="K342" i="3"/>
  <c r="K343" i="3"/>
  <c r="I344" i="3"/>
  <c r="L344" i="3" s="1"/>
  <c r="K344" i="3"/>
  <c r="K345" i="3"/>
  <c r="I346" i="3"/>
  <c r="L346" i="3" s="1"/>
  <c r="K346" i="3"/>
  <c r="K347" i="3"/>
  <c r="I348" i="3"/>
  <c r="L348" i="3" s="1"/>
  <c r="K348" i="3"/>
  <c r="K349" i="3"/>
  <c r="I350" i="3"/>
  <c r="L350" i="3" s="1"/>
  <c r="K350" i="3"/>
  <c r="K351" i="3"/>
  <c r="I352" i="3"/>
  <c r="L352" i="3" s="1"/>
  <c r="K352" i="3"/>
  <c r="K353" i="3"/>
  <c r="I354" i="3"/>
  <c r="L354" i="3" s="1"/>
  <c r="K354" i="3"/>
  <c r="K355" i="3"/>
  <c r="I358" i="3"/>
  <c r="L358" i="3" s="1"/>
  <c r="I359" i="3"/>
  <c r="L359" i="3" s="1"/>
  <c r="I361" i="3"/>
  <c r="L361" i="3" s="1"/>
  <c r="I362" i="3"/>
  <c r="L362" i="3" s="1"/>
  <c r="I364" i="3"/>
  <c r="L364" i="3" s="1"/>
  <c r="I367" i="3"/>
  <c r="L367" i="3" s="1"/>
  <c r="I368" i="3"/>
  <c r="L368" i="3" s="1"/>
  <c r="I371" i="3"/>
  <c r="L371" i="3" s="1"/>
  <c r="I373" i="3"/>
  <c r="L373" i="3" s="1"/>
  <c r="I376" i="3"/>
  <c r="L376" i="3" s="1"/>
  <c r="I378" i="3"/>
  <c r="L378" i="3" s="1"/>
  <c r="I380" i="3"/>
  <c r="L380" i="3" s="1"/>
  <c r="I381" i="3"/>
  <c r="L381" i="3" s="1"/>
  <c r="I386" i="3"/>
  <c r="L386" i="3" s="1"/>
  <c r="L387" i="3"/>
  <c r="F391" i="3"/>
  <c r="F390" i="3" s="1"/>
  <c r="K4" i="2"/>
  <c r="M3" i="3" s="1"/>
  <c r="G13" i="1"/>
  <c r="H13" i="1"/>
  <c r="N13" i="1"/>
  <c r="O13" i="1"/>
  <c r="P13" i="1"/>
  <c r="R13" i="1"/>
  <c r="G14" i="1"/>
  <c r="H14" i="1"/>
  <c r="N14" i="1"/>
  <c r="O14" i="1"/>
  <c r="P14" i="1"/>
  <c r="R14" i="1"/>
  <c r="G15" i="1"/>
  <c r="H15" i="1"/>
  <c r="N15" i="1"/>
  <c r="O15" i="1"/>
  <c r="P15" i="1"/>
  <c r="R15" i="1"/>
  <c r="G16" i="1"/>
  <c r="H16" i="1"/>
  <c r="N16" i="1"/>
  <c r="O16" i="1"/>
  <c r="P16" i="1"/>
  <c r="R16" i="1"/>
  <c r="G17" i="1"/>
  <c r="H17" i="1"/>
  <c r="N17" i="1"/>
  <c r="O17" i="1"/>
  <c r="P17" i="1"/>
  <c r="R17" i="1"/>
  <c r="G18" i="1"/>
  <c r="H18" i="1"/>
  <c r="N18" i="1"/>
  <c r="O18" i="1"/>
  <c r="P18" i="1"/>
  <c r="R18" i="1"/>
  <c r="G19" i="1"/>
  <c r="H19" i="1"/>
  <c r="N19" i="1"/>
  <c r="O19" i="1"/>
  <c r="P19" i="1"/>
  <c r="R19" i="1"/>
  <c r="F25" i="1"/>
  <c r="I388" i="3" l="1"/>
  <c r="L388" i="3" s="1"/>
  <c r="L389" i="3"/>
  <c r="I374" i="3"/>
  <c r="L374" i="3" s="1"/>
  <c r="I365" i="3"/>
  <c r="L365" i="3" s="1"/>
  <c r="I10" i="3"/>
  <c r="L10" i="3" s="1"/>
  <c r="I369" i="3"/>
  <c r="L369" i="3" s="1"/>
  <c r="I28" i="3"/>
  <c r="L28" i="3" s="1"/>
  <c r="I18" i="3"/>
  <c r="L18" i="3" s="1"/>
  <c r="I363" i="3"/>
  <c r="L363" i="3" s="1"/>
  <c r="I12" i="3"/>
  <c r="L12" i="3" s="1"/>
  <c r="I382" i="3"/>
  <c r="L382" i="3" s="1"/>
  <c r="I375" i="3"/>
  <c r="L375" i="3" s="1"/>
  <c r="I366" i="3"/>
  <c r="I17" i="3"/>
  <c r="L17" i="3" s="1"/>
  <c r="I15" i="3"/>
  <c r="L15" i="3" s="1"/>
  <c r="I13" i="3"/>
  <c r="L13" i="3" s="1"/>
  <c r="I384" i="3"/>
  <c r="L384" i="3" s="1"/>
  <c r="I379" i="3"/>
  <c r="L379" i="3" s="1"/>
  <c r="I377" i="3"/>
  <c r="L377" i="3" s="1"/>
  <c r="I372" i="3"/>
  <c r="L372" i="3" s="1"/>
  <c r="I370" i="3"/>
  <c r="L370" i="3" s="1"/>
  <c r="I360" i="3"/>
  <c r="L360" i="3" s="1"/>
  <c r="I355" i="3"/>
  <c r="L355" i="3" s="1"/>
  <c r="I353" i="3"/>
  <c r="L353" i="3" s="1"/>
  <c r="I351" i="3"/>
  <c r="L351" i="3" s="1"/>
  <c r="I349" i="3"/>
  <c r="L349" i="3" s="1"/>
  <c r="I347" i="3"/>
  <c r="L347" i="3" s="1"/>
  <c r="I345" i="3"/>
  <c r="L345" i="3" s="1"/>
  <c r="I343" i="3"/>
  <c r="L343" i="3" s="1"/>
  <c r="I340" i="3"/>
  <c r="L340" i="3" s="1"/>
  <c r="I338" i="3"/>
  <c r="L338" i="3" s="1"/>
  <c r="I335" i="3"/>
  <c r="L335" i="3" s="1"/>
  <c r="I333" i="3"/>
  <c r="L333" i="3" s="1"/>
  <c r="I331" i="3"/>
  <c r="L331" i="3" s="1"/>
  <c r="I329" i="3"/>
  <c r="L329" i="3" s="1"/>
  <c r="I327" i="3"/>
  <c r="L327" i="3" s="1"/>
  <c r="I325" i="3"/>
  <c r="L325" i="3" s="1"/>
  <c r="I323" i="3"/>
  <c r="L323" i="3" s="1"/>
  <c r="I321" i="3"/>
  <c r="L321" i="3" s="1"/>
  <c r="I319" i="3"/>
  <c r="L319" i="3" s="1"/>
  <c r="I317" i="3"/>
  <c r="L317" i="3" s="1"/>
  <c r="I315" i="3"/>
  <c r="L315" i="3" s="1"/>
  <c r="I313" i="3"/>
  <c r="L313" i="3" s="1"/>
  <c r="I311" i="3"/>
  <c r="L311" i="3" s="1"/>
  <c r="I309" i="3"/>
  <c r="L309" i="3" s="1"/>
  <c r="I307" i="3"/>
  <c r="L307" i="3" s="1"/>
  <c r="I305" i="3"/>
  <c r="L305" i="3" s="1"/>
  <c r="I303" i="3"/>
  <c r="L303" i="3" s="1"/>
  <c r="I301" i="3"/>
  <c r="L301" i="3" s="1"/>
  <c r="I299" i="3"/>
  <c r="L299" i="3" s="1"/>
  <c r="I297" i="3"/>
  <c r="L297" i="3" s="1"/>
  <c r="I294" i="3"/>
  <c r="L294" i="3" s="1"/>
  <c r="I292" i="3"/>
  <c r="L292" i="3" s="1"/>
  <c r="I290" i="3"/>
  <c r="L290" i="3" s="1"/>
  <c r="I288" i="3"/>
  <c r="L288" i="3" s="1"/>
  <c r="I286" i="3"/>
  <c r="L286" i="3" s="1"/>
  <c r="I284" i="3"/>
  <c r="L284" i="3" s="1"/>
  <c r="I282" i="3"/>
  <c r="L282" i="3" s="1"/>
  <c r="I280" i="3"/>
  <c r="L280" i="3" s="1"/>
  <c r="I278" i="3"/>
  <c r="L278" i="3" s="1"/>
  <c r="I276" i="3"/>
  <c r="L276" i="3" s="1"/>
  <c r="I274" i="3"/>
  <c r="L274" i="3" s="1"/>
  <c r="I272" i="3"/>
  <c r="L272" i="3" s="1"/>
  <c r="I270" i="3"/>
  <c r="L270" i="3" s="1"/>
  <c r="I268" i="3"/>
  <c r="L268" i="3" s="1"/>
  <c r="I266" i="3"/>
  <c r="L266" i="3" s="1"/>
  <c r="I264" i="3"/>
  <c r="L264" i="3" s="1"/>
  <c r="I262" i="3"/>
  <c r="L262" i="3" s="1"/>
  <c r="I260" i="3"/>
  <c r="L260" i="3" s="1"/>
  <c r="I258" i="3"/>
  <c r="L258" i="3" s="1"/>
  <c r="I256" i="3"/>
  <c r="L256" i="3" s="1"/>
  <c r="I253" i="3"/>
  <c r="L253" i="3" s="1"/>
  <c r="I251" i="3"/>
  <c r="L251" i="3" s="1"/>
  <c r="I249" i="3"/>
  <c r="L249" i="3" s="1"/>
  <c r="I247" i="3"/>
  <c r="L247" i="3" s="1"/>
  <c r="I245" i="3"/>
  <c r="L245" i="3" s="1"/>
  <c r="I243" i="3"/>
  <c r="L243" i="3" s="1"/>
  <c r="I241" i="3"/>
  <c r="L241" i="3" s="1"/>
  <c r="I239" i="3"/>
  <c r="L239" i="3" s="1"/>
  <c r="I237" i="3"/>
  <c r="L237" i="3" s="1"/>
  <c r="I235" i="3"/>
  <c r="L235" i="3" s="1"/>
  <c r="I233" i="3"/>
  <c r="L233" i="3" s="1"/>
  <c r="I231" i="3"/>
  <c r="L231" i="3" s="1"/>
  <c r="I229" i="3"/>
  <c r="L229" i="3" s="1"/>
  <c r="I227" i="3"/>
  <c r="L227" i="3" s="1"/>
  <c r="I225" i="3"/>
  <c r="L225" i="3" s="1"/>
  <c r="I223" i="3"/>
  <c r="L223" i="3" s="1"/>
  <c r="I221" i="3"/>
  <c r="L221" i="3" s="1"/>
  <c r="I219" i="3"/>
  <c r="L219" i="3" s="1"/>
  <c r="I217" i="3"/>
  <c r="L217" i="3" s="1"/>
  <c r="I215" i="3"/>
  <c r="L215" i="3" s="1"/>
  <c r="I213" i="3"/>
  <c r="L213" i="3" s="1"/>
  <c r="I211" i="3"/>
  <c r="L211" i="3" s="1"/>
  <c r="I209" i="3"/>
  <c r="L209" i="3" s="1"/>
  <c r="I207" i="3"/>
  <c r="L207" i="3" s="1"/>
  <c r="I205" i="3"/>
  <c r="L205" i="3" s="1"/>
  <c r="I203" i="3"/>
  <c r="L203" i="3" s="1"/>
  <c r="I201" i="3"/>
  <c r="L201" i="3" s="1"/>
  <c r="I199" i="3"/>
  <c r="L199" i="3" s="1"/>
  <c r="I197" i="3"/>
  <c r="L197" i="3" s="1"/>
  <c r="I195" i="3"/>
  <c r="L195" i="3" s="1"/>
  <c r="I193" i="3"/>
  <c r="L193" i="3" s="1"/>
  <c r="I191" i="3"/>
  <c r="L191" i="3" s="1"/>
  <c r="I189" i="3"/>
  <c r="L189" i="3" s="1"/>
  <c r="I187" i="3"/>
  <c r="L187" i="3" s="1"/>
  <c r="I185" i="3"/>
  <c r="L185" i="3" s="1"/>
  <c r="I183" i="3"/>
  <c r="L183" i="3" s="1"/>
  <c r="I181" i="3"/>
  <c r="L181" i="3" s="1"/>
  <c r="I179" i="3"/>
  <c r="L179" i="3" s="1"/>
  <c r="I177" i="3"/>
  <c r="L177" i="3" s="1"/>
  <c r="I175" i="3"/>
  <c r="L175" i="3" s="1"/>
  <c r="I173" i="3"/>
  <c r="L173" i="3" s="1"/>
  <c r="I171" i="3"/>
  <c r="L171" i="3" s="1"/>
  <c r="I169" i="3"/>
  <c r="L169" i="3" s="1"/>
  <c r="I167" i="3"/>
  <c r="L167" i="3" s="1"/>
  <c r="I165" i="3"/>
  <c r="L165" i="3" s="1"/>
  <c r="I163" i="3"/>
  <c r="L163" i="3" s="1"/>
  <c r="I161" i="3"/>
  <c r="L161" i="3" s="1"/>
  <c r="I159" i="3"/>
  <c r="L159" i="3" s="1"/>
  <c r="I157" i="3"/>
  <c r="L157" i="3" s="1"/>
  <c r="I155" i="3"/>
  <c r="L155" i="3" s="1"/>
  <c r="I153" i="3"/>
  <c r="L153" i="3" s="1"/>
  <c r="I151" i="3"/>
  <c r="L151" i="3" s="1"/>
  <c r="I149" i="3"/>
  <c r="L149" i="3" s="1"/>
  <c r="I147" i="3"/>
  <c r="L147" i="3" s="1"/>
  <c r="I145" i="3"/>
  <c r="L145" i="3" s="1"/>
  <c r="I143" i="3"/>
  <c r="L143" i="3" s="1"/>
  <c r="I141" i="3"/>
  <c r="L141" i="3" s="1"/>
  <c r="I139" i="3"/>
  <c r="L139" i="3" s="1"/>
  <c r="I137" i="3"/>
  <c r="L137" i="3" s="1"/>
  <c r="I135" i="3"/>
  <c r="L135" i="3" s="1"/>
  <c r="I133" i="3"/>
  <c r="L133" i="3" s="1"/>
  <c r="I131" i="3"/>
  <c r="L131" i="3" s="1"/>
  <c r="I129" i="3"/>
  <c r="L129" i="3" s="1"/>
  <c r="I127" i="3"/>
  <c r="L127" i="3" s="1"/>
  <c r="I125" i="3"/>
  <c r="L125" i="3" s="1"/>
  <c r="I123" i="3"/>
  <c r="L123" i="3" s="1"/>
  <c r="I120" i="3"/>
  <c r="L120" i="3" s="1"/>
  <c r="I118" i="3"/>
  <c r="L118" i="3" s="1"/>
  <c r="I116" i="3"/>
  <c r="L116" i="3" s="1"/>
  <c r="I114" i="3"/>
  <c r="L114" i="3" s="1"/>
  <c r="I112" i="3"/>
  <c r="L112" i="3" s="1"/>
  <c r="I110" i="3"/>
  <c r="L110" i="3" s="1"/>
  <c r="I108" i="3"/>
  <c r="L108" i="3" s="1"/>
  <c r="I49" i="3"/>
  <c r="L49" i="3" s="1"/>
  <c r="I47" i="3"/>
  <c r="L47" i="3" s="1"/>
  <c r="I45" i="3"/>
  <c r="L45" i="3" s="1"/>
  <c r="I43" i="3"/>
  <c r="L43" i="3" s="1"/>
  <c r="I41" i="3"/>
  <c r="L41" i="3" s="1"/>
  <c r="I39" i="3"/>
  <c r="L39" i="3" s="1"/>
  <c r="I36" i="3"/>
  <c r="L36" i="3" s="1"/>
  <c r="I34" i="3"/>
  <c r="L34" i="3" s="1"/>
  <c r="I32" i="3"/>
  <c r="L32" i="3" s="1"/>
  <c r="I29" i="3"/>
  <c r="L29" i="3" s="1"/>
  <c r="I16" i="3"/>
  <c r="L16" i="3" s="1"/>
  <c r="I14" i="3"/>
  <c r="L14" i="3" s="1"/>
  <c r="I383" i="3"/>
  <c r="L383" i="3" s="1"/>
  <c r="I106" i="3"/>
  <c r="L106" i="3" s="1"/>
  <c r="I104" i="3"/>
  <c r="L104" i="3" s="1"/>
  <c r="I102" i="3"/>
  <c r="L102" i="3" s="1"/>
  <c r="I100" i="3"/>
  <c r="L100" i="3" s="1"/>
  <c r="I97" i="3"/>
  <c r="L97" i="3" s="1"/>
  <c r="I95" i="3"/>
  <c r="L95" i="3" s="1"/>
  <c r="I93" i="3"/>
  <c r="L93" i="3" s="1"/>
  <c r="I91" i="3"/>
  <c r="L91" i="3" s="1"/>
  <c r="I89" i="3"/>
  <c r="L89" i="3" s="1"/>
  <c r="H14" i="2" l="1"/>
  <c r="H19" i="2"/>
  <c r="H23" i="2"/>
  <c r="H16" i="2"/>
  <c r="H21" i="2"/>
  <c r="H13" i="2"/>
  <c r="H17" i="2"/>
  <c r="L366" i="3"/>
  <c r="N357" i="3" s="1"/>
  <c r="H11" i="2"/>
  <c r="H15" i="2"/>
  <c r="H18" i="2"/>
  <c r="K356" i="3"/>
  <c r="H20" i="2"/>
  <c r="L356" i="3"/>
  <c r="N9" i="3"/>
  <c r="H12" i="2"/>
  <c r="H22" i="2"/>
  <c r="H10" i="2" l="1"/>
  <c r="L12" i="1" l="1"/>
  <c r="N12" i="1"/>
  <c r="R12" i="1" l="1"/>
  <c r="R20" i="1" s="1"/>
  <c r="S4" i="1" s="1"/>
  <c r="S6" i="1" s="1"/>
  <c r="S8" i="1" s="1"/>
  <c r="L20" i="1"/>
  <c r="O12" i="1"/>
  <c r="O20" i="1" s="1"/>
  <c r="P12" i="1"/>
</calcChain>
</file>

<file path=xl/sharedStrings.xml><?xml version="1.0" encoding="utf-8"?>
<sst xmlns="http://schemas.openxmlformats.org/spreadsheetml/2006/main" count="1325" uniqueCount="905">
  <si>
    <r>
      <t xml:space="preserve">    </t>
    </r>
    <r>
      <rPr>
        <sz val="10"/>
        <color indexed="10"/>
        <rFont val="標楷體"/>
        <family val="4"/>
        <charset val="136"/>
      </rPr>
      <t>2、本表核章欄職稱僅供參考，可由各機關或學校依實際編制情形參酌修改之。</t>
    </r>
    <phoneticPr fontId="3" type="noConversion"/>
  </si>
  <si>
    <r>
      <t>註：</t>
    </r>
    <r>
      <rPr>
        <sz val="10"/>
        <color indexed="10"/>
        <rFont val="標楷體"/>
        <family val="4"/>
        <charset val="136"/>
      </rPr>
      <t>1、「估驗計價」減去「核發金額」所餘之金額填入「保留金額」欄。</t>
    </r>
    <phoneticPr fontId="3" type="noConversion"/>
  </si>
  <si>
    <r>
      <t xml:space="preserve">        </t>
    </r>
    <r>
      <rPr>
        <sz val="10"/>
        <color indexed="10"/>
        <rFont val="標楷體"/>
        <family val="4"/>
        <charset val="136"/>
      </rPr>
      <t>處長</t>
    </r>
    <phoneticPr fontId="3" type="noConversion"/>
  </si>
  <si>
    <r>
      <t xml:space="preserve">    會計室</t>
    </r>
    <r>
      <rPr>
        <sz val="10"/>
        <color indexed="10"/>
        <rFont val="Times New Roman"/>
        <family val="1"/>
      </rPr>
      <t xml:space="preserve">                   </t>
    </r>
    <r>
      <rPr>
        <sz val="10"/>
        <color indexed="10"/>
        <rFont val="標楷體"/>
        <family val="4"/>
        <charset val="136"/>
      </rPr>
      <t>專門委員        主任秘書           副處長</t>
    </r>
    <phoneticPr fontId="3" type="noConversion"/>
  </si>
  <si>
    <t>承辦科</t>
    <phoneticPr fontId="3" type="noConversion"/>
  </si>
  <si>
    <r>
      <t xml:space="preserve">              </t>
    </r>
    <r>
      <rPr>
        <sz val="10"/>
        <color indexed="10"/>
        <rFont val="標楷體"/>
        <family val="4"/>
        <charset val="136"/>
      </rPr>
      <t>監造單位主管</t>
    </r>
    <phoneticPr fontId="3" type="noConversion"/>
  </si>
  <si>
    <r>
      <t xml:space="preserve">        </t>
    </r>
    <r>
      <rPr>
        <sz val="10"/>
        <color indexed="10"/>
        <rFont val="標楷體"/>
        <family val="4"/>
        <charset val="136"/>
      </rPr>
      <t>廠商</t>
    </r>
    <r>
      <rPr>
        <sz val="10"/>
        <color indexed="10"/>
        <rFont val="Times New Roman"/>
        <family val="1"/>
      </rPr>
      <t xml:space="preserve"> </t>
    </r>
    <r>
      <rPr>
        <sz val="10"/>
        <color indexed="10"/>
        <rFont val="標楷體"/>
        <family val="4"/>
        <charset val="136"/>
      </rPr>
      <t>編製</t>
    </r>
    <r>
      <rPr>
        <sz val="10"/>
        <color indexed="10"/>
        <rFont val="Times New Roman"/>
        <family val="1"/>
      </rPr>
      <t xml:space="preserve">       </t>
    </r>
    <phoneticPr fontId="3" type="noConversion"/>
  </si>
  <si>
    <r>
      <t>專任工程人員：</t>
    </r>
    <r>
      <rPr>
        <sz val="10"/>
        <rFont val="Times New Roman"/>
        <family val="1"/>
      </rPr>
      <t xml:space="preserve">                                               </t>
    </r>
    <r>
      <rPr>
        <sz val="10"/>
        <rFont val="標楷體"/>
        <family val="4"/>
        <charset val="136"/>
      </rPr>
      <t>(簽章)</t>
    </r>
    <phoneticPr fontId="3" type="noConversion"/>
  </si>
  <si>
    <r>
      <t xml:space="preserve">     </t>
    </r>
    <r>
      <rPr>
        <sz val="10"/>
        <rFont val="標楷體"/>
        <family val="4"/>
        <charset val="136"/>
      </rPr>
      <t>中華民國</t>
    </r>
    <r>
      <rPr>
        <sz val="10"/>
        <rFont val="Times New Roman"/>
        <family val="1"/>
      </rPr>
      <t xml:space="preserve">         </t>
    </r>
    <r>
      <rPr>
        <sz val="10"/>
        <rFont val="標楷體"/>
        <family val="4"/>
        <charset val="136"/>
      </rPr>
      <t>年</t>
    </r>
    <r>
      <rPr>
        <sz val="10"/>
        <rFont val="Times New Roman"/>
        <family val="1"/>
      </rPr>
      <t xml:space="preserve">         </t>
    </r>
    <r>
      <rPr>
        <sz val="10"/>
        <rFont val="標楷體"/>
        <family val="4"/>
        <charset val="136"/>
      </rPr>
      <t>月</t>
    </r>
    <r>
      <rPr>
        <sz val="10"/>
        <rFont val="Times New Roman"/>
        <family val="1"/>
      </rPr>
      <t xml:space="preserve">         </t>
    </r>
    <r>
      <rPr>
        <sz val="10"/>
        <rFont val="標楷體"/>
        <family val="4"/>
        <charset val="136"/>
      </rPr>
      <t>日</t>
    </r>
    <phoneticPr fontId="3" type="noConversion"/>
  </si>
  <si>
    <r>
      <t>合</t>
    </r>
    <r>
      <rPr>
        <sz val="10"/>
        <rFont val="Times New Roman"/>
        <family val="1"/>
      </rPr>
      <t xml:space="preserve">                                          </t>
    </r>
    <r>
      <rPr>
        <sz val="10"/>
        <rFont val="標楷體"/>
        <family val="4"/>
        <charset val="136"/>
      </rPr>
      <t>計</t>
    </r>
    <phoneticPr fontId="3" type="noConversion"/>
  </si>
  <si>
    <t>廠商：統營營造股份有限公司</t>
    <phoneticPr fontId="3" type="noConversion"/>
  </si>
  <si>
    <t>本單所計價款及完成百分率數量已核對無訛謹此簽認</t>
    <phoneticPr fontId="3" type="noConversion"/>
  </si>
  <si>
    <r>
      <t>金</t>
    </r>
    <r>
      <rPr>
        <sz val="10"/>
        <rFont val="Times New Roman"/>
        <family val="1"/>
      </rPr>
      <t xml:space="preserve">                      </t>
    </r>
    <r>
      <rPr>
        <sz val="10"/>
        <rFont val="標楷體"/>
        <family val="4"/>
        <charset val="136"/>
      </rPr>
      <t>額</t>
    </r>
    <phoneticPr fontId="3" type="noConversion"/>
  </si>
  <si>
    <r>
      <t>項</t>
    </r>
    <r>
      <rPr>
        <sz val="10"/>
        <rFont val="Times New Roman"/>
        <family val="1"/>
      </rPr>
      <t xml:space="preserve">                                          </t>
    </r>
    <r>
      <rPr>
        <sz val="10"/>
        <rFont val="標楷體"/>
        <family val="4"/>
        <charset val="136"/>
      </rPr>
      <t>目</t>
    </r>
    <phoneticPr fontId="3" type="noConversion"/>
  </si>
  <si>
    <t/>
  </si>
  <si>
    <r>
      <t>合</t>
    </r>
    <r>
      <rPr>
        <sz val="10"/>
        <rFont val="Times New Roman"/>
        <family val="1"/>
      </rPr>
      <t xml:space="preserve">                       </t>
    </r>
    <r>
      <rPr>
        <sz val="10"/>
        <rFont val="標楷體"/>
        <family val="4"/>
        <charset val="136"/>
      </rPr>
      <t>計</t>
    </r>
    <phoneticPr fontId="3" type="noConversion"/>
  </si>
  <si>
    <t>累計</t>
    <phoneticPr fontId="3" type="noConversion"/>
  </si>
  <si>
    <t>本次</t>
    <phoneticPr fontId="3" type="noConversion"/>
  </si>
  <si>
    <t>附註</t>
    <phoneticPr fontId="3" type="noConversion"/>
  </si>
  <si>
    <r>
      <t xml:space="preserve">                  </t>
    </r>
    <r>
      <rPr>
        <sz val="10"/>
        <rFont val="標楷體"/>
        <family val="4"/>
        <charset val="136"/>
      </rPr>
      <t>核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金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額</t>
    </r>
    <phoneticPr fontId="3" type="noConversion"/>
  </si>
  <si>
    <r>
      <t xml:space="preserve">                        </t>
    </r>
    <r>
      <rPr>
        <sz val="12"/>
        <rFont val="標楷體"/>
        <family val="4"/>
        <charset val="136"/>
      </rPr>
      <t>保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留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金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額</t>
    </r>
    <phoneticPr fontId="3" type="noConversion"/>
  </si>
  <si>
    <r>
      <t>估</t>
    </r>
    <r>
      <rPr>
        <sz val="10"/>
        <rFont val="Times New Roman"/>
        <family val="1"/>
      </rPr>
      <t xml:space="preserve">  </t>
    </r>
    <r>
      <rPr>
        <sz val="10"/>
        <rFont val="標楷體"/>
        <family val="4"/>
        <charset val="136"/>
      </rPr>
      <t>驗</t>
    </r>
    <r>
      <rPr>
        <sz val="10"/>
        <rFont val="Times New Roman"/>
        <family val="1"/>
      </rPr>
      <t xml:space="preserve">  </t>
    </r>
    <r>
      <rPr>
        <sz val="10"/>
        <rFont val="標楷體"/>
        <family val="4"/>
        <charset val="136"/>
      </rPr>
      <t>計</t>
    </r>
    <r>
      <rPr>
        <sz val="10"/>
        <rFont val="Times New Roman"/>
        <family val="1"/>
      </rPr>
      <t xml:space="preserve">  </t>
    </r>
    <r>
      <rPr>
        <sz val="10"/>
        <rFont val="標楷體"/>
        <family val="4"/>
        <charset val="136"/>
      </rPr>
      <t>價</t>
    </r>
    <phoneticPr fontId="3" type="noConversion"/>
  </si>
  <si>
    <t>完成百分率</t>
    <phoneticPr fontId="3" type="noConversion"/>
  </si>
  <si>
    <t>原 契 約 或 追 加 減 後 總 價</t>
    <phoneticPr fontId="3" type="noConversion"/>
  </si>
  <si>
    <r>
      <t xml:space="preserve">                 </t>
    </r>
    <r>
      <rPr>
        <sz val="10"/>
        <rFont val="標楷體"/>
        <family val="4"/>
        <charset val="136"/>
      </rPr>
      <t>估</t>
    </r>
    <r>
      <rPr>
        <sz val="10"/>
        <rFont val="Times New Roman"/>
        <family val="1"/>
      </rPr>
      <t xml:space="preserve">                  </t>
    </r>
    <r>
      <rPr>
        <sz val="10"/>
        <rFont val="標楷體"/>
        <family val="4"/>
        <charset val="136"/>
      </rPr>
      <t>驗</t>
    </r>
    <r>
      <rPr>
        <sz val="10"/>
        <rFont val="Times New Roman"/>
        <family val="1"/>
      </rPr>
      <t xml:space="preserve">                  </t>
    </r>
    <r>
      <rPr>
        <sz val="10"/>
        <rFont val="標楷體"/>
        <family val="4"/>
        <charset val="136"/>
      </rPr>
      <t>詳</t>
    </r>
    <r>
      <rPr>
        <sz val="10"/>
        <rFont val="Times New Roman"/>
        <family val="1"/>
      </rPr>
      <t xml:space="preserve">                  </t>
    </r>
    <r>
      <rPr>
        <sz val="10"/>
        <rFont val="標楷體"/>
        <family val="4"/>
        <charset val="136"/>
      </rPr>
      <t>細</t>
    </r>
    <r>
      <rPr>
        <sz val="10"/>
        <rFont val="Times New Roman"/>
        <family val="1"/>
      </rPr>
      <t xml:space="preserve">                   </t>
    </r>
    <r>
      <rPr>
        <sz val="10"/>
        <rFont val="標楷體"/>
        <family val="4"/>
        <charset val="136"/>
      </rPr>
      <t>表</t>
    </r>
    <phoneticPr fontId="3" type="noConversion"/>
  </si>
  <si>
    <t>總計核發金額</t>
    <phoneticPr fontId="3" type="noConversion"/>
  </si>
  <si>
    <t>結果淨(增、減)</t>
    <phoneticPr fontId="3" type="noConversion"/>
  </si>
  <si>
    <r>
      <t>估驗日期</t>
    </r>
    <r>
      <rPr>
        <sz val="10"/>
        <color indexed="10"/>
        <rFont val="Times New Roman"/>
        <family val="1"/>
      </rPr>
      <t/>
    </r>
    <phoneticPr fontId="3" type="noConversion"/>
  </si>
  <si>
    <t>承辦工務所</t>
    <phoneticPr fontId="3" type="noConversion"/>
  </si>
  <si>
    <t>以前核發金額</t>
    <phoneticPr fontId="3" type="noConversion"/>
  </si>
  <si>
    <t>應減</t>
    <phoneticPr fontId="3" type="noConversion"/>
  </si>
  <si>
    <t>已工作日數17天</t>
    <phoneticPr fontId="3" type="noConversion"/>
  </si>
  <si>
    <t>內湖區舊宗段76-10、76-14地號</t>
    <phoneticPr fontId="3" type="noConversion"/>
  </si>
  <si>
    <t>工程地點</t>
    <phoneticPr fontId="3" type="noConversion"/>
  </si>
  <si>
    <t>本期實發金額</t>
    <phoneticPr fontId="3" type="noConversion"/>
  </si>
  <si>
    <t>應增</t>
    <phoneticPr fontId="3" type="noConversion"/>
  </si>
  <si>
    <t>因變更設計    增減估計金額</t>
    <phoneticPr fontId="3" type="noConversion"/>
  </si>
  <si>
    <r>
      <t>規定完工日期限</t>
    </r>
    <r>
      <rPr>
        <sz val="7"/>
        <rFont val="Times New Roman"/>
        <family val="1"/>
      </rPr>
      <t>101</t>
    </r>
    <r>
      <rPr>
        <sz val="7"/>
        <rFont val="標楷體"/>
        <family val="4"/>
        <charset val="136"/>
      </rPr>
      <t>年</t>
    </r>
    <r>
      <rPr>
        <sz val="7"/>
        <rFont val="Times New Roman"/>
        <family val="1"/>
      </rPr>
      <t>2</t>
    </r>
    <r>
      <rPr>
        <sz val="7"/>
        <rFont val="標楷體"/>
        <family val="4"/>
        <charset val="136"/>
      </rPr>
      <t>月</t>
    </r>
    <r>
      <rPr>
        <sz val="7"/>
        <rFont val="Times New Roman"/>
        <family val="1"/>
      </rPr>
      <t>2</t>
    </r>
    <r>
      <rPr>
        <sz val="7"/>
        <rFont val="標楷體"/>
        <family val="4"/>
        <charset val="136"/>
      </rPr>
      <t>日以前</t>
    </r>
    <r>
      <rPr>
        <sz val="7"/>
        <rFont val="Times New Roman"/>
        <family val="1"/>
      </rPr>
      <t>720</t>
    </r>
    <r>
      <rPr>
        <sz val="7"/>
        <rFont val="標楷體"/>
        <family val="4"/>
        <charset val="136"/>
      </rPr>
      <t>日曆天</t>
    </r>
    <phoneticPr fontId="3" type="noConversion"/>
  </si>
  <si>
    <t>九十八市秘字第C59號</t>
    <phoneticPr fontId="3" type="noConversion"/>
  </si>
  <si>
    <t>契約編號</t>
    <phoneticPr fontId="3" type="noConversion"/>
  </si>
  <si>
    <t>本期應扣金額</t>
    <phoneticPr fontId="3" type="noConversion"/>
  </si>
  <si>
    <r>
      <t xml:space="preserve">             </t>
    </r>
    <r>
      <rPr>
        <sz val="12"/>
        <rFont val="標楷體"/>
        <family val="4"/>
        <charset val="136"/>
      </rPr>
      <t>原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契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約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總</t>
    </r>
    <r>
      <rPr>
        <sz val="12"/>
        <rFont val="新細明體"/>
        <family val="1"/>
        <charset val="136"/>
      </rPr>
      <t xml:space="preserve">  </t>
    </r>
    <r>
      <rPr>
        <sz val="12"/>
        <rFont val="標楷體"/>
        <family val="4"/>
        <charset val="136"/>
      </rPr>
      <t>價</t>
    </r>
    <phoneticPr fontId="3" type="noConversion"/>
  </si>
  <si>
    <r>
      <t>實際開工日期</t>
    </r>
    <r>
      <rPr>
        <sz val="8"/>
        <rFont val="Times New Roman"/>
        <family val="1"/>
      </rPr>
      <t>99</t>
    </r>
    <r>
      <rPr>
        <sz val="8"/>
        <rFont val="標楷體"/>
        <family val="4"/>
        <charset val="136"/>
      </rPr>
      <t>年</t>
    </r>
    <r>
      <rPr>
        <sz val="8"/>
        <rFont val="Times New Roman"/>
        <family val="1"/>
      </rPr>
      <t>01</t>
    </r>
    <r>
      <rPr>
        <sz val="8"/>
        <rFont val="標楷體"/>
        <family val="4"/>
        <charset val="136"/>
      </rPr>
      <t>月</t>
    </r>
    <r>
      <rPr>
        <sz val="8"/>
        <rFont val="Times New Roman"/>
        <family val="1"/>
      </rPr>
      <t>12</t>
    </r>
    <r>
      <rPr>
        <sz val="8"/>
        <rFont val="標楷體"/>
        <family val="4"/>
        <charset val="136"/>
      </rPr>
      <t>日</t>
    </r>
    <phoneticPr fontId="3" type="noConversion"/>
  </si>
  <si>
    <t>980911-01</t>
    <phoneticPr fontId="3" type="noConversion"/>
  </si>
  <si>
    <t>工程編號</t>
    <phoneticPr fontId="3" type="noConversion"/>
  </si>
  <si>
    <t>本期核發金額</t>
    <phoneticPr fontId="3" type="noConversion"/>
  </si>
  <si>
    <r>
      <t xml:space="preserve">               </t>
    </r>
    <r>
      <rPr>
        <sz val="10"/>
        <rFont val="標楷體"/>
        <family val="4"/>
        <charset val="136"/>
      </rPr>
      <t>預</t>
    </r>
    <r>
      <rPr>
        <sz val="10"/>
        <rFont val="Times New Roman"/>
        <family val="1"/>
      </rPr>
      <t xml:space="preserve">  </t>
    </r>
    <r>
      <rPr>
        <sz val="10"/>
        <rFont val="標楷體"/>
        <family val="4"/>
        <charset val="136"/>
      </rPr>
      <t>算</t>
    </r>
    <r>
      <rPr>
        <sz val="10"/>
        <rFont val="Times New Roman"/>
        <family val="1"/>
      </rPr>
      <t xml:space="preserve">  </t>
    </r>
    <r>
      <rPr>
        <sz val="10"/>
        <rFont val="標楷體"/>
        <family val="4"/>
        <charset val="136"/>
      </rPr>
      <t>金</t>
    </r>
    <r>
      <rPr>
        <sz val="10"/>
        <rFont val="Times New Roman"/>
        <family val="1"/>
      </rPr>
      <t xml:space="preserve">  </t>
    </r>
    <r>
      <rPr>
        <sz val="10"/>
        <rFont val="標楷體"/>
        <family val="4"/>
        <charset val="136"/>
      </rPr>
      <t>額</t>
    </r>
    <phoneticPr fontId="3" type="noConversion"/>
  </si>
  <si>
    <t>會計科目</t>
    <phoneticPr fontId="3" type="noConversion"/>
  </si>
  <si>
    <t>臺北花卉批發市場新建工程暨臺灣國際花卉貿易中心(大基地)-建築工程</t>
    <phoneticPr fontId="3" type="noConversion"/>
  </si>
  <si>
    <t>工程名稱</t>
    <phoneticPr fontId="3" type="noConversion"/>
  </si>
  <si>
    <r>
      <t xml:space="preserve">                              </t>
    </r>
    <r>
      <rPr>
        <sz val="10"/>
        <rFont val="標楷體"/>
        <family val="4"/>
        <charset val="136"/>
      </rPr>
      <t>第一次付款</t>
    </r>
    <r>
      <rPr>
        <sz val="10"/>
        <rFont val="Times New Roman"/>
        <family val="1"/>
      </rPr>
      <t xml:space="preserve">   </t>
    </r>
    <r>
      <rPr>
        <sz val="10"/>
        <rFont val="標楷體"/>
        <family val="4"/>
        <charset val="136"/>
      </rPr>
      <t>第一頁共二十七頁</t>
    </r>
    <r>
      <rPr>
        <sz val="10"/>
        <rFont val="Times New Roman"/>
        <family val="1"/>
      </rPr>
      <t xml:space="preserve">   </t>
    </r>
    <phoneticPr fontId="3" type="noConversion"/>
  </si>
  <si>
    <r>
      <t xml:space="preserve">               </t>
    </r>
    <r>
      <rPr>
        <sz val="18"/>
        <rFont val="標楷體"/>
        <family val="4"/>
        <charset val="136"/>
      </rPr>
      <t>估</t>
    </r>
    <r>
      <rPr>
        <sz val="18"/>
        <rFont val="Times New Roman"/>
        <family val="1"/>
      </rPr>
      <t xml:space="preserve">  </t>
    </r>
    <r>
      <rPr>
        <sz val="18"/>
        <rFont val="標楷體"/>
        <family val="4"/>
        <charset val="136"/>
      </rPr>
      <t>驗</t>
    </r>
    <r>
      <rPr>
        <sz val="18"/>
        <rFont val="Times New Roman"/>
        <family val="1"/>
      </rPr>
      <t xml:space="preserve">  </t>
    </r>
    <r>
      <rPr>
        <sz val="18"/>
        <rFont val="標楷體"/>
        <family val="4"/>
        <charset val="136"/>
      </rPr>
      <t>計</t>
    </r>
    <r>
      <rPr>
        <sz val="18"/>
        <rFont val="Times New Roman"/>
        <family val="1"/>
      </rPr>
      <t xml:space="preserve">  </t>
    </r>
    <r>
      <rPr>
        <sz val="18"/>
        <rFont val="標楷體"/>
        <family val="4"/>
        <charset val="136"/>
      </rPr>
      <t>價</t>
    </r>
    <r>
      <rPr>
        <sz val="18"/>
        <rFont val="Times New Roman"/>
        <family val="1"/>
      </rPr>
      <t xml:space="preserve">  </t>
    </r>
    <r>
      <rPr>
        <sz val="18"/>
        <rFont val="標楷體"/>
        <family val="4"/>
        <charset val="136"/>
      </rPr>
      <t>單</t>
    </r>
    <phoneticPr fontId="3" type="noConversion"/>
  </si>
  <si>
    <t>臺北市市場處</t>
    <phoneticPr fontId="3" type="noConversion"/>
  </si>
  <si>
    <t>式</t>
    <phoneticPr fontId="3" type="noConversion"/>
  </si>
  <si>
    <t>總價(總計)</t>
  </si>
  <si>
    <t>施工費合計</t>
  </si>
  <si>
    <t>稅什費約(壹一)*11%-(壹二~壹四):內含營造綜合保險費0.35%</t>
    <phoneticPr fontId="3" type="noConversion"/>
  </si>
  <si>
    <t>壹.五</t>
  </si>
  <si>
    <t>材料試驗費(壹一)*0.3%</t>
  </si>
  <si>
    <t>壹.四</t>
  </si>
  <si>
    <t>自主品管文件資料製作及器材設備使用費(壹一)*0.8%-壹.三.0.1</t>
    <phoneticPr fontId="3" type="noConversion"/>
  </si>
  <si>
    <t>壹.三.2</t>
  </si>
  <si>
    <t>自主品管人員薪資(兩人)</t>
  </si>
  <si>
    <t>壹.三.1</t>
  </si>
  <si>
    <t>自主品管費(壹一)*0.8%</t>
  </si>
  <si>
    <t>壹.三</t>
  </si>
  <si>
    <t>勞工安全衛生費</t>
  </si>
  <si>
    <t>壹.二</t>
  </si>
  <si>
    <t>小計(一)</t>
  </si>
  <si>
    <t>停車附屬設施工程</t>
  </si>
  <si>
    <t>壹.一.14</t>
  </si>
  <si>
    <t>電梯工程</t>
  </si>
  <si>
    <t>壹.一.13</t>
  </si>
  <si>
    <t>景觀、植栽、排水工程</t>
  </si>
  <si>
    <t>壹.一.12</t>
  </si>
  <si>
    <t>欄杆及雜項工程</t>
  </si>
  <si>
    <t>壹.一.11</t>
  </si>
  <si>
    <t>門窗、帷幕工程</t>
  </si>
  <si>
    <t>壹.一.10</t>
  </si>
  <si>
    <t>地坪裝修工程</t>
  </si>
  <si>
    <t>壹.一.9</t>
  </si>
  <si>
    <t>平頂裝修工程</t>
  </si>
  <si>
    <t>壹.一.8</t>
  </si>
  <si>
    <t>內牆隔間及內牆裝修工程</t>
  </si>
  <si>
    <t>壹.一.7</t>
  </si>
  <si>
    <t>外牆裝修工程</t>
  </si>
  <si>
    <t>壹.一.6</t>
  </si>
  <si>
    <t>防水工程</t>
  </si>
  <si>
    <t>壹.一.5</t>
  </si>
  <si>
    <t>結構工程</t>
  </si>
  <si>
    <t>壹.一.4</t>
  </si>
  <si>
    <t>基礎工程</t>
  </si>
  <si>
    <t>壹.一.3</t>
  </si>
  <si>
    <t>地質改良工程</t>
  </si>
  <si>
    <t>壹.一.2</t>
  </si>
  <si>
    <t>假設工程</t>
  </si>
  <si>
    <t>壹.一.1</t>
  </si>
  <si>
    <t>建築工程</t>
  </si>
  <si>
    <t>壹.一</t>
  </si>
  <si>
    <t>施工費</t>
  </si>
  <si>
    <t>壹</t>
  </si>
  <si>
    <t>估驗金額</t>
  </si>
  <si>
    <t>估驗金額</t>
    <phoneticPr fontId="3" type="noConversion"/>
  </si>
  <si>
    <t>估驗數量</t>
    <phoneticPr fontId="3" type="noConversion"/>
  </si>
  <si>
    <t>單價</t>
    <phoneticPr fontId="3" type="noConversion"/>
  </si>
  <si>
    <t>定數量</t>
    <phoneticPr fontId="3" type="noConversion"/>
  </si>
  <si>
    <t>合約數量</t>
    <phoneticPr fontId="3" type="noConversion"/>
  </si>
  <si>
    <t>本次止累積</t>
  </si>
  <si>
    <t>本次止累積</t>
    <phoneticPr fontId="3" type="noConversion"/>
  </si>
  <si>
    <t>本次</t>
    <phoneticPr fontId="3" type="noConversion"/>
  </si>
  <si>
    <t>本次止累計</t>
    <phoneticPr fontId="3" type="noConversion"/>
  </si>
  <si>
    <t xml:space="preserve">本次        </t>
    <phoneticPr fontId="3" type="noConversion"/>
  </si>
  <si>
    <t xml:space="preserve">變更後核    </t>
    <phoneticPr fontId="3" type="noConversion"/>
  </si>
  <si>
    <t>(七)</t>
  </si>
  <si>
    <t>備註</t>
    <phoneticPr fontId="3" type="noConversion"/>
  </si>
  <si>
    <t>(七)</t>
    <phoneticPr fontId="3" type="noConversion"/>
  </si>
  <si>
    <t>(六)</t>
    <phoneticPr fontId="3" type="noConversion"/>
  </si>
  <si>
    <t>(五)</t>
    <phoneticPr fontId="3" type="noConversion"/>
  </si>
  <si>
    <t>(四)</t>
    <phoneticPr fontId="3" type="noConversion"/>
  </si>
  <si>
    <t>(三)</t>
    <phoneticPr fontId="3" type="noConversion"/>
  </si>
  <si>
    <t>(二)</t>
    <phoneticPr fontId="3" type="noConversion"/>
  </si>
  <si>
    <t>(一)</t>
    <phoneticPr fontId="3" type="noConversion"/>
  </si>
  <si>
    <t>單       位</t>
    <phoneticPr fontId="3" type="noConversion"/>
  </si>
  <si>
    <t>項  目  及  說  明</t>
  </si>
  <si>
    <t>項                         次</t>
    <phoneticPr fontId="3" type="noConversion"/>
  </si>
  <si>
    <t>估驗日期</t>
    <phoneticPr fontId="3" type="noConversion"/>
  </si>
  <si>
    <t>臺北花卉批發市場新建工程暨臺灣國際花卉貿易中心(大基地)-建築工程</t>
    <phoneticPr fontId="3" type="noConversion"/>
  </si>
  <si>
    <t>工程名稱：</t>
    <phoneticPr fontId="3" type="noConversion"/>
  </si>
  <si>
    <t>估驗總表</t>
    <phoneticPr fontId="3" type="noConversion"/>
  </si>
  <si>
    <t>臺北市市場處</t>
    <phoneticPr fontId="3" type="noConversion"/>
  </si>
  <si>
    <t>式</t>
  </si>
  <si>
    <t>稅什費約(壹一)*11%-(壹二~壹四):內含營造綜合保險費0.35%</t>
    <phoneticPr fontId="3" type="noConversion"/>
  </si>
  <si>
    <t>自主品管文件資料製作及器材設備使用費(壹一)*0.8%-壹.三.1</t>
    <phoneticPr fontId="3" type="noConversion"/>
  </si>
  <si>
    <t>月</t>
  </si>
  <si>
    <t>時</t>
  </si>
  <si>
    <t>旗手</t>
  </si>
  <si>
    <t>壹.二.27</t>
  </si>
  <si>
    <t>個</t>
  </si>
  <si>
    <t>活動拒馬 L=120cm</t>
  </si>
  <si>
    <t>壹.二.26</t>
  </si>
  <si>
    <t>交通錐 H=70cm</t>
  </si>
  <si>
    <t>壹.二.25</t>
  </si>
  <si>
    <t>安衛及施工等警示(告)標誌(示)</t>
  </si>
  <si>
    <t>壹.二.24</t>
  </si>
  <si>
    <t>安衛教育訓練費</t>
  </si>
  <si>
    <t>壹.二.23</t>
  </si>
  <si>
    <t>套</t>
  </si>
  <si>
    <t>緊急避難設施(平台、安全扶梯)</t>
  </si>
  <si>
    <t>壹.二.22</t>
  </si>
  <si>
    <t>M2</t>
  </si>
  <si>
    <t>有害物質之放置場所(含處理費用)</t>
  </si>
  <si>
    <t>壹.二.21</t>
  </si>
  <si>
    <t>臨時排水及既有水溝、排水設施清潔維護清理</t>
    <phoneticPr fontId="3" type="noConversion"/>
  </si>
  <si>
    <t>壹.二.20</t>
  </si>
  <si>
    <t>M2.月</t>
  </si>
  <si>
    <t>工地清潔費</t>
  </si>
  <si>
    <t>壹.二.19</t>
  </si>
  <si>
    <t>工地清潔用具(清掃用具、殺蟲劑、垃圾箱、垃圾桶、垃圾管道等)</t>
    <phoneticPr fontId="3" type="noConversion"/>
  </si>
  <si>
    <t>壹.二.18</t>
  </si>
  <si>
    <t>月處</t>
  </si>
  <si>
    <t>環境保護，水污染防治，洗車沖洗費</t>
  </si>
  <si>
    <t>壹.二.17</t>
  </si>
  <si>
    <t>處</t>
  </si>
  <si>
    <t>車輛沖洗設備(洗車台、沈澱池、淤泥清除)</t>
    <phoneticPr fontId="3" type="noConversion"/>
  </si>
  <si>
    <t>壹.二.16</t>
  </si>
  <si>
    <t>臨時衛浴、盥洗設備</t>
  </si>
  <si>
    <t>壹.二.15</t>
  </si>
  <si>
    <t>安全網(符合國家標準CNS14252Z2115安全網規定)</t>
    <phoneticPr fontId="3" type="noConversion"/>
  </si>
  <si>
    <t>壹.二.14</t>
  </si>
  <si>
    <t>護欄及警示帶</t>
  </si>
  <si>
    <t>壹.二.13</t>
  </si>
  <si>
    <t>組</t>
  </si>
  <si>
    <t>急救箱及搶救設施</t>
  </si>
  <si>
    <t>壹.二.12</t>
  </si>
  <si>
    <t>壹.二.11</t>
  </si>
  <si>
    <t>支</t>
  </si>
  <si>
    <t>消防設施(滅火器材含全工期之必要與維護)</t>
    <phoneticPr fontId="3" type="noConversion"/>
  </si>
  <si>
    <t>壹.二.10</t>
  </si>
  <si>
    <t>工地照明及用電設備</t>
  </si>
  <si>
    <t>壹.二.9</t>
  </si>
  <si>
    <t>具</t>
  </si>
  <si>
    <t>飲水設備</t>
  </si>
  <si>
    <t>壹.二.8</t>
  </si>
  <si>
    <t>交通維持費(警告設施、進出交通管制配合措施)</t>
    <phoneticPr fontId="3" type="noConversion"/>
  </si>
  <si>
    <t>壹.二.7</t>
  </si>
  <si>
    <t>座</t>
  </si>
  <si>
    <t>門禁(出入口守衛亭)110cmX110cmX230cm鋁製</t>
    <phoneticPr fontId="3" type="noConversion"/>
  </si>
  <si>
    <t>壹.二.6</t>
  </si>
  <si>
    <t>門禁(含守衛、交通引導人員及崗哨薪資)</t>
  </si>
  <si>
    <t>壹.二.5</t>
  </si>
  <si>
    <t>工作梯</t>
  </si>
  <si>
    <t>壹.二.4</t>
  </si>
  <si>
    <t>M</t>
  </si>
  <si>
    <t>施工架(含工作檯)</t>
  </si>
  <si>
    <t>壹.二.3</t>
  </si>
  <si>
    <t>吊運作業之防護</t>
  </si>
  <si>
    <t>壹.二.2</t>
  </si>
  <si>
    <t>開口防護措施</t>
  </si>
  <si>
    <t>壹.二.1</t>
  </si>
  <si>
    <t>RC墩</t>
  </si>
  <si>
    <t>壹.一.14.14</t>
  </si>
  <si>
    <t>減速墊</t>
  </si>
  <si>
    <t>壹.一.14.13</t>
  </si>
  <si>
    <t>防撞桿</t>
  </si>
  <si>
    <t>壹.一.14.12</t>
  </si>
  <si>
    <t>防撞護柱</t>
  </si>
  <si>
    <t>壹.一.14.11</t>
  </si>
  <si>
    <t>防撞護角</t>
  </si>
  <si>
    <t>壹.一.14.10</t>
  </si>
  <si>
    <t>反射鏡</t>
  </si>
  <si>
    <t>壹.一.14.9</t>
  </si>
  <si>
    <t>人行通道標線</t>
  </si>
  <si>
    <t>壹.一.14.8</t>
  </si>
  <si>
    <t>車道標線</t>
  </si>
  <si>
    <t>壹.一.14.7</t>
  </si>
  <si>
    <t>無障礙停車位標誌</t>
  </si>
  <si>
    <t>壹.一.14.6</t>
  </si>
  <si>
    <t>地界矮牆(RC30CM 高度視現場調整)</t>
  </si>
  <si>
    <t>壹.一.14.5</t>
  </si>
  <si>
    <t>車擋石 60x15x15cm(塑鋼)</t>
  </si>
  <si>
    <t>壹.一.14.4</t>
  </si>
  <si>
    <t>格</t>
  </si>
  <si>
    <t>機車停車位畫線</t>
  </si>
  <si>
    <t>壹.一.14.3</t>
  </si>
  <si>
    <t>大貨車裝卸位畫線</t>
  </si>
  <si>
    <t>壹.一.14.2</t>
  </si>
  <si>
    <t>汽車停車位畫線</t>
  </si>
  <si>
    <t>壹.一.14.1</t>
  </si>
  <si>
    <t>景觀電梯15人份-速度60m/min 4停止樓(B1-3F)</t>
    <phoneticPr fontId="3" type="noConversion"/>
  </si>
  <si>
    <t>壹.一.13.4</t>
  </si>
  <si>
    <t>電梯15人份-速度60m/min 3停止樓(B1-2F)</t>
  </si>
  <si>
    <t>壹.一.13.3</t>
  </si>
  <si>
    <t>電梯15人份-速度60m/min 4停止樓(B1-3F)</t>
  </si>
  <si>
    <t>壹.一.13.2</t>
  </si>
  <si>
    <t>電梯15人份-速度60m/min 4停止樓(1-4F)</t>
  </si>
  <si>
    <t>壹.一.13.1</t>
  </si>
  <si>
    <t>植草/草皮密鋪</t>
  </si>
  <si>
    <t>壹.一.12.40</t>
  </si>
  <si>
    <t>M3</t>
  </si>
  <si>
    <t>客土施放</t>
  </si>
  <si>
    <t>壹.一.12.39</t>
  </si>
  <si>
    <t>植生護坡舖設加勁網毯</t>
  </si>
  <si>
    <t>壹.一.12.38</t>
  </si>
  <si>
    <t>植生護坡坡面整理</t>
  </si>
  <si>
    <t>壹.一.12.37</t>
  </si>
  <si>
    <t>排水暗管D=30CM</t>
  </si>
  <si>
    <t>壹.一.12.36</t>
  </si>
  <si>
    <t>基地周邊室外排水溝鍍鋅水溝蓋</t>
  </si>
  <si>
    <t>壹.一.12.35</t>
  </si>
  <si>
    <t>基地周邊室外排水溝RC溝蓋</t>
  </si>
  <si>
    <t>壹.一.12.34</t>
  </si>
  <si>
    <t>地下室周邊排水</t>
  </si>
  <si>
    <t>壹.一.12.33</t>
  </si>
  <si>
    <t>機車道截水溝1:2防水MT.鑄鐵蓋 ( 3"φ*高腳 )</t>
    <phoneticPr fontId="3" type="noConversion"/>
  </si>
  <si>
    <t>壹.一.12.32</t>
  </si>
  <si>
    <t>汽車道截水溝1:2防水MT.鑄鐵蓋 ( 3"φ*高腳 )</t>
    <phoneticPr fontId="3" type="noConversion"/>
  </si>
  <si>
    <t>壹.一.12.31</t>
  </si>
  <si>
    <t>三樓停車場植栽區(含不鏽鋼槽)</t>
  </si>
  <si>
    <t>壹.一.12.30</t>
  </si>
  <si>
    <t>RC排水暗溝W=20cm</t>
  </si>
  <si>
    <t>壹.一.12.29</t>
  </si>
  <si>
    <t>原有人行道地坪敲除及運棄</t>
  </si>
  <si>
    <t>壹.一.12.28</t>
  </si>
  <si>
    <t>基地西側與北側周邊RC緣石</t>
  </si>
  <si>
    <t>壹.一.12.27</t>
  </si>
  <si>
    <t>道路預鑄水溝蓋及公共排水溝破損復原</t>
  </si>
  <si>
    <t>壹.一.12.26</t>
  </si>
  <si>
    <t>鋪高壓混凝土透水磚(含30cm級配)</t>
  </si>
  <si>
    <t>壹.一.12.25</t>
  </si>
  <si>
    <t>造型座椅</t>
  </si>
  <si>
    <t>壹.一.12.24</t>
  </si>
  <si>
    <t>人行道破口清水混凝土面硬化地坪</t>
  </si>
  <si>
    <t>壹.一.12.23</t>
  </si>
  <si>
    <t>陰井，60x60cm</t>
  </si>
  <si>
    <t>壹.一.12.22</t>
  </si>
  <si>
    <t>薄層綠化</t>
  </si>
  <si>
    <t>壹.一.12.21</t>
  </si>
  <si>
    <t>盆</t>
  </si>
  <si>
    <t>草花、多年生草花-H*W=0.1m*0.1m (四季海棠、馬蘭、紫錦草等地被植物L=0.15m)</t>
    <phoneticPr fontId="3" type="noConversion"/>
  </si>
  <si>
    <t>壹.一.12.20</t>
  </si>
  <si>
    <t>蔓花生-W=10cm</t>
  </si>
  <si>
    <t>壹.一.12.19</t>
  </si>
  <si>
    <t>株</t>
  </si>
  <si>
    <t>朱焦-H*W=1m*0.23m</t>
  </si>
  <si>
    <t>壹.一.12.18</t>
  </si>
  <si>
    <t>球型金露華H*W=0.6m*0.4m</t>
  </si>
  <si>
    <t>壹.一.12.17</t>
  </si>
  <si>
    <t>胡椒木-H*W=0.6m*0.4m</t>
  </si>
  <si>
    <t>壹.一.12.16</t>
  </si>
  <si>
    <t>錫蘭葉下珠-H*W=0.4m*0.4m，6吋盆</t>
  </si>
  <si>
    <t>壹.一.12.15</t>
  </si>
  <si>
    <t>地錦-L=20cm</t>
  </si>
  <si>
    <t>壹.一.12.14</t>
  </si>
  <si>
    <t>春不老-H*W=1m*0.23m</t>
  </si>
  <si>
    <t>壹.一.12.13</t>
  </si>
  <si>
    <t>楓香(米徑12-15公分，H*W=4m*2m，1.5m以下無分枝)</t>
    <phoneticPr fontId="3" type="noConversion"/>
  </si>
  <si>
    <t>壹.一.12.12</t>
  </si>
  <si>
    <t>樟樹(米徑12-15公分，H*W=4m*2m，1.5m以下無分枝)</t>
    <phoneticPr fontId="3" type="noConversion"/>
  </si>
  <si>
    <t>壹.一.12.11</t>
  </si>
  <si>
    <t>水黃皮(米徑12-15公分，H*W=4m*2m，1.5m以下無分枝)</t>
    <phoneticPr fontId="3" type="noConversion"/>
  </si>
  <si>
    <t>壹.一.12.10</t>
  </si>
  <si>
    <t>苦楝(米徑12-15公分，H*W=4m*2m，1.5m以下無分枝)</t>
    <phoneticPr fontId="3" type="noConversion"/>
  </si>
  <si>
    <t>壹.一.12.9</t>
  </si>
  <si>
    <t>山櫻花-米徑8公分，H*W=3m*2m，1.5m以下無分枝</t>
    <phoneticPr fontId="3" type="noConversion"/>
  </si>
  <si>
    <t>壹.一.12.8</t>
  </si>
  <si>
    <t>台灣欒樹米高直徑＜12cm，300≦樹高＜400cm，樹冠＜250cm</t>
    <phoneticPr fontId="3" type="noConversion"/>
  </si>
  <si>
    <t>壹.一.12.7</t>
  </si>
  <si>
    <t>小葉欖仁米高直徑＜15cm，300≦樹高＜400cm，樹冠400cm</t>
    <phoneticPr fontId="3" type="noConversion"/>
  </si>
  <si>
    <t>壹.一.12.6</t>
  </si>
  <si>
    <t>欖仁(米徑12-15公分，H*W=4m*2m，1.5m以下無分枝)</t>
    <phoneticPr fontId="3" type="noConversion"/>
  </si>
  <si>
    <t>壹.一.12.5</t>
  </si>
  <si>
    <t>截水溝落水系統及基地景觀排水管埋設</t>
  </si>
  <si>
    <t>壹.一.12.4</t>
  </si>
  <si>
    <t>RC截水溝加熱浸鍍鋅鑄鐵蓋W=20cm 厚5cm(含固定件)</t>
    <phoneticPr fontId="3" type="noConversion"/>
  </si>
  <si>
    <t>壹.一.12.3</t>
  </si>
  <si>
    <t>南方松實木格柵牆單面H= 420 cm</t>
  </si>
  <si>
    <t>壹.一.12.2</t>
  </si>
  <si>
    <t>鋪南方松木地坪(三樓戶外平台)</t>
  </si>
  <si>
    <t>壹.一.12.1</t>
  </si>
  <si>
    <t>愛心服務鈴</t>
  </si>
  <si>
    <t>壹.一.11.39</t>
  </si>
  <si>
    <t>觸摸地圖</t>
  </si>
  <si>
    <t>壹.一.11.38</t>
  </si>
  <si>
    <t>結構伸縮縫</t>
  </si>
  <si>
    <t>壹.一.11.37</t>
  </si>
  <si>
    <t>車道出口造型牆</t>
  </si>
  <si>
    <t>壹.一.11.36</t>
  </si>
  <si>
    <t>廣場造型牆</t>
  </si>
  <si>
    <t>壹.一.11.35</t>
  </si>
  <si>
    <t>接駁公車區戶外座椅(鐵木椅面)</t>
  </si>
  <si>
    <t>壹.一.11.34</t>
  </si>
  <si>
    <t>停車場RC分隔島</t>
  </si>
  <si>
    <t>壹.一.11.33</t>
  </si>
  <si>
    <t>卸理貨區鋼柱防撞條</t>
  </si>
  <si>
    <t>壹.一.11.32</t>
  </si>
  <si>
    <t>車道下方男女廁砌清水空心磚牆</t>
  </si>
  <si>
    <t>壹.一.11.31</t>
  </si>
  <si>
    <t>3樓停車場風雨走廊C型鋼封FRP採光板</t>
  </si>
  <si>
    <t>壹.一.11.30</t>
  </si>
  <si>
    <t>4樓景觀電梯連通橋雨庇C型鋼封FRP採光板</t>
  </si>
  <si>
    <t>壹.一.11.29</t>
  </si>
  <si>
    <t>L-50*50*4熱浸鍍鋅刷防銹漆(地坪護角)</t>
  </si>
  <si>
    <t>壹.一.11.28</t>
  </si>
  <si>
    <t>1F入口地板門檻分隔條W5cm*5mmTHSUS304</t>
    <phoneticPr fontId="3" type="noConversion"/>
  </si>
  <si>
    <t>壹.一.11.27</t>
  </si>
  <si>
    <t>1、2F男女廁所門檻分隔條2mmTH SUS304金屬</t>
    <phoneticPr fontId="3" type="noConversion"/>
  </si>
  <si>
    <t>壹.一.11.26</t>
  </si>
  <si>
    <t>天花板SUS304金屬收邊條</t>
  </si>
  <si>
    <t>壹.一.11.25</t>
  </si>
  <si>
    <t>水箱底鋪19*19*39空心磚</t>
  </si>
  <si>
    <t>壹.一.11.24</t>
  </si>
  <si>
    <t>烤漆鋁版燈槽</t>
  </si>
  <si>
    <t>壹.一.11.23</t>
  </si>
  <si>
    <t>不銹鋼門檻</t>
  </si>
  <si>
    <t>壹.一.11.22</t>
  </si>
  <si>
    <t>尺</t>
  </si>
  <si>
    <t>廁所鏡盒</t>
  </si>
  <si>
    <t>壹.一.11.21</t>
  </si>
  <si>
    <t>片</t>
  </si>
  <si>
    <t>廁所小便斗隔板</t>
  </si>
  <si>
    <t>壹.一.11.20</t>
  </si>
  <si>
    <t>間</t>
  </si>
  <si>
    <t>廁所隔間</t>
  </si>
  <si>
    <t>壹.一.11.19</t>
  </si>
  <si>
    <t>1F室內鍍鋅格柵溝蓋板</t>
  </si>
  <si>
    <t>壹.一.11.18</t>
  </si>
  <si>
    <t>筏基4"∮PVC排水管埋設</t>
  </si>
  <si>
    <t>壹.一.11.17</t>
  </si>
  <si>
    <t>筏基2"∮PVC通氣管埋設</t>
  </si>
  <si>
    <t>壹.一.11.16</t>
  </si>
  <si>
    <t>只</t>
  </si>
  <si>
    <t>水箱不銹鋼人孔蓋</t>
  </si>
  <si>
    <t>壹.一.11.15</t>
  </si>
  <si>
    <t>屋頂水箱外部不銹鋼爬梯</t>
  </si>
  <si>
    <t>壹.一.11.14</t>
  </si>
  <si>
    <t>B1F水箱外部不銹鋼爬梯</t>
  </si>
  <si>
    <t>壹.一.11.13</t>
  </si>
  <si>
    <t>屋頂水箱內部不銹鋼爬梯</t>
  </si>
  <si>
    <t>壹.一.11.12</t>
  </si>
  <si>
    <t>B1F水箱內部不銹鋼爬梯</t>
  </si>
  <si>
    <t>壹.一.11.11</t>
  </si>
  <si>
    <t>鍍鋅烤漆欄杆typeE</t>
  </si>
  <si>
    <t>壹.一.11.10</t>
  </si>
  <si>
    <t>鍍鋅烤漆欄杆typeD</t>
  </si>
  <si>
    <t>壹.一.11.9</t>
  </si>
  <si>
    <t>鍍鋅烤漆欄杆typeC</t>
  </si>
  <si>
    <t>壹.一.11.8</t>
  </si>
  <si>
    <t>鍍鋅烤漆欄杆typeB</t>
  </si>
  <si>
    <t>壹.一.11.7</t>
  </si>
  <si>
    <t>鍍鋅烤漆欄杆typeA</t>
  </si>
  <si>
    <t>壹.一.11.6</t>
  </si>
  <si>
    <t>A、B、C、D、E樓梯扶手</t>
  </si>
  <si>
    <t>壹.一.11.5</t>
  </si>
  <si>
    <t>A、B、C、D、E樓梯扶壁式扶手</t>
  </si>
  <si>
    <t>壹.一.11.4</t>
  </si>
  <si>
    <t>電梯機坑不銹鋼爬梯</t>
  </si>
  <si>
    <t>壹.一.11.3</t>
  </si>
  <si>
    <t>地下室筏基防臭型人孔蓋</t>
  </si>
  <si>
    <t>壹.一.11.2</t>
  </si>
  <si>
    <t>不銹鋼天溝 TH=1mm</t>
  </si>
  <si>
    <t>壹.一.11.1</t>
  </si>
  <si>
    <t>一樓展示櫃結構玻璃</t>
  </si>
  <si>
    <t>壹.一.10.132</t>
  </si>
  <si>
    <t>車道下方男女廁採光天窗</t>
  </si>
  <si>
    <t>壹.一.10.131</t>
  </si>
  <si>
    <t>3樓梯間鋁擠型氟碳烤漆玻璃帷幕平頂</t>
  </si>
  <si>
    <t>壹.一.10.130</t>
  </si>
  <si>
    <t>3樓梯間鋁擠型氟碳烤漆玻璃帷幕牆面</t>
  </si>
  <si>
    <t>壹.一.10.129</t>
  </si>
  <si>
    <t>卸理貨區雨庇封FRP採光板</t>
  </si>
  <si>
    <t>壹.一.10.128</t>
  </si>
  <si>
    <t>卸理貨區雨庇3t鋁板氟碳烤漆</t>
  </si>
  <si>
    <t>壹.一.10.127</t>
  </si>
  <si>
    <t>卸理貨區雨庇企型屋面板</t>
  </si>
  <si>
    <t>壹.一.10.126</t>
  </si>
  <si>
    <t>太陽能採光天窗(三樓挑空區上方)</t>
  </si>
  <si>
    <t>壹.一.10.125</t>
  </si>
  <si>
    <t>拍賣室山型屋頂鋁擠型氟碳烤漆玻璃帷幕</t>
  </si>
  <si>
    <t>壹.一.10.124</t>
  </si>
  <si>
    <t>拍賣室山型屋頂企型屋面板(雙面封板+隔熱隔音處理)</t>
    <phoneticPr fontId="3" type="noConversion"/>
  </si>
  <si>
    <t>壹.一.10.123</t>
  </si>
  <si>
    <t>氟碳烤漆鋼構玻璃帷幕(景觀電梯)</t>
  </si>
  <si>
    <t>壹.一.10.122</t>
  </si>
  <si>
    <t>鋁擠型氟碳烤漆玻璃採光罩</t>
  </si>
  <si>
    <t>壹.一.10.121</t>
  </si>
  <si>
    <t>鋁擠型氟碳烤漆玻璃帷幕</t>
  </si>
  <si>
    <t>壹.一.10.120</t>
  </si>
  <si>
    <t>樘</t>
  </si>
  <si>
    <t>W40鋁窗(直徑50cm)</t>
  </si>
  <si>
    <t>壹.一.10.119</t>
  </si>
  <si>
    <t>W39鋁窗(直徑90cm)</t>
  </si>
  <si>
    <t>壹.一.10.118</t>
  </si>
  <si>
    <t>W38鋁固定窗(190x25cm)</t>
  </si>
  <si>
    <t>壹.一.10.117</t>
  </si>
  <si>
    <t>W37鋁固定窗(165+160)x265cm</t>
  </si>
  <si>
    <t>壹.一.10.116</t>
  </si>
  <si>
    <t>W36鋁固定窗(395x520cm)</t>
  </si>
  <si>
    <t>壹.一.10.115</t>
  </si>
  <si>
    <t>W35鋁固定窗(110+445+1005)x180cm</t>
  </si>
  <si>
    <t>壹.一.10.114</t>
  </si>
  <si>
    <t>W34鋁門窗(35+190+210+190+35)x490cm</t>
  </si>
  <si>
    <t>壹.一.10.113</t>
  </si>
  <si>
    <t>W33鋁固定窗(195x520cm)</t>
  </si>
  <si>
    <t>壹.一.10.112</t>
  </si>
  <si>
    <t>W32鋁固定窗(270x500cm)</t>
  </si>
  <si>
    <t>壹.一.10.111</t>
  </si>
  <si>
    <t>W31鋁固定窗(170x520cm)</t>
  </si>
  <si>
    <t>壹.一.10.110</t>
  </si>
  <si>
    <t>W30鋁固定窗(240x160cm)</t>
  </si>
  <si>
    <t>壹.一.10.109</t>
  </si>
  <si>
    <t>W29鋁窗(1705x145cm)</t>
  </si>
  <si>
    <t>壹.一.10.108</t>
  </si>
  <si>
    <t>W28鋁固定窗(200x265cm)</t>
  </si>
  <si>
    <t>壹.一.10.107</t>
  </si>
  <si>
    <t>W27鋁固定窗(200x260cm)</t>
  </si>
  <si>
    <t>壹.一.10.106</t>
  </si>
  <si>
    <t>W26鋁固定窗(200x245cm)</t>
  </si>
  <si>
    <t>壹.一.10.105</t>
  </si>
  <si>
    <t>W25鋁固定窗(200x180cm)</t>
  </si>
  <si>
    <t>壹.一.10.104</t>
  </si>
  <si>
    <t>W24鋁窗(2305x140cm)</t>
  </si>
  <si>
    <t>壹.一.10.103</t>
  </si>
  <si>
    <t>W23鋁固定窗(905x135cm)</t>
  </si>
  <si>
    <t>壹.一.10.102</t>
  </si>
  <si>
    <t>W22鋁固定窗(360x135cm)</t>
  </si>
  <si>
    <t>壹.一.10.101</t>
  </si>
  <si>
    <t>W21鋁固定窗(355x135cm)</t>
  </si>
  <si>
    <t>壹.一.10.100</t>
  </si>
  <si>
    <t>W20鋁固定窗(130x265cm)</t>
  </si>
  <si>
    <t>壹.一.10.99</t>
  </si>
  <si>
    <t>W19鋁固定窗(130x230cm)</t>
  </si>
  <si>
    <t>壹.一.10.98</t>
  </si>
  <si>
    <t>W18鋁固定窗(520x140cm)</t>
  </si>
  <si>
    <t>壹.一.10.97</t>
  </si>
  <si>
    <t>W17鋁固定窗(705x140cm)</t>
  </si>
  <si>
    <t>壹.一.10.96</t>
  </si>
  <si>
    <t>W16鋁窗(2135x250cm)</t>
  </si>
  <si>
    <t>壹.一.10.95</t>
  </si>
  <si>
    <t>W15鋁固定窗(130x250cm)</t>
  </si>
  <si>
    <t>壹.一.10.94</t>
  </si>
  <si>
    <t>W14鋁固定窗(300x130cm)</t>
  </si>
  <si>
    <t>壹.一.10.93</t>
  </si>
  <si>
    <t>W13鋁橫拉窗(260+1092)x225cm</t>
  </si>
  <si>
    <t>壹.一.10.92</t>
  </si>
  <si>
    <t>W12鋁固定窗(455x180cm)</t>
  </si>
  <si>
    <t>壹.一.10.91</t>
  </si>
  <si>
    <t>W11鋁固定窗(452x180cm)</t>
  </si>
  <si>
    <t>壹.一.10.90</t>
  </si>
  <si>
    <t>W10A鋁固定窗(82x260cm)</t>
  </si>
  <si>
    <t>壹.一.10.89</t>
  </si>
  <si>
    <t>W10鋁固定窗(82x180cm)</t>
  </si>
  <si>
    <t>壹.一.10.88</t>
  </si>
  <si>
    <t>W9鋁門窗(520x260cm)</t>
  </si>
  <si>
    <t>壹.一.10.87</t>
  </si>
  <si>
    <t>W8鋁門窗(575x260cm)</t>
  </si>
  <si>
    <t>壹.一.10.86</t>
  </si>
  <si>
    <t>W7鋁門窗(300x260cm)</t>
  </si>
  <si>
    <t>壹.一.10.85</t>
  </si>
  <si>
    <t>W6鋁門窗(1150x230cm)</t>
  </si>
  <si>
    <t>壹.一.10.84</t>
  </si>
  <si>
    <t>W5鋁門窗(1040x230cm)</t>
  </si>
  <si>
    <t>壹.一.10.83</t>
  </si>
  <si>
    <t>W4鋁門窗(650x210cm)</t>
  </si>
  <si>
    <t>壹.一.10.82</t>
  </si>
  <si>
    <t>W3鋁門窗(200x230cm)</t>
  </si>
  <si>
    <t>壹.一.10.81</t>
  </si>
  <si>
    <t>W2鋁門窗(330x230cm)</t>
  </si>
  <si>
    <t>壹.一.10.80</t>
  </si>
  <si>
    <t>W1鋁門窗(580x230cm)</t>
  </si>
  <si>
    <t>壹.一.10.79</t>
  </si>
  <si>
    <t>EW39鋁格柵 (750x120cm)</t>
  </si>
  <si>
    <t>壹.一.10.78</t>
  </si>
  <si>
    <t>EW38鋁格柵 (2140x120cm)</t>
  </si>
  <si>
    <t>壹.一.10.77</t>
  </si>
  <si>
    <t>EW37鋁格柵 (2255x120cm)</t>
  </si>
  <si>
    <t>壹.一.10.76</t>
  </si>
  <si>
    <t>EW36鋁格柵 (675x105cm)</t>
  </si>
  <si>
    <t>壹.一.10.75</t>
  </si>
  <si>
    <t>EW35鋁格柵 (1385x105cm)</t>
  </si>
  <si>
    <t>壹.一.10.74</t>
  </si>
  <si>
    <t>EW34鋁格柵 (247.5x105cm)</t>
  </si>
  <si>
    <t>壹.一.10.73</t>
  </si>
  <si>
    <t>EW33鋁格柵 (1385x105cm)</t>
  </si>
  <si>
    <t>壹.一.10.72</t>
  </si>
  <si>
    <t>EW32鋁格柵 (2650x105cm)</t>
  </si>
  <si>
    <t>壹.一.10.71</t>
  </si>
  <si>
    <t>EW31烤漆鋁百葉 (3750x105cm)</t>
  </si>
  <si>
    <t>壹.一.10.70</t>
  </si>
  <si>
    <t>EW30烤漆鋁百葉 (3780x105cm)</t>
  </si>
  <si>
    <t>壹.一.10.69</t>
  </si>
  <si>
    <t>EW29烤漆鋁百葉 (2960x105cm)</t>
  </si>
  <si>
    <t>壹.一.10.68</t>
  </si>
  <si>
    <t>EW28烤漆鋁百葉 (3700x105cm)</t>
  </si>
  <si>
    <t>壹.一.10.67</t>
  </si>
  <si>
    <t>EW27烤漆鋁百葉 (3650x105cm)</t>
  </si>
  <si>
    <t>壹.一.10.66</t>
  </si>
  <si>
    <t>EW26鋁格柵 (2000x20cm)+(650x105cm)</t>
  </si>
  <si>
    <t>壹.一.10.65</t>
  </si>
  <si>
    <t>EW25鋁格柵 (3780x105cm)</t>
  </si>
  <si>
    <t>壹.一.10.64</t>
  </si>
  <si>
    <t>EW24鋁格柵 (3757x105cm)</t>
  </si>
  <si>
    <t>壹.一.10.63</t>
  </si>
  <si>
    <t>EW23鋁格柵 (2970x95cm)</t>
  </si>
  <si>
    <t>壹.一.10.62</t>
  </si>
  <si>
    <t>EW22鋁格柵 (370x95cm)</t>
  </si>
  <si>
    <t>壹.一.10.61</t>
  </si>
  <si>
    <t>EW21鋁格柵 (365x95cm)</t>
  </si>
  <si>
    <t>壹.一.10.60</t>
  </si>
  <si>
    <t>EW20鋁百葉 (240x50cm)粉體塗裝</t>
  </si>
  <si>
    <t>壹.一.10.59</t>
  </si>
  <si>
    <t>EW19防颱百葉 (65x65cm)粉體塗裝</t>
  </si>
  <si>
    <t>壹.一.10.58</t>
  </si>
  <si>
    <t>EW18鋁百葉 (137.5x400cm)粉體塗裝</t>
  </si>
  <si>
    <t>壹.一.10.57</t>
  </si>
  <si>
    <t>EW17鋁百葉 (395x50cm)粉體塗裝</t>
  </si>
  <si>
    <t>壹.一.10.56</t>
  </si>
  <si>
    <t>EW16鋁百葉 (360x50cm)粉體塗裝</t>
  </si>
  <si>
    <t>壹.一.10.55</t>
  </si>
  <si>
    <t>EW15鋁百葉 (560x50cm)粉體塗裝</t>
  </si>
  <si>
    <t>壹.一.10.54</t>
  </si>
  <si>
    <t>EW14鋁百葉 (257.3+180.4+268.8)x200cm粉體塗裝</t>
    <phoneticPr fontId="3" type="noConversion"/>
  </si>
  <si>
    <t>壹.一.10.53</t>
  </si>
  <si>
    <t>EW13鋁百葉 (385x400cm)粉體塗裝</t>
  </si>
  <si>
    <t>壹.一.10.52</t>
  </si>
  <si>
    <t>EW12鋁百葉 (200x470cm)粉體塗裝</t>
  </si>
  <si>
    <t>壹.一.10.51</t>
  </si>
  <si>
    <t>EW11鋁百葉 (315x470cm)粉體塗裝</t>
  </si>
  <si>
    <t>壹.一.10.50</t>
  </si>
  <si>
    <t>EW10鋁百葉 (395x470cm)粉體塗裝</t>
  </si>
  <si>
    <t>壹.一.10.49</t>
  </si>
  <si>
    <t>EW9鋁百葉 (185x110cm)粉體塗裝</t>
  </si>
  <si>
    <t>壹.一.10.48</t>
  </si>
  <si>
    <t>EW8鋁百葉 (205x110cm)粉體塗裝</t>
  </si>
  <si>
    <t>壹.一.10.47</t>
  </si>
  <si>
    <t>EW7鋁百葉 (305x270cm)粉體塗裝</t>
  </si>
  <si>
    <t>壹.一.10.46</t>
  </si>
  <si>
    <t>EW6鋁百葉 (580x270cm)粉體塗裝</t>
  </si>
  <si>
    <t>壹.一.10.45</t>
  </si>
  <si>
    <t>EW5鋁百葉 (385x270cm)粉體塗裝</t>
  </si>
  <si>
    <t>壹.一.10.44</t>
  </si>
  <si>
    <t>EW4鋁百葉 (425x270cm)粉體塗裝</t>
  </si>
  <si>
    <t>壹.一.10.43</t>
  </si>
  <si>
    <t>EW3鋁百葉 (240x170+400X270cm)粉體塗裝</t>
  </si>
  <si>
    <t>壹.一.10.42</t>
  </si>
  <si>
    <t>EW2鋁百葉 (535x280cm)粉體塗裝</t>
  </si>
  <si>
    <t>壹.一.10.41</t>
  </si>
  <si>
    <t>EW1鋁百葉 (65x65cm)粉體塗裝</t>
  </si>
  <si>
    <t>壹.一.10.40</t>
  </si>
  <si>
    <t>SD19自動防火電動鐵捲門/甲種防火門(375x400cm)</t>
    <phoneticPr fontId="3" type="noConversion"/>
  </si>
  <si>
    <t>壹.一.10.39</t>
  </si>
  <si>
    <t>SD18自動防火電動鐵捲門/甲種防火門(350x230cm)</t>
    <phoneticPr fontId="3" type="noConversion"/>
  </si>
  <si>
    <t>壹.一.10.38</t>
  </si>
  <si>
    <t>SD17鍍鋅烤漆電動鐵捲門/甲種防火門(210x230cm)</t>
    <phoneticPr fontId="3" type="noConversion"/>
  </si>
  <si>
    <t>壹.一.10.37</t>
  </si>
  <si>
    <t>SD16鍍鋅烤漆電動鐵捲門/甲種防火門 (205x230cm)</t>
    <phoneticPr fontId="3" type="noConversion"/>
  </si>
  <si>
    <t>壹.一.10.36</t>
  </si>
  <si>
    <t>SD15鍍鋅烤漆電動鐵捲門(345x265cm)</t>
  </si>
  <si>
    <t>壹.一.10.35</t>
  </si>
  <si>
    <t>SD14鍍鋅烤漆電動鐵捲門(360x400cm)</t>
  </si>
  <si>
    <t>壹.一.10.34</t>
  </si>
  <si>
    <t>SD13鍍鋅烤漆電動鐵捲門(360x400cm)</t>
  </si>
  <si>
    <t>壹.一.10.33</t>
  </si>
  <si>
    <t>SD12鍍鋅烤漆電動鐵捲門(625x400cm)</t>
  </si>
  <si>
    <t>壹.一.10.32</t>
  </si>
  <si>
    <t>SD11鍍鋅烤漆電動鐵捲門(532.5x400cm)</t>
  </si>
  <si>
    <t>壹.一.10.31</t>
  </si>
  <si>
    <t>SD10鍍鋅烤漆電動鐵捲門  (780x400cm)</t>
  </si>
  <si>
    <t>壹.一.10.30</t>
  </si>
  <si>
    <t>SD9鍍鋅烤漆電動鐵捲門(395x500cm)</t>
  </si>
  <si>
    <t>壹.一.10.29</t>
  </si>
  <si>
    <t>SD8鍍鋅烤漆電動鐵捲門(520x300cm)</t>
  </si>
  <si>
    <t>壹.一.10.28</t>
  </si>
  <si>
    <t>SD7鍍鋅烤漆電動鐵捲門(415x300cm)</t>
  </si>
  <si>
    <t>壹.一.10.27</t>
  </si>
  <si>
    <t>SD6鍍鋅烤漆電動鐵捲門(300x300cm)</t>
  </si>
  <si>
    <t>壹.一.10.26</t>
  </si>
  <si>
    <t>SD5鍍鋅烤漆電動鐵捲門(520x300cm)</t>
  </si>
  <si>
    <t>壹.一.10.25</t>
  </si>
  <si>
    <t>SD4鍍鋅烤漆電動鐵捲門/甲種防火門 (200x285cm)</t>
    <phoneticPr fontId="3" type="noConversion"/>
  </si>
  <si>
    <t>壹.一.10.24</t>
  </si>
  <si>
    <t>SD3鍍鋅烤漆電動鐵捲門/甲種防火門 (315x250cm)</t>
    <phoneticPr fontId="3" type="noConversion"/>
  </si>
  <si>
    <t>壹.一.10.23</t>
  </si>
  <si>
    <t>SD2鍍鋅烤漆電動鐵捲門/甲種防火門(370x250cm)</t>
    <phoneticPr fontId="3" type="noConversion"/>
  </si>
  <si>
    <t>壹.一.10.22</t>
  </si>
  <si>
    <t>SD1鍍鋅烤漆電動鐵捲門/甲種防火門(350x250cm)</t>
    <phoneticPr fontId="3" type="noConversion"/>
  </si>
  <si>
    <t>壹.一.10.21</t>
  </si>
  <si>
    <t>防水閘門D18(315x90cm)</t>
  </si>
  <si>
    <t>壹.一.10.20</t>
  </si>
  <si>
    <t>防水閘門D17(350x90cm)</t>
  </si>
  <si>
    <t>壹.一.10.19</t>
  </si>
  <si>
    <t>D16A鋼板烤漆門(160x210cm)</t>
  </si>
  <si>
    <t>壹.一.10.18</t>
  </si>
  <si>
    <t>D16鋁玻璃門(160x210cm)</t>
  </si>
  <si>
    <t>壹.一.10.17</t>
  </si>
  <si>
    <t>D15鋁玻璃門(300x210cm)</t>
  </si>
  <si>
    <t>壹.一.10.16</t>
  </si>
  <si>
    <t>D14鋁玻璃門(120x210cm)</t>
  </si>
  <si>
    <t>壹.一.10.15</t>
  </si>
  <si>
    <t>D13橫拉門(180x210cm)</t>
  </si>
  <si>
    <t>壹.一.10.14</t>
  </si>
  <si>
    <t>D12 橫拉門(100x210cm)</t>
  </si>
  <si>
    <t>壹.一.10.13</t>
  </si>
  <si>
    <t>D11(F60A) 鋼板烤漆門(290x210cm)</t>
  </si>
  <si>
    <t>壹.一.10.12</t>
  </si>
  <si>
    <t>D10鋁玻璃門(200x210cm)</t>
  </si>
  <si>
    <t>壹.一.10.11</t>
  </si>
  <si>
    <t>D9鋼板烤漆門(120x210cm)</t>
  </si>
  <si>
    <t>壹.一.10.10</t>
  </si>
  <si>
    <t>D8鋼板烤漆門(120x210cm)</t>
  </si>
  <si>
    <t>壹.一.10.9</t>
  </si>
  <si>
    <t>D7鋼板烤漆門(100x210cm)</t>
  </si>
  <si>
    <t>壹.一.10.8</t>
  </si>
  <si>
    <t>D6鋁玻璃門(240x210cm)</t>
  </si>
  <si>
    <t>壹.一.10.7</t>
  </si>
  <si>
    <t>D5/(F60A) 鋼板烤漆門(240x210cm)</t>
  </si>
  <si>
    <t>壹.一.10.6</t>
  </si>
  <si>
    <t>D4/(F60A)鋼板烤漆門(150x210cm)</t>
  </si>
  <si>
    <t>壹.一.10.5</t>
  </si>
  <si>
    <t>D3A鋁玻璃門(130x210cm)</t>
  </si>
  <si>
    <t>壹.一.10.4</t>
  </si>
  <si>
    <t>D3鋼板烤漆門(130x210cm)</t>
  </si>
  <si>
    <t>壹.一.10.3</t>
  </si>
  <si>
    <t>D2/(F60A) 鋼板烤漆門   (130x210cm)</t>
  </si>
  <si>
    <t>壹.一.10.2</t>
  </si>
  <si>
    <t>D1/(F60A)鋼板烤漆門(130x210cm)</t>
  </si>
  <si>
    <t>壹.一.10.1</t>
  </si>
  <si>
    <t>車道瀝青鋪面7cm</t>
  </si>
  <si>
    <t>壹.一.9.14</t>
  </si>
  <si>
    <t>車道瀝青鋪面7cm+級配30cm</t>
  </si>
  <si>
    <t>壹.一.9.13</t>
  </si>
  <si>
    <t>室外地坪1:3水泥砂漿粉刷打底面貼50*50cm 磨石子地磚噴砂面(局部跳色)</t>
    <phoneticPr fontId="3" type="noConversion"/>
  </si>
  <si>
    <t>壹.一.9.12</t>
  </si>
  <si>
    <t>室內地坪1:2防水水泥砂漿粉刷打底面貼50*50cm白水泥 磨石子地磚(局部跳色)</t>
    <phoneticPr fontId="3" type="noConversion"/>
  </si>
  <si>
    <t>壹.一.9.11</t>
  </si>
  <si>
    <t>地下室地坪整體拍漿粉光</t>
  </si>
  <si>
    <t>壹.一.9.10</t>
  </si>
  <si>
    <t>室內樓梯專用20x27岩面止滑石英磚</t>
  </si>
  <si>
    <t>壹.一.9.9</t>
  </si>
  <si>
    <t>地坪1:2防水水泥砂漿粉刷打底面貼30*60cm 岩面透心止滑石英磚</t>
    <phoneticPr fontId="3" type="noConversion"/>
  </si>
  <si>
    <t>壹.一.9.8</t>
  </si>
  <si>
    <t>地坪 1:3 水泥砂漿粉刷打底面貼20*20cm 岩面透心止滑石英磚</t>
    <phoneticPr fontId="3" type="noConversion"/>
  </si>
  <si>
    <t>壹.一.9.7</t>
  </si>
  <si>
    <t>室外樓梯踏面RC磨石粗面</t>
  </si>
  <si>
    <t>壹.一.9.6</t>
  </si>
  <si>
    <t>斜坡車道硬化地坪(表面止滑槽)</t>
  </si>
  <si>
    <t>壹.一.9.5</t>
  </si>
  <si>
    <t>5mmTH環氧樹脂+金剛砂耐磨地坪(卸理貨區上方)</t>
    <phoneticPr fontId="3" type="noConversion"/>
  </si>
  <si>
    <t>壹.一.9.4</t>
  </si>
  <si>
    <t>5mmTH環氧樹脂+金剛砂耐磨地坪(地下室)</t>
  </si>
  <si>
    <t>壹.一.9.3</t>
  </si>
  <si>
    <t>硬化地坪+防水工程(高平整度整體拍漿粉光)</t>
    <phoneticPr fontId="3" type="noConversion"/>
  </si>
  <si>
    <t>壹.一.9.2</t>
    <phoneticPr fontId="26" type="noConversion"/>
  </si>
  <si>
    <t>清水混凝土面硬化地坪+防水工程(高平整度整體拍漿粉光)</t>
    <phoneticPr fontId="3" type="noConversion"/>
  </si>
  <si>
    <t>壹.一.9.1</t>
  </si>
  <si>
    <t>金屬烤漆鋁方格天花(30CM*30CM)</t>
  </si>
  <si>
    <t>壹.一.8.8</t>
  </si>
  <si>
    <t>金屬烤漆鋁格柵天花(10CM*10CM)</t>
  </si>
  <si>
    <t>壹.一.8.7</t>
  </si>
  <si>
    <t>入口天花鋁包板收邊</t>
  </si>
  <si>
    <t>壹.一.8.6</t>
  </si>
  <si>
    <t>入口C型鋼單面封南方松實木天花</t>
  </si>
  <si>
    <t>壹.一.8.5</t>
  </si>
  <si>
    <t>平頂清水夾板模拆模後整平</t>
  </si>
  <si>
    <t>壹.一.8.4</t>
  </si>
  <si>
    <t>平頂半明架礦纖天花</t>
  </si>
  <si>
    <t>壹.一.8.3</t>
  </si>
  <si>
    <t>防颱型企口天花</t>
  </si>
  <si>
    <t>壹.一.8.2</t>
  </si>
  <si>
    <t>平頂磨平批土刷水泥漆一底二度</t>
  </si>
  <si>
    <t>壹.一.8.1</t>
  </si>
  <si>
    <t>牆面1:3水泥砂漿粉光刷水泥漆(一底二度)(一般模版)</t>
    <phoneticPr fontId="3" type="noConversion"/>
  </si>
  <si>
    <t>壹.一.7.9</t>
  </si>
  <si>
    <t>拍賣室牆面1:3水泥漿粉刷面馬賽克</t>
  </si>
  <si>
    <t>壹.一.7.8</t>
  </si>
  <si>
    <t>拍賣室牆面條狀木紋吸音板</t>
  </si>
  <si>
    <t>壹.一.7.7</t>
  </si>
  <si>
    <t>拍賣室牆面玻纖吸音板包覆吸音壁布</t>
  </si>
  <si>
    <t>壹.一.7.6</t>
  </si>
  <si>
    <t>拍賣室牆面圓孔木紋吸音板</t>
  </si>
  <si>
    <t>壹.一.7.5</t>
  </si>
  <si>
    <t>牆面1:2水泥漿粉刷面45*45小口磚</t>
  </si>
  <si>
    <t>壹.一.7.4</t>
  </si>
  <si>
    <t>輕隔間牆雙面封矽酸鈣板TH=10mm</t>
  </si>
  <si>
    <t>壹.一.7.3</t>
  </si>
  <si>
    <t>輕隔間批土刷水泥漆(一底二度)</t>
  </si>
  <si>
    <t>壹.一.7.2</t>
  </si>
  <si>
    <t>牆面批土刷平光水泥漆一底二度(清水夾板模)</t>
    <phoneticPr fontId="3" type="noConversion"/>
  </si>
  <si>
    <t>壹.一.7.1</t>
  </si>
  <si>
    <t>烤漆鋁鋅鋼浪板(單面)(卸理貨區上方)</t>
  </si>
  <si>
    <t>壹.一.6.8</t>
  </si>
  <si>
    <t>鋁擠型梭型百葉氟碳烤漆(直立可調式)</t>
  </si>
  <si>
    <t>壹.一.6.7</t>
  </si>
  <si>
    <t>3t立面鋁板氟碳烤漆(空縫)</t>
  </si>
  <si>
    <t>壹.一.6.6</t>
  </si>
  <si>
    <t>壹.一.6.5</t>
  </si>
  <si>
    <t>南方松實木格柵牆雙面H= 320cm</t>
  </si>
  <si>
    <t>壹.一.6.4</t>
  </si>
  <si>
    <t>外牆清水混凝土全面著色修補飾面</t>
  </si>
  <si>
    <t>壹.一.6.3</t>
  </si>
  <si>
    <t>外牆1:2 防水水泥砂漿粉刷貼馬賽克</t>
  </si>
  <si>
    <t>壹.一.6.2</t>
  </si>
  <si>
    <t>烤漆鋁板外牆飾板(一號電梯外牆)</t>
  </si>
  <si>
    <t>壹.一.6.1</t>
  </si>
  <si>
    <t>滲透式彈性水泥防水層(三樓磨石地坪底層)</t>
    <phoneticPr fontId="3" type="noConversion"/>
  </si>
  <si>
    <t>壹.一.5.7</t>
  </si>
  <si>
    <t>PE發泡板</t>
  </si>
  <si>
    <t>壹.一.5.6</t>
  </si>
  <si>
    <t>水箱平頂1:2防水水泥砂漿粉光</t>
  </si>
  <si>
    <t>壹.一.5.5</t>
  </si>
  <si>
    <t>水箱內底及四周1:2防水粉刷面貼白色磁磚</t>
  </si>
  <si>
    <t>壹.一.5.4</t>
  </si>
  <si>
    <t>覆土區橡化瀝青防水膜</t>
  </si>
  <si>
    <t>壹.一.5.3</t>
  </si>
  <si>
    <t>屋頂隔熱層</t>
  </si>
  <si>
    <t>壹.一.5.2</t>
  </si>
  <si>
    <t>橡化瀝青防水膜</t>
  </si>
  <si>
    <t>壹.一.5.1</t>
  </si>
  <si>
    <t>T</t>
  </si>
  <si>
    <t>點焊鋼絲網</t>
  </si>
  <si>
    <t>壹.一.4.20</t>
  </si>
  <si>
    <t>鋼承板 (2w,t=1.2mm)</t>
  </si>
  <si>
    <t>壹.一.4.19</t>
  </si>
  <si>
    <t>模板支撐排架(採光罩及電扶梯)</t>
  </si>
  <si>
    <t>壹.一.4.18</t>
  </si>
  <si>
    <t>模板支撐排架(H=10M)</t>
  </si>
  <si>
    <t>壹.一.4.17</t>
  </si>
  <si>
    <t>模板支撐排架(H=6M)</t>
  </si>
  <si>
    <t>壹.一.4.16</t>
  </si>
  <si>
    <t>鋼筋續接器及安裝#11(含試驗費)</t>
  </si>
  <si>
    <t>壹.一.4.15</t>
  </si>
  <si>
    <t>鋼筋續接器及安裝#10(含試驗費)</t>
  </si>
  <si>
    <t>壹.一.4.14</t>
  </si>
  <si>
    <t>鋼筋續接器及安裝#8(含試驗費)</t>
  </si>
  <si>
    <t>壹.一.4.13</t>
  </si>
  <si>
    <t>鋼構SN490B 加工製作及組立(含防銹處理及噴漆)</t>
    <phoneticPr fontId="3" type="noConversion"/>
  </si>
  <si>
    <t>壹.一.4.12</t>
  </si>
  <si>
    <t>鋼構A53B 加工製作及組立(含防銹處理及噴漆)</t>
    <phoneticPr fontId="3" type="noConversion"/>
  </si>
  <si>
    <t>壹.一.4.11</t>
  </si>
  <si>
    <t>鋼構A572 GR50鋼構A36加工製作及組立(含防銹處理及噴漆)</t>
    <phoneticPr fontId="3" type="noConversion"/>
  </si>
  <si>
    <t>壹.一.4.10</t>
  </si>
  <si>
    <t>鋼構A36加工製作及組立(含防銹處理及噴漆)</t>
    <phoneticPr fontId="3" type="noConversion"/>
  </si>
  <si>
    <t>壹.一.4.9</t>
  </si>
  <si>
    <t>場鑄結構混凝土用模板，清水，(建築，建築物)</t>
    <phoneticPr fontId="3" type="noConversion"/>
  </si>
  <si>
    <t>壹.一.4.8</t>
  </si>
  <si>
    <t>場鑄結構混凝土用模板，普通，(建築，建築物)</t>
    <phoneticPr fontId="3" type="noConversion"/>
  </si>
  <si>
    <t>壹.一.4.7</t>
  </si>
  <si>
    <t>鋼筋，SD420W</t>
  </si>
  <si>
    <t>壹.一.4.6</t>
  </si>
  <si>
    <t>鋼筋，SD280</t>
  </si>
  <si>
    <t>壹.一.4.5</t>
  </si>
  <si>
    <t>結構用混凝土，預拌，280kgf/cm2</t>
  </si>
  <si>
    <t>壹.一.4.4</t>
  </si>
  <si>
    <t>結構用混凝土，預拌，140kgf/cm2</t>
  </si>
  <si>
    <t>壹.一.4.3</t>
  </si>
  <si>
    <t>鋼管鷹架及護網、安全斜籬</t>
  </si>
  <si>
    <t>壹.一.4.2</t>
  </si>
  <si>
    <t>建築放樣</t>
  </si>
  <si>
    <t>壹.一.4.1</t>
  </si>
  <si>
    <t>空氣污染防制設施(合於法令規定，工地灑水費內含於合約總價不另給價)</t>
    <phoneticPr fontId="3" type="noConversion"/>
  </si>
  <si>
    <t>壹.一.3.11</t>
  </si>
  <si>
    <t>點井抽(排)水</t>
  </si>
  <si>
    <t>壹.一.3.10</t>
  </si>
  <si>
    <t>斜坡面帆布覆蓋</t>
  </si>
  <si>
    <t>壹.一.3.9</t>
  </si>
  <si>
    <t>安全觀測系統</t>
  </si>
  <si>
    <t>壹.一.3.8</t>
  </si>
  <si>
    <t>土方回填,回填及夯實</t>
  </si>
  <si>
    <t>壹.一.3.7</t>
  </si>
  <si>
    <t>B8類棄土方(含廢棄物證明)</t>
  </si>
  <si>
    <t>壹.一.3.6</t>
  </si>
  <si>
    <t>B5類土方運棄(含棄土證明)</t>
  </si>
  <si>
    <t>壹.一.3.5</t>
  </si>
  <si>
    <t>B.M3</t>
  </si>
  <si>
    <t>挖土方就近堆置，總重35t傾卸貨車</t>
  </si>
  <si>
    <t>壹.一.3.4</t>
  </si>
  <si>
    <t>挖方(含土石.磚.垃圾等地下掩埋物)</t>
  </si>
  <si>
    <t>壹.一.3.3</t>
  </si>
  <si>
    <t>安全支撐工程(島式開挖區)</t>
  </si>
  <si>
    <t>壹.一.3.2</t>
  </si>
  <si>
    <t>臨時擋土樁設施，鋼板樁，L=13m，(單邊水平長度，未含擋土支撐系統)</t>
    <phoneticPr fontId="3" type="noConversion"/>
  </si>
  <si>
    <t>壹.一.3.1</t>
  </si>
  <si>
    <t>樁頭壓樑</t>
  </si>
  <si>
    <t>壹.一.2.7</t>
  </si>
  <si>
    <t>預壘樁∮50cm</t>
  </si>
  <si>
    <t>壹.一.2.6</t>
  </si>
  <si>
    <t>地質改良噴射樁,直徑=80CM，L=14.5(空打5.4M)</t>
    <phoneticPr fontId="3" type="noConversion"/>
  </si>
  <si>
    <t>壹.一.2.5</t>
  </si>
  <si>
    <t>地質改良噴射樁,直徑=80CM，L=12(空打1.3M)</t>
    <phoneticPr fontId="3" type="noConversion"/>
  </si>
  <si>
    <t>壹.一.2.4</t>
  </si>
  <si>
    <t>地質改良噴射樁,直徑=80CM，L=11.5(空打5.4M)</t>
    <phoneticPr fontId="3" type="noConversion"/>
  </si>
  <si>
    <t>壹.一.2.3</t>
  </si>
  <si>
    <t>地質改良噴射樁,直徑=80CM，L=9(空打1.3M)</t>
    <phoneticPr fontId="3" type="noConversion"/>
  </si>
  <si>
    <t>壹.一.2.2</t>
  </si>
  <si>
    <t>地質改良噴射樁,直徑=80CM，L=9(空打0.7M)</t>
    <phoneticPr fontId="3" type="noConversion"/>
  </si>
  <si>
    <t>壹.一.2.1</t>
  </si>
  <si>
    <t>工程介面整合費</t>
  </si>
  <si>
    <t>壹.一.1.20</t>
  </si>
  <si>
    <t>鄰房鑑定費</t>
  </si>
  <si>
    <t>壹.一.1.19</t>
  </si>
  <si>
    <t>竣工銘牌 W50xH80cm</t>
  </si>
  <si>
    <t>壹.一.1.18</t>
  </si>
  <si>
    <t>張</t>
  </si>
  <si>
    <t>竣工圖製作費(含相關作業)</t>
  </si>
  <si>
    <t>壹.一.1.17</t>
  </si>
  <si>
    <t>施工攝影及雜項設備費</t>
  </si>
  <si>
    <t>壹.一.1.16</t>
  </si>
  <si>
    <t>現場施工圖製作(含CSD,SEM套圖整合)</t>
  </si>
  <si>
    <t>壹.一.1.15</t>
  </si>
  <si>
    <t>申報廢棄物清理計畫審查費用</t>
  </si>
  <si>
    <t>壹.一.1.14</t>
  </si>
  <si>
    <t>廢棄物棄置費(含證明費)</t>
  </si>
  <si>
    <t>壹.一.1.13</t>
  </si>
  <si>
    <t>公共設施修復費(環境復原)</t>
  </si>
  <si>
    <t>壹.一.1.12</t>
  </si>
  <si>
    <t>臨時抽排水設備及維護費</t>
  </si>
  <si>
    <t>壹.一.1.11</t>
  </si>
  <si>
    <t>臨時電話設備及通話費</t>
  </si>
  <si>
    <t>壹.一.1.10</t>
  </si>
  <si>
    <t>臨時水電及申請</t>
  </si>
  <si>
    <t>壹.一.1.9</t>
  </si>
  <si>
    <t>工程告示牌，活動柔性告示牌，鋁質，長75cm，寬120cm</t>
    <phoneticPr fontId="3" type="noConversion"/>
  </si>
  <si>
    <t>壹.一.1.8</t>
  </si>
  <si>
    <t>工程告示牌，活動告示牌，鋁質，長120cm，寬75cm</t>
    <phoneticPr fontId="3" type="noConversion"/>
  </si>
  <si>
    <t>壹.一.1.7</t>
  </si>
  <si>
    <t>工程告示牌，巨型告示牌，鋁質，長500cm，寬320cm</t>
    <phoneticPr fontId="3" type="noConversion"/>
  </si>
  <si>
    <t>壹.一.1.6</t>
  </si>
  <si>
    <t>施工大門及側門(含拆除)</t>
  </si>
  <si>
    <t>壹.一.1.5</t>
  </si>
  <si>
    <t>施工圍籬，組合式固定，高度2.4m，含警示燈</t>
    <phoneticPr fontId="26" type="noConversion"/>
  </si>
  <si>
    <t>壹.一.1.4</t>
  </si>
  <si>
    <t>工地臨時辦公室,工寮,庫房及衛生設備等(含水電空調工程使用需求)</t>
    <phoneticPr fontId="3" type="noConversion"/>
  </si>
  <si>
    <t>壹.一.1.3</t>
  </si>
  <si>
    <t>基地整地</t>
  </si>
  <si>
    <t>壹.一.1.2</t>
  </si>
  <si>
    <t>基地現場現有圍籬拆除(拆除物需運離現場)</t>
    <phoneticPr fontId="3" type="noConversion"/>
  </si>
  <si>
    <t>壹.一.1.1</t>
  </si>
  <si>
    <t>估驗金額</t>
    <phoneticPr fontId="3" type="noConversion"/>
  </si>
  <si>
    <t>估  驗  金  額</t>
    <phoneticPr fontId="3" type="noConversion"/>
  </si>
  <si>
    <t>估驗數量</t>
    <phoneticPr fontId="3" type="noConversion"/>
  </si>
  <si>
    <t>單價</t>
    <phoneticPr fontId="3" type="noConversion"/>
  </si>
  <si>
    <t>定數量</t>
    <phoneticPr fontId="3" type="noConversion"/>
  </si>
  <si>
    <t>合約數量</t>
    <phoneticPr fontId="3" type="noConversion"/>
  </si>
  <si>
    <t>本次止累積</t>
    <phoneticPr fontId="3" type="noConversion"/>
  </si>
  <si>
    <t>本       次</t>
    <phoneticPr fontId="3" type="noConversion"/>
  </si>
  <si>
    <t>本次止累計</t>
    <phoneticPr fontId="3" type="noConversion"/>
  </si>
  <si>
    <t xml:space="preserve">本次        </t>
    <phoneticPr fontId="3" type="noConversion"/>
  </si>
  <si>
    <t xml:space="preserve">變更後核    </t>
    <phoneticPr fontId="3" type="noConversion"/>
  </si>
  <si>
    <t>備註</t>
    <phoneticPr fontId="3" type="noConversion"/>
  </si>
  <si>
    <t>(七)</t>
    <phoneticPr fontId="3" type="noConversion"/>
  </si>
  <si>
    <t>(     六     )</t>
    <phoneticPr fontId="3" type="noConversion"/>
  </si>
  <si>
    <t>前次累計金額</t>
    <phoneticPr fontId="3" type="noConversion"/>
  </si>
  <si>
    <t>(五)</t>
    <phoneticPr fontId="3" type="noConversion"/>
  </si>
  <si>
    <t>前次數量</t>
    <phoneticPr fontId="3" type="noConversion"/>
  </si>
  <si>
    <t>(四)</t>
    <phoneticPr fontId="3" type="noConversion"/>
  </si>
  <si>
    <t>(三)</t>
    <phoneticPr fontId="3" type="noConversion"/>
  </si>
  <si>
    <t>(二)</t>
    <phoneticPr fontId="3" type="noConversion"/>
  </si>
  <si>
    <t>(一)</t>
    <phoneticPr fontId="3" type="noConversion"/>
  </si>
  <si>
    <t>單       位</t>
    <phoneticPr fontId="3" type="noConversion"/>
  </si>
  <si>
    <t>項 次</t>
    <phoneticPr fontId="3" type="noConversion"/>
  </si>
  <si>
    <t>估驗日期</t>
    <phoneticPr fontId="3" type="noConversion"/>
  </si>
  <si>
    <t>臺北花卉批發市場新建工程暨臺灣國際花卉貿易中心(大基地)-建築工程</t>
    <phoneticPr fontId="3" type="noConversion"/>
  </si>
  <si>
    <t>工程名稱：</t>
    <phoneticPr fontId="3" type="noConversion"/>
  </si>
  <si>
    <t>估驗詳細表</t>
    <phoneticPr fontId="3" type="noConversion"/>
  </si>
  <si>
    <t>臺北市市場處</t>
    <phoneticPr fontId="3" type="noConversion"/>
  </si>
  <si>
    <t>個人防護具(安全帽、遮光護目鏡、安全帶、安全鞋、工作手套、口罩、絕緣手套等)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</si>
</sst>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;\-0;;@"/>
    <numFmt numFmtId="178" formatCode="[DBNum1][$-404]e&quot;年&quot;m&quot;月&quot;d&quot;日&quot;;@"/>
    <numFmt numFmtId="179" formatCode="_-* #,##0.00_-;\-* #,##0.00_-;_-* &quot;-&quot;_-;_-@_-"/>
    <numFmt numFmtId="180" formatCode="[$-404]e&quot;年&quot;m&quot;月&quot;d&quot;日&quot;;@"/>
    <numFmt numFmtId="181" formatCode="#,##0.000000"/>
    <numFmt numFmtId="182" formatCode="_-* #,##0.000_-;\-* #,##0.000_-;_-* &quot;-&quot;??_-;_-@_-"/>
    <numFmt numFmtId="183" formatCode="#,##0.000"/>
  </numFmts>
  <fonts count="2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0"/>
      <color rgb="FFFF0000"/>
      <name val="標楷體"/>
      <family val="4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0"/>
      <color indexed="10"/>
      <name val="標楷體"/>
      <family val="4"/>
      <charset val="136"/>
    </font>
    <font>
      <sz val="12"/>
      <color rgb="FFFF0000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color rgb="FFFF0000"/>
      <name val="新細明體"/>
      <family val="1"/>
      <charset val="136"/>
    </font>
    <font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name val="標楷體"/>
      <family val="4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sz val="7"/>
      <name val="Times New Roman"/>
      <family val="1"/>
    </font>
    <font>
      <sz val="8"/>
      <name val="標楷體"/>
      <family val="4"/>
      <charset val="136"/>
    </font>
    <font>
      <sz val="8"/>
      <name val="Times New Roman"/>
      <family val="1"/>
    </font>
    <font>
      <sz val="18"/>
      <name val="Times New Roman"/>
      <family val="1"/>
    </font>
    <font>
      <sz val="18"/>
      <name val="標楷體"/>
      <family val="4"/>
      <charset val="136"/>
    </font>
    <font>
      <b/>
      <sz val="20"/>
      <name val="標楷體"/>
      <family val="4"/>
      <charset val="136"/>
    </font>
    <font>
      <sz val="10"/>
      <name val="Arial"/>
      <family val="2"/>
    </font>
    <font>
      <b/>
      <sz val="16"/>
      <name val="標楷體"/>
      <family val="4"/>
      <charset val="136"/>
    </font>
    <font>
      <sz val="8"/>
      <color indexed="10"/>
      <name val="標楷體"/>
      <family val="4"/>
      <charset val="136"/>
    </font>
    <font>
      <sz val="9"/>
      <name val="細明體"/>
      <family val="3"/>
      <charset val="136"/>
    </font>
    <font>
      <sz val="8"/>
      <name val="新細明體"/>
      <family val="1"/>
      <charset val="136"/>
    </font>
    <font>
      <sz val="9.5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/>
      <right/>
      <top style="thin">
        <color indexed="10"/>
      </top>
      <bottom/>
      <diagonal/>
    </border>
    <border>
      <left style="thick">
        <color indexed="10"/>
      </left>
      <right/>
      <top style="thin">
        <color indexed="10"/>
      </top>
      <bottom/>
      <diagonal/>
    </border>
    <border>
      <left/>
      <right style="thick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ck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ck">
        <color indexed="10"/>
      </right>
      <top style="thin">
        <color indexed="10"/>
      </top>
      <bottom/>
      <diagonal/>
    </border>
    <border>
      <left style="thick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0"/>
      </right>
      <top/>
      <bottom style="thin">
        <color indexed="10"/>
      </bottom>
      <diagonal/>
    </border>
    <border>
      <left style="thick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ck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/>
      <top style="thick">
        <color indexed="10"/>
      </top>
      <bottom style="thin">
        <color indexed="10"/>
      </bottom>
      <diagonal/>
    </border>
    <border>
      <left style="thick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23" fillId="0" borderId="0"/>
    <xf numFmtId="9" fontId="1" fillId="0" borderId="0" applyFont="0" applyFill="0" applyBorder="0" applyAlignment="0" applyProtection="0">
      <alignment vertical="center"/>
    </xf>
  </cellStyleXfs>
  <cellXfs count="247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6" fillId="0" borderId="6" xfId="0" applyFont="1" applyBorder="1" applyAlignment="1">
      <alignment horizontal="center" vertical="top"/>
    </xf>
    <xf numFmtId="0" fontId="11" fillId="0" borderId="0" xfId="0" applyFont="1"/>
    <xf numFmtId="0" fontId="11" fillId="0" borderId="0" xfId="0" applyFont="1" applyBorder="1"/>
    <xf numFmtId="0" fontId="11" fillId="0" borderId="5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4" xfId="0" applyFont="1" applyBorder="1"/>
    <xf numFmtId="0" fontId="11" fillId="0" borderId="16" xfId="0" applyFont="1" applyBorder="1"/>
    <xf numFmtId="0" fontId="0" fillId="0" borderId="5" xfId="0" applyFont="1" applyBorder="1" applyAlignment="1"/>
    <xf numFmtId="176" fontId="11" fillId="0" borderId="13" xfId="1" applyNumberFormat="1" applyFont="1" applyBorder="1" applyAlignment="1"/>
    <xf numFmtId="177" fontId="11" fillId="0" borderId="22" xfId="1" applyNumberFormat="1" applyFont="1" applyBorder="1" applyAlignment="1"/>
    <xf numFmtId="10" fontId="12" fillId="0" borderId="23" xfId="2" applyNumberFormat="1" applyFont="1" applyBorder="1"/>
    <xf numFmtId="176" fontId="11" fillId="0" borderId="23" xfId="1" applyNumberFormat="1" applyFont="1" applyBorder="1" applyAlignment="1"/>
    <xf numFmtId="10" fontId="11" fillId="0" borderId="23" xfId="2" applyNumberFormat="1" applyFont="1" applyBorder="1"/>
    <xf numFmtId="0" fontId="11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1" fillId="0" borderId="13" xfId="1" applyNumberFormat="1" applyFont="1" applyBorder="1" applyAlignment="1">
      <alignment horizontal="right" vertical="center"/>
    </xf>
    <xf numFmtId="0" fontId="15" fillId="0" borderId="23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178" fontId="11" fillId="0" borderId="12" xfId="0" applyNumberFormat="1" applyFont="1" applyBorder="1" applyAlignment="1">
      <alignment vertical="center" shrinkToFit="1"/>
    </xf>
    <xf numFmtId="0" fontId="11" fillId="0" borderId="12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1" fontId="11" fillId="0" borderId="13" xfId="1" applyNumberFormat="1" applyFont="1" applyBorder="1" applyAlignment="1">
      <alignment horizontal="right" vertical="center"/>
    </xf>
    <xf numFmtId="176" fontId="11" fillId="0" borderId="30" xfId="1" applyNumberFormat="1" applyFont="1" applyBorder="1" applyAlignment="1">
      <alignment horizontal="right" vertical="center"/>
    </xf>
    <xf numFmtId="0" fontId="11" fillId="0" borderId="31" xfId="0" applyFont="1" applyBorder="1" applyAlignment="1">
      <alignment horizontal="center" vertical="center"/>
    </xf>
    <xf numFmtId="0" fontId="12" fillId="0" borderId="0" xfId="0" applyFont="1"/>
    <xf numFmtId="0" fontId="20" fillId="0" borderId="0" xfId="0" applyFont="1"/>
    <xf numFmtId="0" fontId="11" fillId="0" borderId="0" xfId="3" applyFont="1" applyFill="1" applyBorder="1" applyAlignment="1" applyProtection="1"/>
    <xf numFmtId="0" fontId="11" fillId="0" borderId="35" xfId="3" applyFont="1" applyFill="1" applyBorder="1" applyAlignment="1" applyProtection="1"/>
    <xf numFmtId="0" fontId="11" fillId="0" borderId="36" xfId="3" applyFont="1" applyFill="1" applyBorder="1" applyAlignment="1" applyProtection="1"/>
    <xf numFmtId="4" fontId="11" fillId="0" borderId="0" xfId="3" applyNumberFormat="1" applyFont="1" applyFill="1" applyBorder="1" applyAlignment="1" applyProtection="1">
      <alignment horizontal="right"/>
    </xf>
    <xf numFmtId="0" fontId="11" fillId="0" borderId="35" xfId="3" applyFont="1" applyFill="1" applyBorder="1" applyAlignment="1">
      <alignment horizontal="left" wrapText="1"/>
    </xf>
    <xf numFmtId="179" fontId="11" fillId="0" borderId="35" xfId="3" applyNumberFormat="1" applyFont="1" applyFill="1" applyBorder="1" applyAlignment="1" applyProtection="1">
      <alignment horizontal="left"/>
      <protection locked="0"/>
    </xf>
    <xf numFmtId="4" fontId="11" fillId="0" borderId="35" xfId="3" applyNumberFormat="1" applyFont="1" applyBorder="1" applyAlignment="1">
      <alignment horizontal="right" wrapText="1"/>
    </xf>
    <xf numFmtId="0" fontId="11" fillId="0" borderId="35" xfId="3" applyFont="1" applyBorder="1" applyAlignment="1">
      <alignment horizontal="left" wrapText="1"/>
    </xf>
    <xf numFmtId="4" fontId="11" fillId="0" borderId="35" xfId="3" applyNumberFormat="1" applyFont="1" applyFill="1" applyBorder="1" applyAlignment="1" applyProtection="1"/>
    <xf numFmtId="10" fontId="11" fillId="0" borderId="35" xfId="5" applyNumberFormat="1" applyFont="1" applyFill="1" applyBorder="1" applyAlignment="1">
      <alignment horizontal="right"/>
    </xf>
    <xf numFmtId="179" fontId="11" fillId="0" borderId="35" xfId="3" applyNumberFormat="1" applyFont="1" applyBorder="1" applyAlignment="1"/>
    <xf numFmtId="0" fontId="11" fillId="0" borderId="35" xfId="3" applyFont="1" applyBorder="1" applyAlignment="1">
      <alignment horizontal="center" wrapText="1"/>
    </xf>
    <xf numFmtId="0" fontId="11" fillId="0" borderId="35" xfId="3" applyFont="1" applyBorder="1" applyAlignment="1">
      <alignment horizontal="left"/>
    </xf>
    <xf numFmtId="4" fontId="11" fillId="0" borderId="35" xfId="3" applyNumberFormat="1" applyFont="1" applyBorder="1" applyAlignment="1">
      <alignment horizontal="left" vertical="center" shrinkToFit="1"/>
    </xf>
    <xf numFmtId="43" fontId="11" fillId="0" borderId="0" xfId="3" applyNumberFormat="1" applyFont="1" applyFill="1" applyBorder="1" applyAlignment="1" applyProtection="1"/>
    <xf numFmtId="43" fontId="11" fillId="0" borderId="35" xfId="3" applyNumberFormat="1" applyFont="1" applyFill="1" applyBorder="1" applyAlignment="1" applyProtection="1"/>
    <xf numFmtId="4" fontId="11" fillId="0" borderId="35" xfId="3" applyNumberFormat="1" applyFont="1" applyBorder="1" applyAlignment="1"/>
    <xf numFmtId="179" fontId="11" fillId="0" borderId="35" xfId="4" applyNumberFormat="1" applyFont="1" applyFill="1" applyBorder="1"/>
    <xf numFmtId="0" fontId="11" fillId="0" borderId="35" xfId="4" applyFont="1" applyFill="1" applyBorder="1" applyAlignment="1">
      <alignment wrapText="1"/>
    </xf>
    <xf numFmtId="0" fontId="11" fillId="0" borderId="35" xfId="4" applyFont="1" applyFill="1" applyBorder="1" applyAlignment="1">
      <alignment horizontal="left"/>
    </xf>
    <xf numFmtId="0" fontId="11" fillId="0" borderId="35" xfId="3" applyFont="1" applyFill="1" applyBorder="1" applyAlignment="1">
      <alignment horizontal="left"/>
    </xf>
    <xf numFmtId="4" fontId="11" fillId="0" borderId="0" xfId="3" applyNumberFormat="1" applyFont="1" applyFill="1" applyBorder="1" applyAlignment="1" applyProtection="1">
      <alignment vertical="center"/>
    </xf>
    <xf numFmtId="4" fontId="11" fillId="0" borderId="35" xfId="3" applyNumberFormat="1" applyFont="1" applyFill="1" applyBorder="1" applyAlignment="1">
      <alignment horizontal="center" vertical="center" wrapText="1" shrinkToFit="1"/>
    </xf>
    <xf numFmtId="4" fontId="11" fillId="0" borderId="35" xfId="3" applyNumberFormat="1" applyFont="1" applyFill="1" applyBorder="1" applyAlignment="1">
      <alignment horizontal="distributed" vertical="center" wrapText="1" shrinkToFit="1"/>
    </xf>
    <xf numFmtId="4" fontId="11" fillId="0" borderId="0" xfId="3" applyNumberFormat="1" applyFont="1" applyFill="1" applyBorder="1" applyAlignment="1">
      <alignment horizontal="left" vertical="center"/>
    </xf>
    <xf numFmtId="180" fontId="11" fillId="0" borderId="0" xfId="3" applyNumberFormat="1" applyFont="1" applyFill="1" applyBorder="1" applyAlignment="1">
      <alignment horizontal="left" vertical="center"/>
    </xf>
    <xf numFmtId="4" fontId="11" fillId="0" borderId="0" xfId="3" applyNumberFormat="1" applyFont="1" applyFill="1" applyAlignment="1">
      <alignment horizontal="right" vertical="center"/>
    </xf>
    <xf numFmtId="4" fontId="11" fillId="0" borderId="0" xfId="3" applyNumberFormat="1" applyFont="1" applyBorder="1" applyAlignment="1">
      <alignment horizontal="centerContinuous" vertical="center" wrapText="1" shrinkToFit="1"/>
    </xf>
    <xf numFmtId="4" fontId="11" fillId="0" borderId="0" xfId="3" applyNumberFormat="1" applyFont="1" applyFill="1" applyBorder="1" applyAlignment="1">
      <alignment horizontal="right" vertical="center"/>
    </xf>
    <xf numFmtId="4" fontId="11" fillId="0" borderId="0" xfId="3" applyNumberFormat="1" applyFont="1" applyFill="1" applyBorder="1" applyAlignment="1" applyProtection="1">
      <alignment horizontal="right" vertical="center"/>
    </xf>
    <xf numFmtId="4" fontId="24" fillId="0" borderId="0" xfId="3" applyNumberFormat="1" applyFont="1" applyBorder="1" applyAlignment="1">
      <alignment horizontal="center" vertical="center" wrapText="1"/>
    </xf>
    <xf numFmtId="4" fontId="24" fillId="0" borderId="37" xfId="3" applyNumberFormat="1" applyFont="1" applyBorder="1" applyAlignment="1">
      <alignment horizontal="center" vertical="center" wrapText="1"/>
    </xf>
    <xf numFmtId="4" fontId="11" fillId="0" borderId="0" xfId="3" applyNumberFormat="1" applyFont="1" applyFill="1" applyBorder="1" applyAlignment="1" applyProtection="1">
      <alignment vertical="center" shrinkToFit="1"/>
    </xf>
    <xf numFmtId="43" fontId="11" fillId="0" borderId="0" xfId="3" applyNumberFormat="1" applyFont="1" applyFill="1" applyBorder="1" applyAlignment="1" applyProtection="1">
      <alignment horizontal="right" vertical="center"/>
    </xf>
    <xf numFmtId="4" fontId="11" fillId="2" borderId="0" xfId="3" applyNumberFormat="1" applyFont="1" applyFill="1" applyBorder="1" applyAlignment="1" applyProtection="1">
      <alignment vertical="center"/>
    </xf>
    <xf numFmtId="181" fontId="11" fillId="0" borderId="0" xfId="3" applyNumberFormat="1" applyFont="1" applyFill="1" applyBorder="1" applyAlignment="1" applyProtection="1">
      <alignment vertical="center"/>
    </xf>
    <xf numFmtId="181" fontId="11" fillId="2" borderId="0" xfId="3" applyNumberFormat="1" applyFont="1" applyFill="1" applyBorder="1" applyAlignment="1" applyProtection="1">
      <alignment vertical="center"/>
    </xf>
    <xf numFmtId="4" fontId="11" fillId="0" borderId="0" xfId="3" applyNumberFormat="1" applyFont="1" applyFill="1" applyBorder="1" applyAlignment="1" applyProtection="1">
      <alignment horizontal="right" vertical="center" shrinkToFit="1"/>
    </xf>
    <xf numFmtId="4" fontId="11" fillId="0" borderId="0" xfId="3" applyNumberFormat="1" applyFont="1" applyFill="1" applyBorder="1" applyAlignment="1" applyProtection="1">
      <alignment vertical="center" wrapText="1"/>
    </xf>
    <xf numFmtId="4" fontId="18" fillId="0" borderId="0" xfId="3" applyNumberFormat="1" applyFont="1" applyFill="1" applyBorder="1" applyAlignment="1" applyProtection="1">
      <alignment vertical="center"/>
    </xf>
    <xf numFmtId="4" fontId="18" fillId="0" borderId="0" xfId="3" applyNumberFormat="1" applyFont="1" applyFill="1" applyBorder="1" applyAlignment="1" applyProtection="1">
      <alignment vertical="center" shrinkToFit="1"/>
    </xf>
    <xf numFmtId="43" fontId="18" fillId="0" borderId="0" xfId="3" applyNumberFormat="1" applyFont="1" applyFill="1" applyBorder="1" applyAlignment="1" applyProtection="1">
      <alignment horizontal="right" vertical="center"/>
    </xf>
    <xf numFmtId="4" fontId="18" fillId="2" borderId="0" xfId="3" applyNumberFormat="1" applyFont="1" applyFill="1" applyBorder="1" applyAlignment="1" applyProtection="1">
      <alignment vertical="center"/>
    </xf>
    <xf numFmtId="181" fontId="18" fillId="0" borderId="0" xfId="3" applyNumberFormat="1" applyFont="1" applyFill="1" applyBorder="1" applyAlignment="1" applyProtection="1">
      <alignment vertical="center"/>
    </xf>
    <xf numFmtId="181" fontId="18" fillId="2" borderId="0" xfId="3" applyNumberFormat="1" applyFont="1" applyFill="1" applyBorder="1" applyAlignment="1" applyProtection="1">
      <alignment vertical="center"/>
    </xf>
    <xf numFmtId="4" fontId="18" fillId="0" borderId="0" xfId="3" applyNumberFormat="1" applyFont="1" applyFill="1" applyBorder="1" applyAlignment="1" applyProtection="1">
      <alignment horizontal="right" vertical="center" shrinkToFit="1"/>
    </xf>
    <xf numFmtId="4" fontId="18" fillId="0" borderId="0" xfId="3" applyNumberFormat="1" applyFont="1" applyBorder="1" applyAlignment="1">
      <alignment vertical="center" shrinkToFit="1"/>
    </xf>
    <xf numFmtId="43" fontId="18" fillId="0" borderId="0" xfId="3" applyNumberFormat="1" applyFont="1" applyBorder="1" applyAlignment="1">
      <alignment vertical="center" shrinkToFit="1"/>
    </xf>
    <xf numFmtId="4" fontId="18" fillId="2" borderId="0" xfId="3" applyNumberFormat="1" applyFont="1" applyFill="1" applyBorder="1" applyAlignment="1">
      <alignment vertical="center" shrinkToFit="1"/>
    </xf>
    <xf numFmtId="181" fontId="18" fillId="0" borderId="0" xfId="3" applyNumberFormat="1" applyFont="1" applyBorder="1" applyAlignment="1">
      <alignment vertical="center" shrinkToFit="1"/>
    </xf>
    <xf numFmtId="181" fontId="18" fillId="2" borderId="0" xfId="3" applyNumberFormat="1" applyFont="1" applyFill="1" applyBorder="1" applyAlignment="1">
      <alignment vertical="center" shrinkToFit="1"/>
    </xf>
    <xf numFmtId="4" fontId="11" fillId="0" borderId="0" xfId="3" applyNumberFormat="1" applyFont="1" applyBorder="1" applyAlignment="1">
      <alignment vertical="center" wrapText="1" shrinkToFit="1"/>
    </xf>
    <xf numFmtId="4" fontId="11" fillId="0" borderId="0" xfId="3" applyNumberFormat="1" applyFont="1" applyBorder="1" applyAlignment="1">
      <alignment vertical="center" shrinkToFit="1"/>
    </xf>
    <xf numFmtId="4" fontId="18" fillId="0" borderId="0" xfId="3" applyNumberFormat="1" applyFont="1" applyFill="1" applyBorder="1" applyAlignment="1" applyProtection="1">
      <alignment vertical="center"/>
      <protection locked="0"/>
    </xf>
    <xf numFmtId="43" fontId="18" fillId="0" borderId="0" xfId="3" applyNumberFormat="1" applyFont="1" applyFill="1" applyBorder="1" applyAlignment="1" applyProtection="1">
      <alignment vertical="center"/>
      <protection locked="0"/>
    </xf>
    <xf numFmtId="4" fontId="18" fillId="2" borderId="0" xfId="3" applyNumberFormat="1" applyFont="1" applyFill="1" applyBorder="1" applyAlignment="1" applyProtection="1">
      <alignment vertical="center" shrinkToFit="1"/>
      <protection locked="0"/>
    </xf>
    <xf numFmtId="181" fontId="18" fillId="0" borderId="0" xfId="3" applyNumberFormat="1" applyFont="1" applyFill="1" applyBorder="1" applyAlignment="1" applyProtection="1">
      <alignment vertical="center" shrinkToFit="1"/>
      <protection locked="0"/>
    </xf>
    <xf numFmtId="181" fontId="18" fillId="2" borderId="0" xfId="3" applyNumberFormat="1" applyFont="1" applyFill="1" applyBorder="1" applyAlignment="1" applyProtection="1">
      <alignment vertical="center" shrinkToFit="1"/>
      <protection locked="0"/>
    </xf>
    <xf numFmtId="4" fontId="18" fillId="0" borderId="0" xfId="3" applyNumberFormat="1" applyFont="1" applyFill="1" applyBorder="1" applyAlignment="1" applyProtection="1">
      <alignment vertical="center" shrinkToFit="1"/>
      <protection locked="0"/>
    </xf>
    <xf numFmtId="4" fontId="18" fillId="0" borderId="0" xfId="3" applyNumberFormat="1" applyFont="1" applyFill="1" applyBorder="1" applyAlignment="1">
      <alignment vertical="center"/>
    </xf>
    <xf numFmtId="4" fontId="18" fillId="0" borderId="35" xfId="3" applyNumberFormat="1" applyFont="1" applyFill="1" applyBorder="1" applyAlignment="1">
      <alignment horizontal="left" vertical="center" shrinkToFit="1"/>
    </xf>
    <xf numFmtId="43" fontId="18" fillId="0" borderId="35" xfId="3" applyNumberFormat="1" applyFont="1" applyFill="1" applyBorder="1" applyAlignment="1" applyProtection="1">
      <alignment horizontal="right" vertical="center"/>
      <protection locked="0"/>
    </xf>
    <xf numFmtId="43" fontId="18" fillId="2" borderId="35" xfId="3" applyNumberFormat="1" applyFont="1" applyFill="1" applyBorder="1" applyAlignment="1" applyProtection="1">
      <alignment horizontal="right" vertical="center"/>
      <protection locked="0"/>
    </xf>
    <xf numFmtId="181" fontId="18" fillId="0" borderId="35" xfId="3" applyNumberFormat="1" applyFont="1" applyFill="1" applyBorder="1" applyAlignment="1" applyProtection="1">
      <alignment horizontal="right" vertical="center"/>
      <protection locked="0"/>
    </xf>
    <xf numFmtId="181" fontId="18" fillId="2" borderId="35" xfId="3" applyNumberFormat="1" applyFont="1" applyFill="1" applyBorder="1" applyAlignment="1" applyProtection="1">
      <alignment horizontal="left" vertical="center"/>
      <protection locked="0"/>
    </xf>
    <xf numFmtId="181" fontId="18" fillId="0" borderId="35" xfId="3" applyNumberFormat="1" applyFont="1" applyFill="1" applyBorder="1" applyAlignment="1" applyProtection="1">
      <alignment horizontal="left" vertical="center"/>
      <protection locked="0"/>
    </xf>
    <xf numFmtId="4" fontId="18" fillId="0" borderId="35" xfId="3" applyNumberFormat="1" applyFont="1" applyFill="1" applyBorder="1" applyAlignment="1" applyProtection="1">
      <alignment horizontal="right" vertical="center" shrinkToFit="1"/>
      <protection locked="0"/>
    </xf>
    <xf numFmtId="4" fontId="18" fillId="0" borderId="35" xfId="3" applyNumberFormat="1" applyFont="1" applyFill="1" applyBorder="1" applyAlignment="1" applyProtection="1">
      <alignment horizontal="left" vertical="center"/>
      <protection locked="0"/>
    </xf>
    <xf numFmtId="179" fontId="18" fillId="0" borderId="35" xfId="4" applyNumberFormat="1" applyFont="1" applyFill="1" applyBorder="1" applyAlignment="1">
      <alignment vertical="center"/>
    </xf>
    <xf numFmtId="0" fontId="18" fillId="0" borderId="35" xfId="4" applyFont="1" applyFill="1" applyBorder="1" applyAlignment="1">
      <alignment horizontal="center" vertical="center"/>
    </xf>
    <xf numFmtId="0" fontId="11" fillId="0" borderId="35" xfId="4" applyFont="1" applyFill="1" applyBorder="1" applyAlignment="1">
      <alignment horizontal="left" vertical="center" wrapText="1"/>
    </xf>
    <xf numFmtId="49" fontId="11" fillId="0" borderId="35" xfId="4" applyNumberFormat="1" applyFont="1" applyFill="1" applyBorder="1" applyAlignment="1">
      <alignment horizontal="center" vertical="center"/>
    </xf>
    <xf numFmtId="4" fontId="18" fillId="0" borderId="35" xfId="3" applyNumberFormat="1" applyFont="1" applyFill="1" applyBorder="1" applyAlignment="1" applyProtection="1">
      <alignment horizontal="right" vertical="center"/>
      <protection locked="0"/>
    </xf>
    <xf numFmtId="0" fontId="11" fillId="0" borderId="35" xfId="4" applyFont="1" applyFill="1" applyBorder="1" applyAlignment="1">
      <alignment horizontal="center" vertical="center"/>
    </xf>
    <xf numFmtId="4" fontId="25" fillId="0" borderId="0" xfId="3" applyNumberFormat="1" applyFont="1" applyFill="1" applyBorder="1" applyAlignment="1" applyProtection="1">
      <alignment vertical="center"/>
    </xf>
    <xf numFmtId="181" fontId="18" fillId="2" borderId="35" xfId="3" applyNumberFormat="1" applyFont="1" applyFill="1" applyBorder="1" applyAlignment="1" applyProtection="1">
      <alignment horizontal="right" vertical="center"/>
      <protection locked="0"/>
    </xf>
    <xf numFmtId="41" fontId="18" fillId="0" borderId="35" xfId="3" applyNumberFormat="1" applyFont="1" applyFill="1" applyBorder="1" applyAlignment="1">
      <alignment horizontal="left" vertical="center" shrinkToFit="1"/>
    </xf>
    <xf numFmtId="4" fontId="18" fillId="2" borderId="35" xfId="3" applyNumberFormat="1" applyFont="1" applyFill="1" applyBorder="1" applyAlignment="1" applyProtection="1">
      <alignment horizontal="right" vertical="center"/>
      <protection locked="0"/>
    </xf>
    <xf numFmtId="182" fontId="18" fillId="2" borderId="35" xfId="3" applyNumberFormat="1" applyFont="1" applyFill="1" applyBorder="1" applyAlignment="1" applyProtection="1">
      <alignment horizontal="right" vertical="center"/>
      <protection locked="0"/>
    </xf>
    <xf numFmtId="41" fontId="18" fillId="2" borderId="35" xfId="3" applyNumberFormat="1" applyFont="1" applyFill="1" applyBorder="1" applyAlignment="1" applyProtection="1">
      <alignment horizontal="right" vertical="center"/>
      <protection locked="0"/>
    </xf>
    <xf numFmtId="4" fontId="11" fillId="0" borderId="38" xfId="3" applyNumberFormat="1" applyFont="1" applyFill="1" applyBorder="1" applyAlignment="1" applyProtection="1">
      <alignment vertical="center"/>
    </xf>
    <xf numFmtId="4" fontId="18" fillId="0" borderId="38" xfId="3" applyNumberFormat="1" applyFont="1" applyFill="1" applyBorder="1" applyAlignment="1" applyProtection="1">
      <alignment vertical="center"/>
    </xf>
    <xf numFmtId="183" fontId="18" fillId="2" borderId="35" xfId="3" applyNumberFormat="1" applyFont="1" applyFill="1" applyBorder="1" applyAlignment="1" applyProtection="1">
      <alignment horizontal="right" vertical="center"/>
      <protection locked="0"/>
    </xf>
    <xf numFmtId="179" fontId="18" fillId="2" borderId="35" xfId="4" applyNumberFormat="1" applyFont="1" applyFill="1" applyBorder="1" applyAlignment="1">
      <alignment horizontal="right" vertical="center"/>
    </xf>
    <xf numFmtId="181" fontId="27" fillId="2" borderId="35" xfId="3" applyNumberFormat="1" applyFont="1" applyFill="1" applyBorder="1" applyAlignment="1">
      <alignment horizontal="right" vertical="center" wrapText="1" shrinkToFit="1"/>
    </xf>
    <xf numFmtId="181" fontId="18" fillId="2" borderId="35" xfId="3" applyNumberFormat="1" applyFont="1" applyFill="1" applyBorder="1" applyAlignment="1">
      <alignment horizontal="right" vertical="center" wrapText="1" shrinkToFit="1"/>
    </xf>
    <xf numFmtId="4" fontId="18" fillId="0" borderId="35" xfId="3" applyNumberFormat="1" applyFont="1" applyBorder="1" applyAlignment="1">
      <alignment horizontal="center" vertical="center" wrapText="1" shrinkToFit="1"/>
    </xf>
    <xf numFmtId="179" fontId="18" fillId="2" borderId="35" xfId="4" applyNumberFormat="1" applyFont="1" applyFill="1" applyBorder="1" applyAlignment="1">
      <alignment horizontal="center" vertical="center"/>
    </xf>
    <xf numFmtId="181" fontId="18" fillId="2" borderId="35" xfId="3" applyNumberFormat="1" applyFont="1" applyFill="1" applyBorder="1" applyAlignment="1">
      <alignment horizontal="center" vertical="center" wrapText="1" shrinkToFit="1"/>
    </xf>
    <xf numFmtId="179" fontId="18" fillId="0" borderId="35" xfId="4" applyNumberFormat="1" applyFont="1" applyFill="1" applyBorder="1" applyAlignment="1">
      <alignment horizontal="center" vertical="center"/>
    </xf>
    <xf numFmtId="4" fontId="18" fillId="0" borderId="35" xfId="3" applyNumberFormat="1" applyFont="1" applyBorder="1" applyAlignment="1">
      <alignment horizontal="right" vertical="center" wrapText="1" shrinkToFit="1"/>
    </xf>
    <xf numFmtId="181" fontId="18" fillId="2" borderId="35" xfId="4" applyNumberFormat="1" applyFont="1" applyFill="1" applyBorder="1" applyAlignment="1">
      <alignment horizontal="center" vertical="center"/>
    </xf>
    <xf numFmtId="179" fontId="18" fillId="0" borderId="35" xfId="4" applyNumberFormat="1" applyFont="1" applyFill="1" applyBorder="1" applyAlignment="1">
      <alignment horizontal="right" vertical="center"/>
    </xf>
    <xf numFmtId="4" fontId="18" fillId="2" borderId="35" xfId="3" applyNumberFormat="1" applyFont="1" applyFill="1" applyBorder="1" applyAlignment="1" applyProtection="1">
      <alignment horizontal="left" vertical="center"/>
      <protection locked="0"/>
    </xf>
    <xf numFmtId="43" fontId="11" fillId="0" borderId="35" xfId="3" applyNumberFormat="1" applyFont="1" applyFill="1" applyBorder="1" applyAlignment="1">
      <alignment horizontal="center" vertical="center" wrapText="1" shrinkToFit="1"/>
    </xf>
    <xf numFmtId="181" fontId="11" fillId="0" borderId="35" xfId="3" applyNumberFormat="1" applyFont="1" applyFill="1" applyBorder="1" applyAlignment="1">
      <alignment horizontal="distributed" vertical="center" wrapText="1" shrinkToFit="1"/>
    </xf>
    <xf numFmtId="4" fontId="11" fillId="0" borderId="35" xfId="3" applyNumberFormat="1" applyFont="1" applyFill="1" applyBorder="1" applyAlignment="1">
      <alignment horizontal="center" vertical="center" shrinkToFit="1"/>
    </xf>
    <xf numFmtId="180" fontId="11" fillId="0" borderId="0" xfId="3" applyNumberFormat="1" applyFont="1" applyFill="1" applyBorder="1" applyAlignment="1">
      <alignment horizontal="left" vertical="center" shrinkToFit="1"/>
    </xf>
    <xf numFmtId="43" fontId="11" fillId="0" borderId="0" xfId="3" applyNumberFormat="1" applyFont="1" applyFill="1" applyBorder="1" applyAlignment="1">
      <alignment horizontal="right" vertical="center"/>
    </xf>
    <xf numFmtId="4" fontId="11" fillId="2" borderId="0" xfId="3" applyNumberFormat="1" applyFont="1" applyFill="1" applyBorder="1" applyAlignment="1">
      <alignment horizontal="right" vertical="center"/>
    </xf>
    <xf numFmtId="181" fontId="11" fillId="0" borderId="0" xfId="3" applyNumberFormat="1" applyFont="1" applyFill="1" applyBorder="1" applyAlignment="1">
      <alignment horizontal="right" vertical="center"/>
    </xf>
    <xf numFmtId="181" fontId="11" fillId="2" borderId="0" xfId="3" applyNumberFormat="1" applyFont="1" applyFill="1" applyBorder="1" applyAlignment="1">
      <alignment horizontal="right" vertical="center"/>
    </xf>
    <xf numFmtId="4" fontId="11" fillId="0" borderId="0" xfId="3" applyNumberFormat="1" applyFont="1" applyFill="1" applyBorder="1" applyAlignment="1">
      <alignment horizontal="right" vertical="center" shrinkToFit="1"/>
    </xf>
    <xf numFmtId="4" fontId="11" fillId="0" borderId="0" xfId="3" applyNumberFormat="1" applyFont="1" applyBorder="1" applyAlignment="1">
      <alignment horizontal="center" vertical="center" shrinkToFit="1"/>
    </xf>
    <xf numFmtId="0" fontId="28" fillId="0" borderId="35" xfId="4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176" fontId="11" fillId="0" borderId="20" xfId="1" applyNumberFormat="1" applyFont="1" applyBorder="1" applyAlignment="1">
      <alignment shrinkToFit="1"/>
    </xf>
    <xf numFmtId="176" fontId="0" fillId="0" borderId="12" xfId="1" applyNumberFormat="1" applyFont="1" applyBorder="1" applyAlignment="1">
      <alignment shrinkToFit="1"/>
    </xf>
    <xf numFmtId="0" fontId="0" fillId="0" borderId="11" xfId="0" applyFont="1" applyBorder="1" applyAlignment="1">
      <alignment shrinkToFit="1"/>
    </xf>
    <xf numFmtId="176" fontId="11" fillId="0" borderId="13" xfId="1" applyNumberFormat="1" applyFont="1" applyBorder="1" applyAlignment="1"/>
    <xf numFmtId="0" fontId="0" fillId="0" borderId="11" xfId="0" applyFont="1" applyBorder="1" applyAlignment="1"/>
    <xf numFmtId="1" fontId="11" fillId="0" borderId="13" xfId="1" quotePrefix="1" applyNumberFormat="1" applyFont="1" applyBorder="1" applyAlignment="1"/>
    <xf numFmtId="1" fontId="14" fillId="0" borderId="11" xfId="0" applyNumberFormat="1" applyFont="1" applyBorder="1" applyAlignment="1"/>
    <xf numFmtId="0" fontId="11" fillId="0" borderId="22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1" fontId="11" fillId="0" borderId="13" xfId="1" applyNumberFormat="1" applyFont="1" applyBorder="1" applyAlignment="1"/>
    <xf numFmtId="0" fontId="12" fillId="0" borderId="30" xfId="0" applyFont="1" applyBorder="1" applyAlignment="1">
      <alignment horizontal="justify" vertical="center"/>
    </xf>
    <xf numFmtId="0" fontId="0" fillId="0" borderId="32" xfId="0" applyFont="1" applyBorder="1" applyAlignment="1">
      <alignment horizontal="justify" vertical="center"/>
    </xf>
    <xf numFmtId="0" fontId="12" fillId="0" borderId="13" xfId="0" applyFont="1" applyBorder="1" applyAlignment="1">
      <alignment horizontal="justify" vertical="center"/>
    </xf>
    <xf numFmtId="0" fontId="0" fillId="0" borderId="11" xfId="0" applyFont="1" applyBorder="1" applyAlignment="1">
      <alignment horizontal="justify" vertical="center"/>
    </xf>
    <xf numFmtId="0" fontId="11" fillId="0" borderId="12" xfId="0" applyFont="1" applyBorder="1" applyAlignment="1"/>
    <xf numFmtId="0" fontId="11" fillId="0" borderId="11" xfId="0" applyFont="1" applyBorder="1" applyAlignment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76" fontId="0" fillId="0" borderId="12" xfId="1" applyNumberFormat="1" applyFont="1" applyBorder="1" applyAlignment="1"/>
    <xf numFmtId="0" fontId="9" fillId="0" borderId="7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horizontal="left" vertical="top"/>
    </xf>
    <xf numFmtId="176" fontId="11" fillId="0" borderId="30" xfId="1" applyNumberFormat="1" applyFont="1" applyBorder="1" applyAlignment="1"/>
    <xf numFmtId="176" fontId="14" fillId="0" borderId="32" xfId="1" applyNumberFormat="1" applyFont="1" applyBorder="1" applyAlignment="1"/>
    <xf numFmtId="176" fontId="11" fillId="0" borderId="13" xfId="1" quotePrefix="1" applyNumberFormat="1" applyFont="1" applyBorder="1" applyAlignment="1"/>
    <xf numFmtId="0" fontId="14" fillId="0" borderId="11" xfId="0" applyFont="1" applyBorder="1" applyAlignment="1"/>
    <xf numFmtId="0" fontId="11" fillId="0" borderId="13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33" xfId="0" applyFont="1" applyBorder="1" applyAlignment="1"/>
    <xf numFmtId="0" fontId="11" fillId="0" borderId="32" xfId="0" applyFont="1" applyBorder="1" applyAlignment="1"/>
    <xf numFmtId="0" fontId="18" fillId="0" borderId="13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1" fillId="0" borderId="30" xfId="0" applyFont="1" applyBorder="1" applyAlignment="1">
      <alignment horizontal="justify" vertical="center"/>
    </xf>
    <xf numFmtId="0" fontId="11" fillId="0" borderId="33" xfId="0" applyFont="1" applyBorder="1" applyAlignment="1">
      <alignment horizontal="justify" vertical="center"/>
    </xf>
    <xf numFmtId="0" fontId="16" fillId="0" borderId="13" xfId="0" applyFont="1" applyBorder="1" applyAlignment="1">
      <alignment vertical="center"/>
    </xf>
    <xf numFmtId="0" fontId="15" fillId="0" borderId="33" xfId="0" applyFont="1" applyBorder="1" applyAlignment="1">
      <alignment wrapText="1"/>
    </xf>
    <xf numFmtId="0" fontId="15" fillId="0" borderId="32" xfId="0" applyFont="1" applyBorder="1" applyAlignment="1">
      <alignment wrapText="1"/>
    </xf>
    <xf numFmtId="0" fontId="15" fillId="0" borderId="2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10" fontId="11" fillId="0" borderId="13" xfId="2" applyNumberFormat="1" applyFont="1" applyBorder="1" applyAlignment="1"/>
    <xf numFmtId="10" fontId="11" fillId="0" borderId="11" xfId="2" applyNumberFormat="1" applyFont="1" applyBorder="1" applyAlignment="1"/>
    <xf numFmtId="0" fontId="12" fillId="0" borderId="10" xfId="0" applyFont="1" applyBorder="1" applyAlignment="1"/>
    <xf numFmtId="0" fontId="0" fillId="0" borderId="9" xfId="0" applyFont="1" applyBorder="1" applyAlignment="1"/>
    <xf numFmtId="0" fontId="11" fillId="0" borderId="14" xfId="0" applyFont="1" applyBorder="1" applyAlignment="1"/>
    <xf numFmtId="0" fontId="11" fillId="0" borderId="6" xfId="0" applyFont="1" applyBorder="1" applyAlignment="1"/>
    <xf numFmtId="176" fontId="13" fillId="0" borderId="13" xfId="1" applyNumberFormat="1" applyFont="1" applyBorder="1" applyAlignment="1"/>
    <xf numFmtId="176" fontId="13" fillId="0" borderId="12" xfId="1" applyNumberFormat="1" applyFont="1" applyBorder="1" applyAlignment="1"/>
    <xf numFmtId="176" fontId="13" fillId="0" borderId="11" xfId="1" applyNumberFormat="1" applyFont="1" applyBorder="1" applyAlignment="1"/>
    <xf numFmtId="177" fontId="11" fillId="0" borderId="13" xfId="1" applyNumberFormat="1" applyFont="1" applyBorder="1" applyAlignment="1"/>
    <xf numFmtId="0" fontId="11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76" fontId="0" fillId="0" borderId="11" xfId="1" applyNumberFormat="1" applyFont="1" applyBorder="1" applyAlignment="1"/>
    <xf numFmtId="0" fontId="0" fillId="0" borderId="6" xfId="0" applyFont="1" applyBorder="1" applyAlignment="1"/>
    <xf numFmtId="0" fontId="0" fillId="0" borderId="17" xfId="0" applyFont="1" applyBorder="1" applyAlignment="1"/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/>
    <xf numFmtId="0" fontId="11" fillId="0" borderId="15" xfId="0" applyFont="1" applyBorder="1" applyAlignment="1"/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/>
    <xf numFmtId="176" fontId="11" fillId="0" borderId="11" xfId="1" applyNumberFormat="1" applyFont="1" applyBorder="1" applyAlignment="1"/>
    <xf numFmtId="0" fontId="12" fillId="0" borderId="2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21" xfId="0" applyFont="1" applyBorder="1" applyAlignment="1"/>
    <xf numFmtId="0" fontId="0" fillId="0" borderId="19" xfId="0" applyFont="1" applyBorder="1" applyAlignment="1"/>
    <xf numFmtId="0" fontId="12" fillId="0" borderId="13" xfId="0" applyFont="1" applyBorder="1" applyAlignment="1">
      <alignment vertical="center"/>
    </xf>
    <xf numFmtId="4" fontId="24" fillId="0" borderId="0" xfId="3" applyNumberFormat="1" applyFont="1" applyAlignment="1">
      <alignment horizontal="center" vertical="center" wrapText="1"/>
    </xf>
    <xf numFmtId="0" fontId="0" fillId="0" borderId="0" xfId="0"/>
    <xf numFmtId="0" fontId="0" fillId="0" borderId="36" xfId="0" applyBorder="1"/>
    <xf numFmtId="4" fontId="11" fillId="0" borderId="0" xfId="3" applyNumberFormat="1" applyFont="1" applyFill="1" applyAlignment="1">
      <alignment horizontal="right" vertical="center"/>
    </xf>
    <xf numFmtId="4" fontId="11" fillId="0" borderId="35" xfId="3" applyNumberFormat="1" applyFont="1" applyBorder="1" applyAlignment="1">
      <alignment horizontal="center" vertical="distributed" wrapText="1" shrinkToFit="1"/>
    </xf>
    <xf numFmtId="4" fontId="11" fillId="0" borderId="35" xfId="3" applyNumberFormat="1" applyFont="1" applyBorder="1" applyAlignment="1">
      <alignment horizontal="center" vertical="center" wrapText="1" shrinkToFit="1"/>
    </xf>
    <xf numFmtId="4" fontId="14" fillId="0" borderId="35" xfId="3" applyNumberFormat="1" applyFont="1" applyBorder="1" applyAlignment="1">
      <alignment horizontal="center" vertical="center" wrapText="1" shrinkToFit="1"/>
    </xf>
    <xf numFmtId="4" fontId="11" fillId="0" borderId="35" xfId="3" applyNumberFormat="1" applyFont="1" applyFill="1" applyBorder="1" applyAlignment="1">
      <alignment horizontal="distributed" vertical="center" wrapText="1" shrinkToFit="1"/>
    </xf>
    <xf numFmtId="4" fontId="11" fillId="0" borderId="0" xfId="3" applyNumberFormat="1" applyFont="1" applyBorder="1" applyAlignment="1">
      <alignment horizontal="left" vertical="center" wrapText="1"/>
    </xf>
    <xf numFmtId="4" fontId="24" fillId="0" borderId="0" xfId="3" applyNumberFormat="1" applyFont="1" applyBorder="1" applyAlignment="1">
      <alignment horizontal="center" vertical="center" wrapText="1"/>
    </xf>
    <xf numFmtId="4" fontId="11" fillId="0" borderId="35" xfId="3" applyNumberFormat="1" applyFont="1" applyFill="1" applyBorder="1" applyAlignment="1">
      <alignment horizontal="distributed" vertical="center" shrinkToFit="1"/>
    </xf>
    <xf numFmtId="0" fontId="11" fillId="0" borderId="35" xfId="3" applyNumberFormat="1" applyFont="1" applyBorder="1" applyAlignment="1">
      <alignment horizontal="center" vertical="center" shrinkToFit="1"/>
    </xf>
    <xf numFmtId="181" fontId="11" fillId="2" borderId="35" xfId="3" applyNumberFormat="1" applyFont="1" applyFill="1" applyBorder="1" applyAlignment="1">
      <alignment horizontal="center" vertical="center" wrapText="1" shrinkToFit="1"/>
    </xf>
    <xf numFmtId="4" fontId="11" fillId="2" borderId="35" xfId="3" applyNumberFormat="1" applyFont="1" applyFill="1" applyBorder="1" applyAlignment="1">
      <alignment horizontal="center" vertical="center" wrapText="1" shrinkToFit="1"/>
    </xf>
  </cellXfs>
  <cellStyles count="6">
    <cellStyle name="一般" xfId="0" builtinId="0"/>
    <cellStyle name="一般 2" xfId="3"/>
    <cellStyle name="一般 3" xfId="4"/>
    <cellStyle name="千分位" xfId="1" builtinId="3"/>
    <cellStyle name="百分比" xfId="2" builtinId="5"/>
    <cellStyle name="百分比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76200</xdr:rowOff>
    </xdr:from>
    <xdr:to>
      <xdr:col>0</xdr:col>
      <xdr:colOff>238125</xdr:colOff>
      <xdr:row>24</xdr:row>
      <xdr:rowOff>171450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8100" y="4714875"/>
          <a:ext cx="200025" cy="933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wordArtVertRtl" wrap="square" lIns="27432" tIns="0" rIns="0" bIns="0" anchor="b" upright="1"/>
        <a:lstStyle/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FF0000"/>
              </a:solidFill>
              <a:latin typeface="標楷體"/>
              <a:ea typeface="標楷體"/>
            </a:rPr>
            <a:t>本次應扣金額</a:t>
          </a:r>
        </a:p>
      </xdr:txBody>
    </xdr:sp>
    <xdr:clientData/>
  </xdr:twoCellAnchor>
  <xdr:twoCellAnchor>
    <xdr:from>
      <xdr:col>7</xdr:col>
      <xdr:colOff>0</xdr:colOff>
      <xdr:row>24</xdr:row>
      <xdr:rowOff>219075</xdr:rowOff>
    </xdr:from>
    <xdr:to>
      <xdr:col>7</xdr:col>
      <xdr:colOff>0</xdr:colOff>
      <xdr:row>31</xdr:row>
      <xdr:rowOff>142875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4800600" y="5686425"/>
          <a:ext cx="0" cy="14001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25</xdr:row>
      <xdr:rowOff>9525</xdr:rowOff>
    </xdr:from>
    <xdr:to>
      <xdr:col>10</xdr:col>
      <xdr:colOff>0</xdr:colOff>
      <xdr:row>31</xdr:row>
      <xdr:rowOff>142875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6858000" y="5695950"/>
          <a:ext cx="0" cy="13906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14</xdr:col>
      <xdr:colOff>323850</xdr:colOff>
      <xdr:row>25</xdr:row>
      <xdr:rowOff>9525</xdr:rowOff>
    </xdr:from>
    <xdr:to>
      <xdr:col>14</xdr:col>
      <xdr:colOff>323850</xdr:colOff>
      <xdr:row>32</xdr:row>
      <xdr:rowOff>9525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9925050" y="5695950"/>
          <a:ext cx="0" cy="14668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13</xdr:col>
      <xdr:colOff>152400</xdr:colOff>
      <xdr:row>25</xdr:row>
      <xdr:rowOff>9525</xdr:rowOff>
    </xdr:from>
    <xdr:to>
      <xdr:col>13</xdr:col>
      <xdr:colOff>152400</xdr:colOff>
      <xdr:row>31</xdr:row>
      <xdr:rowOff>152400</xdr:rowOff>
    </xdr:to>
    <xdr:sp macro="" textlink="">
      <xdr:nvSpPr>
        <xdr:cNvPr id="6" name="Line 7"/>
        <xdr:cNvSpPr>
          <a:spLocks noChangeShapeType="1"/>
        </xdr:cNvSpPr>
      </xdr:nvSpPr>
      <xdr:spPr bwMode="auto">
        <a:xfrm>
          <a:off x="9067800" y="5695950"/>
          <a:ext cx="0" cy="14001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17</xdr:col>
      <xdr:colOff>800100</xdr:colOff>
      <xdr:row>25</xdr:row>
      <xdr:rowOff>9525</xdr:rowOff>
    </xdr:from>
    <xdr:to>
      <xdr:col>17</xdr:col>
      <xdr:colOff>800100</xdr:colOff>
      <xdr:row>32</xdr:row>
      <xdr:rowOff>0</xdr:rowOff>
    </xdr:to>
    <xdr:sp macro="" textlink="">
      <xdr:nvSpPr>
        <xdr:cNvPr id="7" name="Line 8"/>
        <xdr:cNvSpPr>
          <a:spLocks noChangeShapeType="1"/>
        </xdr:cNvSpPr>
      </xdr:nvSpPr>
      <xdr:spPr bwMode="auto">
        <a:xfrm>
          <a:off x="12344400" y="5695950"/>
          <a:ext cx="0" cy="14573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25</xdr:row>
      <xdr:rowOff>9525</xdr:rowOff>
    </xdr:from>
    <xdr:to>
      <xdr:col>4</xdr:col>
      <xdr:colOff>0</xdr:colOff>
      <xdr:row>31</xdr:row>
      <xdr:rowOff>152400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2743200" y="5695950"/>
          <a:ext cx="0" cy="14001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25</xdr:row>
      <xdr:rowOff>209550</xdr:rowOff>
    </xdr:from>
    <xdr:to>
      <xdr:col>18</xdr:col>
      <xdr:colOff>1095375</xdr:colOff>
      <xdr:row>25</xdr:row>
      <xdr:rowOff>209550</xdr:rowOff>
    </xdr:to>
    <xdr:sp macro="" textlink="">
      <xdr:nvSpPr>
        <xdr:cNvPr id="9" name="Freeform 10"/>
        <xdr:cNvSpPr>
          <a:spLocks/>
        </xdr:cNvSpPr>
      </xdr:nvSpPr>
      <xdr:spPr bwMode="auto">
        <a:xfrm>
          <a:off x="0" y="5895975"/>
          <a:ext cx="13030200" cy="0"/>
        </a:xfrm>
        <a:custGeom>
          <a:avLst/>
          <a:gdLst>
            <a:gd name="T0" fmla="*/ 2147483647 w 1096"/>
            <a:gd name="T1" fmla="*/ 0 h 1"/>
            <a:gd name="T2" fmla="*/ 0 w 1096"/>
            <a:gd name="T3" fmla="*/ 0 h 1"/>
            <a:gd name="T4" fmla="*/ 0 60000 65536"/>
            <a:gd name="T5" fmla="*/ 0 60000 65536"/>
            <a:gd name="T6" fmla="*/ 0 w 1096"/>
            <a:gd name="T7" fmla="*/ 0 h 1"/>
            <a:gd name="T8" fmla="*/ 1096 w 1096"/>
            <a:gd name="T9" fmla="*/ 0 h 1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096" h="1">
              <a:moveTo>
                <a:pt x="1096" y="1"/>
              </a:moveTo>
              <a:lnTo>
                <a:pt x="0" y="0"/>
              </a:lnTo>
            </a:path>
          </a:pathLst>
        </a:cu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15</xdr:col>
      <xdr:colOff>542925</xdr:colOff>
      <xdr:row>25</xdr:row>
      <xdr:rowOff>9525</xdr:rowOff>
    </xdr:from>
    <xdr:to>
      <xdr:col>15</xdr:col>
      <xdr:colOff>542925</xdr:colOff>
      <xdr:row>32</xdr:row>
      <xdr:rowOff>9525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10829925" y="5695950"/>
          <a:ext cx="0" cy="14668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25</xdr:row>
      <xdr:rowOff>0</xdr:rowOff>
    </xdr:from>
    <xdr:to>
      <xdr:col>19</xdr:col>
      <xdr:colOff>0</xdr:colOff>
      <xdr:row>26</xdr:row>
      <xdr:rowOff>9525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13030200" y="5686425"/>
          <a:ext cx="0" cy="2190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view="pageBreakPreview" zoomScaleNormal="85" zoomScaleSheetLayoutView="100" workbookViewId="0">
      <selection activeCell="P13" sqref="P13:Q13"/>
    </sheetView>
  </sheetViews>
  <sheetFormatPr defaultRowHeight="14.25"/>
  <cols>
    <col min="1" max="1" width="3.625" style="1" customWidth="1"/>
    <col min="2" max="2" width="6.125" style="1" customWidth="1"/>
    <col min="3" max="3" width="6.5" style="1" customWidth="1"/>
    <col min="4" max="4" width="2.125" style="1" customWidth="1"/>
    <col min="5" max="5" width="10.5" style="1" customWidth="1"/>
    <col min="6" max="6" width="1.375" style="1" customWidth="1"/>
    <col min="7" max="7" width="7" style="1" customWidth="1"/>
    <col min="8" max="8" width="4.75" style="1" customWidth="1"/>
    <col min="9" max="9" width="2.125" style="1" customWidth="1"/>
    <col min="10" max="10" width="11.125" style="1" customWidth="1"/>
    <col min="11" max="11" width="1.125" style="1" customWidth="1"/>
    <col min="12" max="12" width="11.5" style="1" customWidth="1"/>
    <col min="13" max="13" width="1.125" style="1" customWidth="1"/>
    <col min="14" max="14" width="12.875" style="1" customWidth="1"/>
    <col min="15" max="15" width="13.375" style="1" customWidth="1"/>
    <col min="16" max="16" width="12.125" style="1" customWidth="1"/>
    <col min="17" max="17" width="1.5" style="1" customWidth="1"/>
    <col min="18" max="18" width="13.75" style="1" customWidth="1"/>
    <col min="19" max="19" width="14.5" style="1" customWidth="1"/>
    <col min="20" max="20" width="4.125" style="1" customWidth="1"/>
    <col min="21" max="16384" width="9" style="1"/>
  </cols>
  <sheetData>
    <row r="1" spans="1:20" s="19" customFormat="1" ht="9" customHeight="1"/>
    <row r="2" spans="1:20" s="19" customFormat="1" ht="22.15" customHeight="1">
      <c r="A2" s="151" t="s">
        <v>52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20" s="19" customFormat="1" ht="26.45" customHeight="1" thickBot="1">
      <c r="J3" s="45" t="s">
        <v>51</v>
      </c>
      <c r="P3" s="44" t="s">
        <v>50</v>
      </c>
    </row>
    <row r="4" spans="1:20" s="19" customFormat="1" ht="26.45" customHeight="1" thickTop="1">
      <c r="A4" s="194" t="s">
        <v>49</v>
      </c>
      <c r="B4" s="195"/>
      <c r="C4" s="190" t="s">
        <v>48</v>
      </c>
      <c r="D4" s="190"/>
      <c r="E4" s="190"/>
      <c r="F4" s="190"/>
      <c r="G4" s="190"/>
      <c r="H4" s="191"/>
      <c r="I4" s="187" t="s">
        <v>47</v>
      </c>
      <c r="J4" s="188"/>
      <c r="K4" s="182"/>
      <c r="L4" s="182"/>
      <c r="M4" s="183"/>
      <c r="N4" s="163" t="s">
        <v>46</v>
      </c>
      <c r="O4" s="164"/>
      <c r="P4" s="175"/>
      <c r="Q4" s="176"/>
      <c r="R4" s="43" t="s">
        <v>45</v>
      </c>
      <c r="S4" s="42">
        <f>R20</f>
        <v>0</v>
      </c>
      <c r="T4" s="21"/>
    </row>
    <row r="5" spans="1:20" s="19" customFormat="1" ht="18" customHeight="1">
      <c r="A5" s="196" t="s">
        <v>44</v>
      </c>
      <c r="B5" s="185"/>
      <c r="C5" s="167" t="s">
        <v>43</v>
      </c>
      <c r="D5" s="167"/>
      <c r="E5" s="167"/>
      <c r="F5" s="167"/>
      <c r="G5" s="167"/>
      <c r="H5" s="168"/>
      <c r="I5" s="184" t="s">
        <v>42</v>
      </c>
      <c r="J5" s="185"/>
      <c r="K5" s="185"/>
      <c r="L5" s="185"/>
      <c r="M5" s="186"/>
      <c r="N5" s="165" t="s">
        <v>41</v>
      </c>
      <c r="O5" s="166"/>
      <c r="P5" s="177"/>
      <c r="Q5" s="178"/>
      <c r="R5" s="32" t="s">
        <v>40</v>
      </c>
      <c r="S5" s="41">
        <v>0</v>
      </c>
      <c r="T5" s="21"/>
    </row>
    <row r="6" spans="1:20" s="19" customFormat="1" ht="18" customHeight="1">
      <c r="A6" s="196" t="s">
        <v>39</v>
      </c>
      <c r="B6" s="185"/>
      <c r="C6" s="167" t="s">
        <v>38</v>
      </c>
      <c r="D6" s="167"/>
      <c r="E6" s="167"/>
      <c r="F6" s="167"/>
      <c r="G6" s="167"/>
      <c r="H6" s="168"/>
      <c r="I6" s="189" t="s">
        <v>37</v>
      </c>
      <c r="J6" s="185"/>
      <c r="K6" s="185"/>
      <c r="L6" s="185"/>
      <c r="M6" s="186"/>
      <c r="N6" s="159" t="s">
        <v>36</v>
      </c>
      <c r="O6" s="32" t="s">
        <v>35</v>
      </c>
      <c r="P6" s="157">
        <v>0</v>
      </c>
      <c r="Q6" s="158"/>
      <c r="R6" s="32" t="s">
        <v>34</v>
      </c>
      <c r="S6" s="35">
        <f>S4-S5</f>
        <v>0</v>
      </c>
      <c r="T6" s="21"/>
    </row>
    <row r="7" spans="1:20" s="19" customFormat="1" ht="18" customHeight="1">
      <c r="A7" s="196" t="s">
        <v>33</v>
      </c>
      <c r="B7" s="185"/>
      <c r="C7" s="167" t="s">
        <v>32</v>
      </c>
      <c r="D7" s="167"/>
      <c r="E7" s="167"/>
      <c r="F7" s="167"/>
      <c r="G7" s="167"/>
      <c r="H7" s="168"/>
      <c r="I7" s="179" t="s">
        <v>31</v>
      </c>
      <c r="J7" s="180"/>
      <c r="K7" s="180"/>
      <c r="L7" s="180"/>
      <c r="M7" s="181"/>
      <c r="N7" s="160"/>
      <c r="O7" s="32" t="s">
        <v>30</v>
      </c>
      <c r="P7" s="157">
        <v>0</v>
      </c>
      <c r="Q7" s="158"/>
      <c r="R7" s="32" t="s">
        <v>29</v>
      </c>
      <c r="S7" s="41">
        <v>0</v>
      </c>
      <c r="T7" s="21"/>
    </row>
    <row r="8" spans="1:20" s="19" customFormat="1" ht="18" customHeight="1">
      <c r="A8" s="192" t="s">
        <v>28</v>
      </c>
      <c r="B8" s="193"/>
      <c r="C8" s="167"/>
      <c r="D8" s="167"/>
      <c r="E8" s="167"/>
      <c r="F8" s="167"/>
      <c r="G8" s="167"/>
      <c r="H8" s="168"/>
      <c r="I8" s="40" t="s">
        <v>27</v>
      </c>
      <c r="J8" s="39"/>
      <c r="K8" s="39"/>
      <c r="L8" s="38">
        <v>40287</v>
      </c>
      <c r="M8" s="37"/>
      <c r="N8" s="161"/>
      <c r="O8" s="36" t="s">
        <v>26</v>
      </c>
      <c r="P8" s="162">
        <v>0</v>
      </c>
      <c r="Q8" s="158"/>
      <c r="R8" s="32" t="s">
        <v>25</v>
      </c>
      <c r="S8" s="35">
        <f>S6+S7</f>
        <v>0</v>
      </c>
      <c r="T8" s="21"/>
    </row>
    <row r="9" spans="1:20" s="19" customFormat="1" ht="18" customHeight="1">
      <c r="A9" s="220" t="s">
        <v>24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34"/>
    </row>
    <row r="10" spans="1:20" s="19" customFormat="1" ht="18" customHeight="1">
      <c r="A10" s="221" t="s">
        <v>23</v>
      </c>
      <c r="B10" s="222"/>
      <c r="C10" s="222"/>
      <c r="D10" s="222"/>
      <c r="E10" s="222"/>
      <c r="F10" s="223"/>
      <c r="G10" s="207" t="s">
        <v>22</v>
      </c>
      <c r="H10" s="216"/>
      <c r="I10" s="217"/>
      <c r="J10" s="207" t="s">
        <v>21</v>
      </c>
      <c r="K10" s="208"/>
      <c r="L10" s="208"/>
      <c r="M10" s="209"/>
      <c r="N10" s="33" t="s">
        <v>20</v>
      </c>
      <c r="O10" s="32"/>
      <c r="P10" s="232" t="s">
        <v>19</v>
      </c>
      <c r="Q10" s="185"/>
      <c r="R10" s="186"/>
      <c r="S10" s="227" t="s">
        <v>18</v>
      </c>
      <c r="T10" s="21"/>
    </row>
    <row r="11" spans="1:20" s="19" customFormat="1" ht="18" customHeight="1">
      <c r="A11" s="224"/>
      <c r="B11" s="225"/>
      <c r="C11" s="225"/>
      <c r="D11" s="225"/>
      <c r="E11" s="225"/>
      <c r="F11" s="226"/>
      <c r="G11" s="32" t="s">
        <v>17</v>
      </c>
      <c r="H11" s="207" t="s">
        <v>16</v>
      </c>
      <c r="I11" s="217"/>
      <c r="J11" s="207" t="s">
        <v>17</v>
      </c>
      <c r="K11" s="217"/>
      <c r="L11" s="207" t="s">
        <v>16</v>
      </c>
      <c r="M11" s="217"/>
      <c r="N11" s="32" t="s">
        <v>17</v>
      </c>
      <c r="O11" s="32" t="s">
        <v>16</v>
      </c>
      <c r="P11" s="207" t="s">
        <v>17</v>
      </c>
      <c r="Q11" s="209"/>
      <c r="R11" s="32" t="s">
        <v>16</v>
      </c>
      <c r="S11" s="228"/>
      <c r="T11" s="21"/>
    </row>
    <row r="12" spans="1:20" s="19" customFormat="1" ht="18" customHeight="1">
      <c r="A12" s="152"/>
      <c r="B12" s="153"/>
      <c r="C12" s="153"/>
      <c r="D12" s="153"/>
      <c r="E12" s="153"/>
      <c r="F12" s="154"/>
      <c r="G12" s="31">
        <v>2.6891857821864022E-3</v>
      </c>
      <c r="H12" s="197">
        <v>2.6891857821864022E-3</v>
      </c>
      <c r="I12" s="198"/>
      <c r="J12" s="155"/>
      <c r="K12" s="219"/>
      <c r="L12" s="155">
        <f>SUM(J12)</f>
        <v>0</v>
      </c>
      <c r="M12" s="219"/>
      <c r="N12" s="27">
        <f>ROUND(J12*0.05,0)</f>
        <v>0</v>
      </c>
      <c r="O12" s="30">
        <f t="shared" ref="O12:O19" si="0">L12*0.05</f>
        <v>0</v>
      </c>
      <c r="P12" s="155">
        <f>J12-N12</f>
        <v>0</v>
      </c>
      <c r="Q12" s="219"/>
      <c r="R12" s="27">
        <f>ROUND(L12*0.95,0)</f>
        <v>0</v>
      </c>
      <c r="S12" s="229"/>
      <c r="T12" s="21"/>
    </row>
    <row r="13" spans="1:20" s="19" customFormat="1" ht="18" customHeight="1">
      <c r="A13" s="152"/>
      <c r="B13" s="153"/>
      <c r="C13" s="153"/>
      <c r="D13" s="153"/>
      <c r="E13" s="153"/>
      <c r="F13" s="154"/>
      <c r="G13" s="29" t="str">
        <f t="shared" ref="G13:G19" si="1">IF(A13="","",J13/A13)</f>
        <v/>
      </c>
      <c r="H13" s="197" t="str">
        <f t="shared" ref="H13:H19" si="2">IF(A13="","",L13/A13)</f>
        <v/>
      </c>
      <c r="I13" s="198"/>
      <c r="J13" s="155"/>
      <c r="K13" s="156"/>
      <c r="L13" s="155"/>
      <c r="M13" s="156"/>
      <c r="N13" s="28">
        <f t="shared" ref="N13:N19" si="3">J13*0.05</f>
        <v>0</v>
      </c>
      <c r="O13" s="28">
        <f t="shared" si="0"/>
        <v>0</v>
      </c>
      <c r="P13" s="206">
        <f t="shared" ref="P13:P19" si="4">J13*0.95</f>
        <v>0</v>
      </c>
      <c r="Q13" s="156"/>
      <c r="R13" s="28">
        <f t="shared" ref="R13:R19" si="5">L13*0.95</f>
        <v>0</v>
      </c>
      <c r="S13" s="230"/>
      <c r="T13" s="21"/>
    </row>
    <row r="14" spans="1:20" s="19" customFormat="1" ht="18" customHeight="1">
      <c r="A14" s="152"/>
      <c r="B14" s="153"/>
      <c r="C14" s="153"/>
      <c r="D14" s="153"/>
      <c r="E14" s="153"/>
      <c r="F14" s="154"/>
      <c r="G14" s="29" t="str">
        <f t="shared" si="1"/>
        <v/>
      </c>
      <c r="H14" s="197" t="str">
        <f t="shared" si="2"/>
        <v/>
      </c>
      <c r="I14" s="198"/>
      <c r="J14" s="155"/>
      <c r="K14" s="156"/>
      <c r="L14" s="155"/>
      <c r="M14" s="156"/>
      <c r="N14" s="28">
        <f t="shared" si="3"/>
        <v>0</v>
      </c>
      <c r="O14" s="28">
        <f t="shared" si="0"/>
        <v>0</v>
      </c>
      <c r="P14" s="206">
        <f t="shared" si="4"/>
        <v>0</v>
      </c>
      <c r="Q14" s="156"/>
      <c r="R14" s="28">
        <f t="shared" si="5"/>
        <v>0</v>
      </c>
      <c r="S14" s="230"/>
      <c r="T14" s="21"/>
    </row>
    <row r="15" spans="1:20" s="19" customFormat="1" ht="18" customHeight="1">
      <c r="A15" s="152"/>
      <c r="B15" s="153"/>
      <c r="C15" s="153"/>
      <c r="D15" s="153"/>
      <c r="E15" s="153"/>
      <c r="F15" s="154"/>
      <c r="G15" s="29" t="str">
        <f t="shared" si="1"/>
        <v/>
      </c>
      <c r="H15" s="197" t="str">
        <f t="shared" si="2"/>
        <v/>
      </c>
      <c r="I15" s="198"/>
      <c r="J15" s="155"/>
      <c r="K15" s="156"/>
      <c r="L15" s="155"/>
      <c r="M15" s="156"/>
      <c r="N15" s="28">
        <f t="shared" si="3"/>
        <v>0</v>
      </c>
      <c r="O15" s="28">
        <f t="shared" si="0"/>
        <v>0</v>
      </c>
      <c r="P15" s="206">
        <f t="shared" si="4"/>
        <v>0</v>
      </c>
      <c r="Q15" s="156"/>
      <c r="R15" s="28">
        <f t="shared" si="5"/>
        <v>0</v>
      </c>
      <c r="S15" s="230"/>
      <c r="T15" s="21"/>
    </row>
    <row r="16" spans="1:20" s="19" customFormat="1" ht="18" customHeight="1">
      <c r="A16" s="152"/>
      <c r="B16" s="153"/>
      <c r="C16" s="153"/>
      <c r="D16" s="153"/>
      <c r="E16" s="153"/>
      <c r="F16" s="154"/>
      <c r="G16" s="29" t="str">
        <f t="shared" si="1"/>
        <v/>
      </c>
      <c r="H16" s="197" t="str">
        <f t="shared" si="2"/>
        <v/>
      </c>
      <c r="I16" s="198"/>
      <c r="J16" s="155"/>
      <c r="K16" s="156"/>
      <c r="L16" s="155"/>
      <c r="M16" s="156"/>
      <c r="N16" s="28">
        <f t="shared" si="3"/>
        <v>0</v>
      </c>
      <c r="O16" s="28">
        <f t="shared" si="0"/>
        <v>0</v>
      </c>
      <c r="P16" s="206">
        <f t="shared" si="4"/>
        <v>0</v>
      </c>
      <c r="Q16" s="156"/>
      <c r="R16" s="28">
        <f t="shared" si="5"/>
        <v>0</v>
      </c>
      <c r="S16" s="230"/>
      <c r="T16" s="21"/>
    </row>
    <row r="17" spans="1:21" s="19" customFormat="1" ht="18" customHeight="1">
      <c r="A17" s="152"/>
      <c r="B17" s="153"/>
      <c r="C17" s="153"/>
      <c r="D17" s="153"/>
      <c r="E17" s="153"/>
      <c r="F17" s="154"/>
      <c r="G17" s="29" t="str">
        <f t="shared" si="1"/>
        <v/>
      </c>
      <c r="H17" s="197" t="str">
        <f t="shared" si="2"/>
        <v/>
      </c>
      <c r="I17" s="198"/>
      <c r="J17" s="155"/>
      <c r="K17" s="156"/>
      <c r="L17" s="155"/>
      <c r="M17" s="156"/>
      <c r="N17" s="28">
        <f t="shared" si="3"/>
        <v>0</v>
      </c>
      <c r="O17" s="28">
        <f t="shared" si="0"/>
        <v>0</v>
      </c>
      <c r="P17" s="206">
        <f t="shared" si="4"/>
        <v>0</v>
      </c>
      <c r="Q17" s="156"/>
      <c r="R17" s="28">
        <f t="shared" si="5"/>
        <v>0</v>
      </c>
      <c r="S17" s="230"/>
      <c r="T17" s="21"/>
    </row>
    <row r="18" spans="1:21" s="19" customFormat="1" ht="18" customHeight="1">
      <c r="A18" s="152"/>
      <c r="B18" s="153"/>
      <c r="C18" s="153"/>
      <c r="D18" s="153"/>
      <c r="E18" s="153"/>
      <c r="F18" s="154"/>
      <c r="G18" s="29" t="str">
        <f t="shared" si="1"/>
        <v/>
      </c>
      <c r="H18" s="197" t="str">
        <f t="shared" si="2"/>
        <v/>
      </c>
      <c r="I18" s="198"/>
      <c r="J18" s="155"/>
      <c r="K18" s="156"/>
      <c r="L18" s="155"/>
      <c r="M18" s="156"/>
      <c r="N18" s="28">
        <f t="shared" si="3"/>
        <v>0</v>
      </c>
      <c r="O18" s="28">
        <f t="shared" si="0"/>
        <v>0</v>
      </c>
      <c r="P18" s="206">
        <f t="shared" si="4"/>
        <v>0</v>
      </c>
      <c r="Q18" s="156"/>
      <c r="R18" s="28">
        <f t="shared" si="5"/>
        <v>0</v>
      </c>
      <c r="S18" s="230"/>
      <c r="T18" s="21"/>
    </row>
    <row r="19" spans="1:21" s="19" customFormat="1" ht="18" customHeight="1">
      <c r="A19" s="152"/>
      <c r="B19" s="153"/>
      <c r="C19" s="153"/>
      <c r="D19" s="153"/>
      <c r="E19" s="153"/>
      <c r="F19" s="154"/>
      <c r="G19" s="29" t="str">
        <f t="shared" si="1"/>
        <v/>
      </c>
      <c r="H19" s="197" t="str">
        <f t="shared" si="2"/>
        <v/>
      </c>
      <c r="I19" s="198"/>
      <c r="J19" s="155"/>
      <c r="K19" s="156"/>
      <c r="L19" s="155"/>
      <c r="M19" s="156"/>
      <c r="N19" s="28">
        <f t="shared" si="3"/>
        <v>0</v>
      </c>
      <c r="O19" s="28">
        <f t="shared" si="0"/>
        <v>0</v>
      </c>
      <c r="P19" s="206">
        <f t="shared" si="4"/>
        <v>0</v>
      </c>
      <c r="Q19" s="156"/>
      <c r="R19" s="28">
        <f t="shared" si="5"/>
        <v>0</v>
      </c>
      <c r="S19" s="230"/>
      <c r="T19" s="21"/>
    </row>
    <row r="20" spans="1:21" s="19" customFormat="1" ht="18" customHeight="1">
      <c r="A20" s="213" t="s">
        <v>15</v>
      </c>
      <c r="B20" s="208"/>
      <c r="C20" s="208"/>
      <c r="D20" s="208"/>
      <c r="E20" s="208"/>
      <c r="F20" s="208"/>
      <c r="G20" s="208"/>
      <c r="H20" s="208"/>
      <c r="I20" s="209"/>
      <c r="J20" s="155"/>
      <c r="K20" s="210"/>
      <c r="L20" s="155">
        <f>SUM(L12:M19)</f>
        <v>0</v>
      </c>
      <c r="M20" s="219"/>
      <c r="N20" s="27"/>
      <c r="O20" s="30">
        <f>SUM(O12:O19)</f>
        <v>0</v>
      </c>
      <c r="P20" s="155" t="s">
        <v>14</v>
      </c>
      <c r="Q20" s="219"/>
      <c r="R20" s="27">
        <f>SUM(R12:R19)</f>
        <v>0</v>
      </c>
      <c r="S20" s="231"/>
      <c r="T20" s="21"/>
    </row>
    <row r="21" spans="1:21" s="19" customFormat="1" ht="18" customHeight="1">
      <c r="A21" s="214"/>
      <c r="B21" s="207" t="s">
        <v>13</v>
      </c>
      <c r="C21" s="216"/>
      <c r="D21" s="216"/>
      <c r="E21" s="217"/>
      <c r="F21" s="207" t="s">
        <v>12</v>
      </c>
      <c r="G21" s="208"/>
      <c r="H21" s="208"/>
      <c r="I21" s="209"/>
      <c r="J21" s="201" t="s">
        <v>11</v>
      </c>
      <c r="K21" s="211"/>
      <c r="L21" s="211"/>
      <c r="M21" s="211"/>
      <c r="N21" s="211"/>
      <c r="O21" s="211"/>
      <c r="P21" s="211"/>
      <c r="Q21" s="211"/>
      <c r="R21" s="211"/>
      <c r="S21" s="212"/>
      <c r="T21" s="26"/>
      <c r="U21" s="20"/>
    </row>
    <row r="22" spans="1:21" s="19" customFormat="1" ht="18" customHeight="1">
      <c r="A22" s="215"/>
      <c r="B22" s="218"/>
      <c r="C22" s="167"/>
      <c r="D22" s="167"/>
      <c r="E22" s="168"/>
      <c r="F22" s="155"/>
      <c r="G22" s="171"/>
      <c r="H22" s="171"/>
      <c r="I22" s="156"/>
      <c r="J22" s="25"/>
      <c r="K22" s="20"/>
      <c r="L22" s="20"/>
      <c r="M22" s="20"/>
      <c r="N22" s="20"/>
      <c r="O22" s="20"/>
      <c r="P22" s="20"/>
      <c r="Q22" s="20"/>
      <c r="R22" s="20"/>
      <c r="S22" s="24"/>
      <c r="T22" s="21"/>
      <c r="U22" s="20"/>
    </row>
    <row r="23" spans="1:21" s="19" customFormat="1" ht="18" customHeight="1">
      <c r="A23" s="215"/>
      <c r="B23" s="218"/>
      <c r="C23" s="167"/>
      <c r="D23" s="167"/>
      <c r="E23" s="168"/>
      <c r="F23" s="155"/>
      <c r="G23" s="171"/>
      <c r="H23" s="171"/>
      <c r="I23" s="156"/>
      <c r="J23" s="25"/>
      <c r="K23" s="20"/>
      <c r="L23" s="20"/>
      <c r="M23" s="20"/>
      <c r="N23" s="20"/>
      <c r="O23" s="20" t="s">
        <v>10</v>
      </c>
      <c r="P23" s="20"/>
      <c r="Q23" s="20"/>
      <c r="R23" s="20"/>
      <c r="S23" s="24"/>
      <c r="T23" s="21"/>
      <c r="U23" s="20"/>
    </row>
    <row r="24" spans="1:21" s="19" customFormat="1" ht="18" customHeight="1">
      <c r="A24" s="215"/>
      <c r="B24" s="218"/>
      <c r="C24" s="167"/>
      <c r="D24" s="167"/>
      <c r="E24" s="168"/>
      <c r="F24" s="155"/>
      <c r="G24" s="171"/>
      <c r="H24" s="171"/>
      <c r="I24" s="156"/>
      <c r="J24" s="25"/>
      <c r="K24" s="20"/>
      <c r="L24" s="20"/>
      <c r="M24" s="20"/>
      <c r="N24" s="20"/>
      <c r="O24" s="20"/>
      <c r="P24" s="20"/>
      <c r="Q24" s="20"/>
      <c r="R24" s="20"/>
      <c r="S24" s="24"/>
      <c r="T24" s="21"/>
      <c r="U24" s="20"/>
    </row>
    <row r="25" spans="1:21" s="19" customFormat="1" ht="18" customHeight="1">
      <c r="A25" s="215"/>
      <c r="B25" s="201" t="s">
        <v>9</v>
      </c>
      <c r="C25" s="202"/>
      <c r="D25" s="167"/>
      <c r="E25" s="168"/>
      <c r="F25" s="203" t="str">
        <f>IF(SUM(F22:I24)=0,"",SUM(F22:I24))</f>
        <v/>
      </c>
      <c r="G25" s="204"/>
      <c r="H25" s="204"/>
      <c r="I25" s="205"/>
      <c r="J25" s="199" t="s">
        <v>8</v>
      </c>
      <c r="K25" s="200"/>
      <c r="L25" s="200"/>
      <c r="M25" s="200"/>
      <c r="N25" s="200"/>
      <c r="O25" s="23"/>
      <c r="P25" s="23" t="s">
        <v>7</v>
      </c>
      <c r="Q25" s="23"/>
      <c r="R25" s="23"/>
      <c r="S25" s="22"/>
      <c r="T25" s="21"/>
      <c r="U25" s="20"/>
    </row>
    <row r="26" spans="1:21" ht="18" customHeight="1">
      <c r="A26" s="172" t="s">
        <v>6</v>
      </c>
      <c r="B26" s="173"/>
      <c r="C26" s="173"/>
      <c r="D26" s="174" t="s">
        <v>5</v>
      </c>
      <c r="E26" s="174"/>
      <c r="F26" s="174"/>
      <c r="G26" s="174"/>
      <c r="H26" s="173" t="s">
        <v>4</v>
      </c>
      <c r="I26" s="173"/>
      <c r="J26" s="173"/>
      <c r="K26" s="18"/>
      <c r="L26" s="16" t="s">
        <v>3</v>
      </c>
      <c r="M26" s="17"/>
      <c r="N26" s="17"/>
      <c r="O26" s="17"/>
      <c r="P26" s="16"/>
      <c r="Q26" s="16"/>
      <c r="R26" s="15"/>
      <c r="S26" s="14" t="s">
        <v>2</v>
      </c>
    </row>
    <row r="27" spans="1:21" ht="16.5">
      <c r="A27" s="169"/>
      <c r="B27" s="170"/>
      <c r="C27" s="11"/>
      <c r="D27" s="11"/>
      <c r="E27" s="11"/>
      <c r="F27" s="12"/>
      <c r="G27" s="12"/>
      <c r="H27" s="12"/>
      <c r="I27" s="12"/>
      <c r="J27" s="11"/>
      <c r="K27" s="11"/>
      <c r="L27" s="11"/>
      <c r="M27" s="11"/>
      <c r="N27" s="12"/>
      <c r="O27" s="11"/>
      <c r="P27" s="11"/>
      <c r="Q27" s="11"/>
      <c r="R27" s="11"/>
      <c r="S27" s="10"/>
    </row>
    <row r="28" spans="1:21" ht="16.5">
      <c r="A28" s="13"/>
      <c r="B28" s="11"/>
      <c r="C28" s="11"/>
      <c r="D28" s="11"/>
      <c r="E28" s="11"/>
      <c r="F28" s="12"/>
      <c r="G28" s="12"/>
      <c r="H28" s="12"/>
      <c r="I28" s="12"/>
      <c r="J28" s="11"/>
      <c r="K28" s="11"/>
      <c r="L28" s="11"/>
      <c r="M28" s="11"/>
      <c r="N28" s="12"/>
      <c r="O28" s="11"/>
      <c r="P28" s="11"/>
      <c r="Q28" s="11"/>
      <c r="R28" s="11"/>
      <c r="S28" s="10"/>
    </row>
    <row r="29" spans="1:21" ht="16.5">
      <c r="A29" s="169"/>
      <c r="B29" s="170"/>
      <c r="C29" s="170"/>
      <c r="D29" s="11"/>
      <c r="E29" s="11"/>
      <c r="F29" s="12"/>
      <c r="G29" s="12"/>
      <c r="H29" s="12"/>
      <c r="I29" s="12"/>
      <c r="J29" s="11"/>
      <c r="K29" s="11"/>
      <c r="L29" s="11"/>
      <c r="M29" s="11"/>
      <c r="N29" s="12"/>
      <c r="O29" s="11"/>
      <c r="P29" s="11"/>
      <c r="Q29" s="11"/>
      <c r="R29" s="11"/>
      <c r="S29" s="10"/>
    </row>
    <row r="30" spans="1:21" ht="16.5">
      <c r="A30" s="13"/>
      <c r="B30" s="11"/>
      <c r="C30" s="11"/>
      <c r="D30" s="11"/>
      <c r="E30" s="11"/>
      <c r="F30" s="12"/>
      <c r="G30" s="12"/>
      <c r="H30" s="12"/>
      <c r="I30" s="12"/>
      <c r="J30" s="11"/>
      <c r="K30" s="11"/>
      <c r="L30" s="11"/>
      <c r="M30" s="11"/>
      <c r="N30" s="12"/>
      <c r="O30" s="11"/>
      <c r="P30" s="11"/>
      <c r="Q30" s="11"/>
      <c r="R30" s="11"/>
      <c r="S30" s="10"/>
    </row>
    <row r="31" spans="1:21" ht="16.5">
      <c r="A31" s="13"/>
      <c r="B31" s="11"/>
      <c r="C31" s="11"/>
      <c r="D31" s="11"/>
      <c r="E31" s="11"/>
      <c r="F31" s="12"/>
      <c r="G31" s="12"/>
      <c r="H31" s="12"/>
      <c r="I31" s="12"/>
      <c r="J31" s="11"/>
      <c r="K31" s="11"/>
      <c r="L31" s="11"/>
      <c r="M31" s="11"/>
      <c r="N31" s="12"/>
      <c r="O31" s="11"/>
      <c r="P31" s="11"/>
      <c r="Q31" s="11"/>
      <c r="R31" s="11"/>
      <c r="S31" s="10"/>
    </row>
    <row r="32" spans="1:21" ht="12.75" customHeight="1" thickBot="1">
      <c r="A32" s="9"/>
      <c r="B32" s="7"/>
      <c r="C32" s="7"/>
      <c r="D32" s="7"/>
      <c r="E32" s="7"/>
      <c r="F32" s="8"/>
      <c r="G32" s="8"/>
      <c r="H32" s="8"/>
      <c r="I32" s="8"/>
      <c r="J32" s="7"/>
      <c r="K32" s="7"/>
      <c r="L32" s="7"/>
      <c r="M32" s="7"/>
      <c r="N32" s="8"/>
      <c r="O32" s="7"/>
      <c r="P32" s="7"/>
      <c r="Q32" s="7"/>
      <c r="R32" s="7"/>
      <c r="S32" s="6"/>
    </row>
    <row r="33" spans="1:19" s="3" customFormat="1" ht="17.25" customHeight="1" thickTop="1">
      <c r="A33" s="5" t="s">
        <v>1</v>
      </c>
      <c r="S33" s="4"/>
    </row>
    <row r="34" spans="1:19" ht="16.5">
      <c r="A34" s="2" t="s">
        <v>0</v>
      </c>
    </row>
  </sheetData>
  <mergeCells count="97">
    <mergeCell ref="P20:Q20"/>
    <mergeCell ref="P11:Q11"/>
    <mergeCell ref="P10:R10"/>
    <mergeCell ref="P18:Q18"/>
    <mergeCell ref="P19:Q19"/>
    <mergeCell ref="P15:Q15"/>
    <mergeCell ref="A9:S9"/>
    <mergeCell ref="J12:K12"/>
    <mergeCell ref="P14:Q14"/>
    <mergeCell ref="L11:M11"/>
    <mergeCell ref="H11:I11"/>
    <mergeCell ref="L14:M14"/>
    <mergeCell ref="J11:K11"/>
    <mergeCell ref="A10:F11"/>
    <mergeCell ref="A12:F12"/>
    <mergeCell ref="J10:M10"/>
    <mergeCell ref="L12:M12"/>
    <mergeCell ref="P12:Q12"/>
    <mergeCell ref="P13:Q13"/>
    <mergeCell ref="S10:S11"/>
    <mergeCell ref="S12:S20"/>
    <mergeCell ref="P17:Q17"/>
    <mergeCell ref="L20:M20"/>
    <mergeCell ref="H13:I13"/>
    <mergeCell ref="G10:I10"/>
    <mergeCell ref="H12:I12"/>
    <mergeCell ref="H14:I14"/>
    <mergeCell ref="P16:Q16"/>
    <mergeCell ref="F21:I21"/>
    <mergeCell ref="J19:K19"/>
    <mergeCell ref="J20:K20"/>
    <mergeCell ref="J21:S21"/>
    <mergeCell ref="H19:I19"/>
    <mergeCell ref="L19:M19"/>
    <mergeCell ref="A20:I20"/>
    <mergeCell ref="H17:I17"/>
    <mergeCell ref="J18:K18"/>
    <mergeCell ref="A21:A25"/>
    <mergeCell ref="B21:E21"/>
    <mergeCell ref="B22:E22"/>
    <mergeCell ref="B23:E23"/>
    <mergeCell ref="B24:E24"/>
    <mergeCell ref="L17:M17"/>
    <mergeCell ref="L15:M15"/>
    <mergeCell ref="A16:F16"/>
    <mergeCell ref="J13:K13"/>
    <mergeCell ref="J14:K14"/>
    <mergeCell ref="H16:I16"/>
    <mergeCell ref="A14:F14"/>
    <mergeCell ref="J15:K15"/>
    <mergeCell ref="L13:M13"/>
    <mergeCell ref="A15:F15"/>
    <mergeCell ref="H15:I15"/>
    <mergeCell ref="A13:F13"/>
    <mergeCell ref="I4:J4"/>
    <mergeCell ref="I6:M6"/>
    <mergeCell ref="C4:H4"/>
    <mergeCell ref="C5:H5"/>
    <mergeCell ref="A8:B8"/>
    <mergeCell ref="C8:H8"/>
    <mergeCell ref="A4:B4"/>
    <mergeCell ref="A5:B5"/>
    <mergeCell ref="A7:B7"/>
    <mergeCell ref="A6:B6"/>
    <mergeCell ref="C7:H7"/>
    <mergeCell ref="A29:C29"/>
    <mergeCell ref="L16:M16"/>
    <mergeCell ref="F22:I22"/>
    <mergeCell ref="F23:I23"/>
    <mergeCell ref="A18:F18"/>
    <mergeCell ref="A19:F19"/>
    <mergeCell ref="A27:B27"/>
    <mergeCell ref="A26:C26"/>
    <mergeCell ref="H26:J26"/>
    <mergeCell ref="D26:G26"/>
    <mergeCell ref="J25:N25"/>
    <mergeCell ref="B25:E25"/>
    <mergeCell ref="F24:I24"/>
    <mergeCell ref="F25:I25"/>
    <mergeCell ref="L18:M18"/>
    <mergeCell ref="H18:I18"/>
    <mergeCell ref="A2:S2"/>
    <mergeCell ref="A17:F17"/>
    <mergeCell ref="J16:K16"/>
    <mergeCell ref="J17:K17"/>
    <mergeCell ref="P7:Q7"/>
    <mergeCell ref="N6:N8"/>
    <mergeCell ref="P8:Q8"/>
    <mergeCell ref="N4:O4"/>
    <mergeCell ref="N5:O5"/>
    <mergeCell ref="C6:H6"/>
    <mergeCell ref="P4:Q4"/>
    <mergeCell ref="P5:Q5"/>
    <mergeCell ref="P6:Q6"/>
    <mergeCell ref="I7:M7"/>
    <mergeCell ref="K4:M4"/>
    <mergeCell ref="I5:M5"/>
  </mergeCells>
  <phoneticPr fontId="3" type="noConversion"/>
  <printOptions horizontalCentered="1"/>
  <pageMargins left="0.59055118110236227" right="0.39370078740157483" top="0.39370078740157483" bottom="0.15748031496062992" header="0.51181102362204722" footer="0.51181102362204722"/>
  <pageSetup paperSize="9" scale="96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view="pageBreakPreview" topLeftCell="A13" zoomScaleNormal="100" zoomScaleSheetLayoutView="100" workbookViewId="0">
      <selection activeCell="I24" sqref="I24:J33"/>
    </sheetView>
  </sheetViews>
  <sheetFormatPr defaultRowHeight="14.25"/>
  <cols>
    <col min="1" max="1" width="10.25" style="46" customWidth="1"/>
    <col min="2" max="2" width="29.25" style="46" customWidth="1"/>
    <col min="3" max="3" width="5.875" style="46" customWidth="1"/>
    <col min="4" max="4" width="8.25" style="49" customWidth="1"/>
    <col min="5" max="5" width="9.125" style="46" customWidth="1"/>
    <col min="6" max="6" width="15.125" style="46" customWidth="1"/>
    <col min="7" max="7" width="8.375" style="46" customWidth="1"/>
    <col min="8" max="8" width="10.25" style="46" customWidth="1"/>
    <col min="9" max="9" width="15.625" style="46" customWidth="1"/>
    <col min="10" max="10" width="16" style="46" customWidth="1"/>
    <col min="11" max="11" width="14.375" style="48" customWidth="1"/>
    <col min="12" max="12" width="15.375" style="47" hidden="1" customWidth="1"/>
    <col min="13" max="13" width="16.125" style="46" customWidth="1"/>
    <col min="14" max="16384" width="9" style="46"/>
  </cols>
  <sheetData>
    <row r="1" spans="1:12" s="67" customFormat="1" ht="21" customHeight="1">
      <c r="A1" s="233" t="s">
        <v>129</v>
      </c>
      <c r="B1" s="234"/>
      <c r="C1" s="234"/>
      <c r="D1" s="234"/>
      <c r="E1" s="234"/>
      <c r="F1" s="234"/>
      <c r="G1" s="234"/>
      <c r="H1" s="234"/>
      <c r="I1" s="234"/>
      <c r="J1" s="234"/>
      <c r="K1" s="235"/>
      <c r="L1" s="77"/>
    </row>
    <row r="2" spans="1:12" s="67" customFormat="1" ht="21" customHeight="1">
      <c r="A2" s="233" t="s">
        <v>128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76"/>
    </row>
    <row r="3" spans="1:12" s="67" customFormat="1">
      <c r="D3" s="75"/>
      <c r="F3" s="236"/>
      <c r="G3" s="236"/>
      <c r="H3" s="236"/>
      <c r="I3" s="236"/>
      <c r="J3" s="236"/>
      <c r="K3" s="236"/>
      <c r="L3" s="74"/>
    </row>
    <row r="4" spans="1:12" s="67" customFormat="1" ht="14.25" customHeight="1">
      <c r="A4" s="73" t="s">
        <v>127</v>
      </c>
      <c r="B4" s="241" t="s">
        <v>126</v>
      </c>
      <c r="C4" s="241"/>
      <c r="D4" s="241"/>
      <c r="E4" s="241"/>
      <c r="F4" s="241"/>
      <c r="G4" s="72"/>
      <c r="H4" s="72"/>
      <c r="I4" s="72"/>
      <c r="J4" s="72" t="s">
        <v>125</v>
      </c>
      <c r="K4" s="71">
        <f>'990131估驗計價單-首頁'!L8</f>
        <v>40287</v>
      </c>
      <c r="L4" s="70"/>
    </row>
    <row r="5" spans="1:12" s="67" customFormat="1">
      <c r="A5" s="237" t="s">
        <v>124</v>
      </c>
      <c r="B5" s="238" t="s">
        <v>123</v>
      </c>
      <c r="C5" s="237" t="s">
        <v>122</v>
      </c>
      <c r="D5" s="69" t="s">
        <v>121</v>
      </c>
      <c r="E5" s="69" t="s">
        <v>120</v>
      </c>
      <c r="F5" s="68" t="s">
        <v>119</v>
      </c>
      <c r="G5" s="69" t="s">
        <v>118</v>
      </c>
      <c r="H5" s="69" t="s">
        <v>117</v>
      </c>
      <c r="I5" s="69" t="s">
        <v>116</v>
      </c>
      <c r="J5" s="69" t="s">
        <v>115</v>
      </c>
      <c r="K5" s="240" t="s">
        <v>114</v>
      </c>
      <c r="L5" s="68" t="s">
        <v>113</v>
      </c>
    </row>
    <row r="6" spans="1:12" s="67" customFormat="1">
      <c r="A6" s="237"/>
      <c r="B6" s="239"/>
      <c r="C6" s="237"/>
      <c r="D6" s="69"/>
      <c r="E6" s="69" t="s">
        <v>112</v>
      </c>
      <c r="F6" s="68"/>
      <c r="G6" s="69" t="s">
        <v>111</v>
      </c>
      <c r="H6" s="69" t="s">
        <v>110</v>
      </c>
      <c r="I6" s="69" t="s">
        <v>109</v>
      </c>
      <c r="J6" s="69" t="s">
        <v>108</v>
      </c>
      <c r="K6" s="240"/>
      <c r="L6" s="68" t="s">
        <v>107</v>
      </c>
    </row>
    <row r="7" spans="1:12" s="67" customFormat="1">
      <c r="A7" s="237"/>
      <c r="B7" s="239"/>
      <c r="C7" s="237"/>
      <c r="D7" s="69" t="s">
        <v>106</v>
      </c>
      <c r="E7" s="69" t="s">
        <v>105</v>
      </c>
      <c r="F7" s="68" t="s">
        <v>104</v>
      </c>
      <c r="G7" s="69" t="s">
        <v>103</v>
      </c>
      <c r="H7" s="69" t="s">
        <v>103</v>
      </c>
      <c r="I7" s="69" t="s">
        <v>102</v>
      </c>
      <c r="J7" s="69" t="s">
        <v>102</v>
      </c>
      <c r="K7" s="240"/>
      <c r="L7" s="68" t="s">
        <v>101</v>
      </c>
    </row>
    <row r="8" spans="1:12">
      <c r="A8" s="65" t="s">
        <v>100</v>
      </c>
      <c r="B8" s="64" t="s">
        <v>99</v>
      </c>
      <c r="C8" s="53"/>
      <c r="D8" s="52"/>
      <c r="E8" s="50"/>
      <c r="F8" s="63"/>
      <c r="G8" s="66"/>
      <c r="H8" s="47"/>
      <c r="I8" s="47"/>
      <c r="J8" s="47"/>
      <c r="K8" s="47"/>
    </row>
    <row r="9" spans="1:12">
      <c r="A9" s="65" t="s">
        <v>98</v>
      </c>
      <c r="B9" s="64" t="s">
        <v>97</v>
      </c>
      <c r="C9" s="57" t="s">
        <v>53</v>
      </c>
      <c r="D9" s="52">
        <v>1</v>
      </c>
      <c r="E9" s="50"/>
      <c r="F9" s="63"/>
      <c r="G9" s="55"/>
      <c r="H9" s="55"/>
      <c r="I9" s="54"/>
      <c r="J9" s="54"/>
      <c r="K9" s="47"/>
      <c r="L9" s="54">
        <v>0</v>
      </c>
    </row>
    <row r="10" spans="1:12">
      <c r="A10" s="65" t="s">
        <v>96</v>
      </c>
      <c r="B10" s="64" t="s">
        <v>95</v>
      </c>
      <c r="C10" s="57" t="s">
        <v>53</v>
      </c>
      <c r="D10" s="52">
        <v>1</v>
      </c>
      <c r="E10" s="50"/>
      <c r="F10" s="63"/>
      <c r="G10" s="55">
        <v>6.9627924674239158E-2</v>
      </c>
      <c r="H10" s="55">
        <f t="shared" ref="H10:H23" si="0">G10</f>
        <v>6.9627924674239158E-2</v>
      </c>
      <c r="I10" s="54"/>
      <c r="J10" s="54">
        <v>558127</v>
      </c>
      <c r="K10" s="47"/>
      <c r="L10" s="54">
        <v>0</v>
      </c>
    </row>
    <row r="11" spans="1:12">
      <c r="A11" s="65" t="s">
        <v>94</v>
      </c>
      <c r="B11" s="64" t="s">
        <v>93</v>
      </c>
      <c r="C11" s="57" t="s">
        <v>53</v>
      </c>
      <c r="D11" s="52">
        <v>1</v>
      </c>
      <c r="E11" s="50"/>
      <c r="F11" s="63"/>
      <c r="G11" s="55">
        <v>0</v>
      </c>
      <c r="H11" s="55">
        <f t="shared" si="0"/>
        <v>0</v>
      </c>
      <c r="I11" s="54">
        <v>0</v>
      </c>
      <c r="J11" s="54">
        <v>0</v>
      </c>
      <c r="K11" s="47"/>
      <c r="L11" s="54">
        <v>0</v>
      </c>
    </row>
    <row r="12" spans="1:12">
      <c r="A12" s="65" t="s">
        <v>92</v>
      </c>
      <c r="B12" s="64" t="s">
        <v>91</v>
      </c>
      <c r="C12" s="57" t="s">
        <v>53</v>
      </c>
      <c r="D12" s="52">
        <v>1</v>
      </c>
      <c r="E12" s="50"/>
      <c r="F12" s="63"/>
      <c r="G12" s="55">
        <v>0</v>
      </c>
      <c r="H12" s="55">
        <f t="shared" si="0"/>
        <v>0</v>
      </c>
      <c r="I12" s="54">
        <v>0</v>
      </c>
      <c r="J12" s="54">
        <v>0</v>
      </c>
      <c r="K12" s="47"/>
      <c r="L12" s="54">
        <v>0</v>
      </c>
    </row>
    <row r="13" spans="1:12">
      <c r="A13" s="65" t="s">
        <v>90</v>
      </c>
      <c r="B13" s="64" t="s">
        <v>89</v>
      </c>
      <c r="C13" s="57" t="s">
        <v>53</v>
      </c>
      <c r="D13" s="52">
        <v>1</v>
      </c>
      <c r="E13" s="50"/>
      <c r="F13" s="63"/>
      <c r="G13" s="55">
        <v>0</v>
      </c>
      <c r="H13" s="55">
        <f t="shared" si="0"/>
        <v>0</v>
      </c>
      <c r="I13" s="54">
        <v>0</v>
      </c>
      <c r="J13" s="54">
        <v>0</v>
      </c>
      <c r="K13" s="47"/>
      <c r="L13" s="54">
        <v>0</v>
      </c>
    </row>
    <row r="14" spans="1:12">
      <c r="A14" s="65" t="s">
        <v>88</v>
      </c>
      <c r="B14" s="64" t="s">
        <v>87</v>
      </c>
      <c r="C14" s="57" t="s">
        <v>53</v>
      </c>
      <c r="D14" s="52">
        <v>1</v>
      </c>
      <c r="E14" s="50"/>
      <c r="F14" s="63"/>
      <c r="G14" s="55">
        <v>0</v>
      </c>
      <c r="H14" s="55">
        <f t="shared" si="0"/>
        <v>0</v>
      </c>
      <c r="I14" s="54">
        <v>0</v>
      </c>
      <c r="J14" s="54">
        <v>0</v>
      </c>
      <c r="K14" s="47"/>
      <c r="L14" s="54">
        <v>0</v>
      </c>
    </row>
    <row r="15" spans="1:12">
      <c r="A15" s="65" t="s">
        <v>86</v>
      </c>
      <c r="B15" s="64" t="s">
        <v>85</v>
      </c>
      <c r="C15" s="57" t="s">
        <v>53</v>
      </c>
      <c r="D15" s="52">
        <v>1</v>
      </c>
      <c r="E15" s="50"/>
      <c r="F15" s="63"/>
      <c r="G15" s="55">
        <v>0</v>
      </c>
      <c r="H15" s="55">
        <f t="shared" si="0"/>
        <v>0</v>
      </c>
      <c r="I15" s="54">
        <v>0</v>
      </c>
      <c r="J15" s="54">
        <v>0</v>
      </c>
      <c r="K15" s="47"/>
      <c r="L15" s="54">
        <v>0</v>
      </c>
    </row>
    <row r="16" spans="1:12">
      <c r="A16" s="65" t="s">
        <v>84</v>
      </c>
      <c r="B16" s="64" t="s">
        <v>83</v>
      </c>
      <c r="C16" s="57" t="s">
        <v>53</v>
      </c>
      <c r="D16" s="52">
        <v>1</v>
      </c>
      <c r="E16" s="50"/>
      <c r="F16" s="63"/>
      <c r="G16" s="55">
        <v>0</v>
      </c>
      <c r="H16" s="55">
        <f t="shared" si="0"/>
        <v>0</v>
      </c>
      <c r="I16" s="54">
        <v>0</v>
      </c>
      <c r="J16" s="54">
        <v>0</v>
      </c>
      <c r="K16" s="47"/>
      <c r="L16" s="54">
        <v>0</v>
      </c>
    </row>
    <row r="17" spans="1:12">
      <c r="A17" s="65" t="s">
        <v>82</v>
      </c>
      <c r="B17" s="64" t="s">
        <v>81</v>
      </c>
      <c r="C17" s="57" t="s">
        <v>53</v>
      </c>
      <c r="D17" s="52">
        <v>1</v>
      </c>
      <c r="E17" s="50"/>
      <c r="F17" s="63"/>
      <c r="G17" s="55">
        <v>0</v>
      </c>
      <c r="H17" s="55">
        <f t="shared" si="0"/>
        <v>0</v>
      </c>
      <c r="I17" s="54">
        <v>0</v>
      </c>
      <c r="J17" s="54">
        <v>0</v>
      </c>
      <c r="K17" s="47"/>
      <c r="L17" s="54">
        <v>0</v>
      </c>
    </row>
    <row r="18" spans="1:12">
      <c r="A18" s="65" t="s">
        <v>80</v>
      </c>
      <c r="B18" s="64" t="s">
        <v>79</v>
      </c>
      <c r="C18" s="57" t="s">
        <v>53</v>
      </c>
      <c r="D18" s="52">
        <v>1</v>
      </c>
      <c r="E18" s="50"/>
      <c r="F18" s="63"/>
      <c r="G18" s="55">
        <v>0</v>
      </c>
      <c r="H18" s="55">
        <f t="shared" si="0"/>
        <v>0</v>
      </c>
      <c r="I18" s="54">
        <v>0</v>
      </c>
      <c r="J18" s="54">
        <v>0</v>
      </c>
      <c r="K18" s="47"/>
      <c r="L18" s="54">
        <v>0</v>
      </c>
    </row>
    <row r="19" spans="1:12">
      <c r="A19" s="65" t="s">
        <v>78</v>
      </c>
      <c r="B19" s="64" t="s">
        <v>77</v>
      </c>
      <c r="C19" s="57" t="s">
        <v>53</v>
      </c>
      <c r="D19" s="52">
        <v>1</v>
      </c>
      <c r="E19" s="50"/>
      <c r="F19" s="63"/>
      <c r="G19" s="55">
        <v>0</v>
      </c>
      <c r="H19" s="55">
        <f t="shared" si="0"/>
        <v>0</v>
      </c>
      <c r="I19" s="54">
        <v>0</v>
      </c>
      <c r="J19" s="54">
        <v>0</v>
      </c>
      <c r="K19" s="47"/>
      <c r="L19" s="54">
        <v>0</v>
      </c>
    </row>
    <row r="20" spans="1:12">
      <c r="A20" s="65" t="s">
        <v>76</v>
      </c>
      <c r="B20" s="64" t="s">
        <v>75</v>
      </c>
      <c r="C20" s="57" t="s">
        <v>53</v>
      </c>
      <c r="D20" s="52">
        <v>1</v>
      </c>
      <c r="E20" s="50"/>
      <c r="F20" s="63"/>
      <c r="G20" s="55">
        <v>0</v>
      </c>
      <c r="H20" s="55">
        <f t="shared" si="0"/>
        <v>0</v>
      </c>
      <c r="I20" s="54">
        <v>0</v>
      </c>
      <c r="J20" s="54">
        <v>0</v>
      </c>
      <c r="K20" s="47"/>
      <c r="L20" s="54">
        <v>0</v>
      </c>
    </row>
    <row r="21" spans="1:12">
      <c r="A21" s="65" t="s">
        <v>74</v>
      </c>
      <c r="B21" s="64" t="s">
        <v>73</v>
      </c>
      <c r="C21" s="57" t="s">
        <v>53</v>
      </c>
      <c r="D21" s="52">
        <v>1</v>
      </c>
      <c r="E21" s="50"/>
      <c r="F21" s="63"/>
      <c r="G21" s="55">
        <v>0</v>
      </c>
      <c r="H21" s="55">
        <f t="shared" si="0"/>
        <v>0</v>
      </c>
      <c r="I21" s="54">
        <v>0</v>
      </c>
      <c r="J21" s="54">
        <v>0</v>
      </c>
      <c r="K21" s="47"/>
      <c r="L21" s="54">
        <v>0</v>
      </c>
    </row>
    <row r="22" spans="1:12">
      <c r="A22" s="65" t="s">
        <v>72</v>
      </c>
      <c r="B22" s="64" t="s">
        <v>71</v>
      </c>
      <c r="C22" s="57" t="s">
        <v>53</v>
      </c>
      <c r="D22" s="52">
        <v>1</v>
      </c>
      <c r="E22" s="50"/>
      <c r="F22" s="63"/>
      <c r="G22" s="55">
        <v>0</v>
      </c>
      <c r="H22" s="55">
        <f t="shared" si="0"/>
        <v>0</v>
      </c>
      <c r="I22" s="54">
        <v>0</v>
      </c>
      <c r="J22" s="54">
        <v>0</v>
      </c>
      <c r="K22" s="47"/>
      <c r="L22" s="54">
        <v>0</v>
      </c>
    </row>
    <row r="23" spans="1:12">
      <c r="A23" s="65" t="s">
        <v>70</v>
      </c>
      <c r="B23" s="64" t="s">
        <v>69</v>
      </c>
      <c r="C23" s="57" t="s">
        <v>53</v>
      </c>
      <c r="D23" s="52">
        <v>1</v>
      </c>
      <c r="E23" s="50"/>
      <c r="F23" s="63"/>
      <c r="G23" s="55">
        <v>0</v>
      </c>
      <c r="H23" s="55">
        <f t="shared" si="0"/>
        <v>0</v>
      </c>
      <c r="I23" s="54">
        <v>0</v>
      </c>
      <c r="J23" s="54">
        <v>0</v>
      </c>
      <c r="K23" s="47"/>
      <c r="L23" s="54">
        <v>0</v>
      </c>
    </row>
    <row r="24" spans="1:12">
      <c r="A24" s="65"/>
      <c r="B24" s="64" t="s">
        <v>68</v>
      </c>
      <c r="C24" s="57" t="s">
        <v>53</v>
      </c>
      <c r="D24" s="52">
        <v>1</v>
      </c>
      <c r="E24" s="50"/>
      <c r="F24" s="63"/>
      <c r="G24" s="55"/>
      <c r="H24" s="55"/>
      <c r="I24" s="54"/>
      <c r="J24" s="54"/>
      <c r="K24" s="47"/>
      <c r="L24" s="54">
        <v>0</v>
      </c>
    </row>
    <row r="25" spans="1:12">
      <c r="A25" s="65" t="s">
        <v>67</v>
      </c>
      <c r="B25" s="64" t="s">
        <v>66</v>
      </c>
      <c r="C25" s="57" t="s">
        <v>53</v>
      </c>
      <c r="D25" s="52">
        <v>1</v>
      </c>
      <c r="E25" s="50"/>
      <c r="F25" s="63"/>
      <c r="G25" s="55"/>
      <c r="H25" s="55"/>
      <c r="I25" s="54"/>
      <c r="J25" s="54"/>
      <c r="K25" s="47"/>
      <c r="L25" s="54">
        <v>0</v>
      </c>
    </row>
    <row r="26" spans="1:12">
      <c r="A26" s="65" t="s">
        <v>65</v>
      </c>
      <c r="B26" s="64" t="s">
        <v>64</v>
      </c>
      <c r="C26" s="57" t="s">
        <v>53</v>
      </c>
      <c r="D26" s="52">
        <v>1</v>
      </c>
      <c r="E26" s="50"/>
      <c r="F26" s="63"/>
      <c r="G26" s="55"/>
      <c r="H26" s="55"/>
      <c r="I26" s="54"/>
      <c r="J26" s="54"/>
      <c r="K26" s="47"/>
      <c r="L26" s="54">
        <v>0</v>
      </c>
    </row>
    <row r="27" spans="1:12">
      <c r="A27" s="65" t="s">
        <v>63</v>
      </c>
      <c r="B27" s="64" t="s">
        <v>62</v>
      </c>
      <c r="C27" s="57" t="s">
        <v>53</v>
      </c>
      <c r="D27" s="52">
        <v>1</v>
      </c>
      <c r="E27" s="50"/>
      <c r="F27" s="63"/>
      <c r="G27" s="55"/>
      <c r="H27" s="55"/>
      <c r="I27" s="54"/>
      <c r="J27" s="54"/>
      <c r="K27" s="47"/>
      <c r="L27" s="54">
        <v>0</v>
      </c>
    </row>
    <row r="28" spans="1:12" ht="28.5">
      <c r="A28" s="65" t="s">
        <v>61</v>
      </c>
      <c r="B28" s="64" t="s">
        <v>60</v>
      </c>
      <c r="C28" s="57" t="s">
        <v>53</v>
      </c>
      <c r="D28" s="52">
        <v>1</v>
      </c>
      <c r="E28" s="50"/>
      <c r="F28" s="63"/>
      <c r="G28" s="55"/>
      <c r="H28" s="55"/>
      <c r="I28" s="54"/>
      <c r="J28" s="54"/>
      <c r="K28" s="47"/>
      <c r="L28" s="54">
        <v>0</v>
      </c>
    </row>
    <row r="29" spans="1:12">
      <c r="A29" s="65" t="s">
        <v>59</v>
      </c>
      <c r="B29" s="64" t="s">
        <v>58</v>
      </c>
      <c r="C29" s="57" t="s">
        <v>53</v>
      </c>
      <c r="D29" s="52">
        <v>1</v>
      </c>
      <c r="E29" s="50"/>
      <c r="F29" s="63"/>
      <c r="G29" s="55"/>
      <c r="H29" s="55"/>
      <c r="I29" s="54"/>
      <c r="J29" s="54"/>
      <c r="K29" s="47"/>
      <c r="L29" s="54">
        <v>0</v>
      </c>
    </row>
    <row r="30" spans="1:12" ht="28.5">
      <c r="A30" s="65" t="s">
        <v>57</v>
      </c>
      <c r="B30" s="64" t="s">
        <v>56</v>
      </c>
      <c r="C30" s="57" t="s">
        <v>53</v>
      </c>
      <c r="D30" s="52">
        <v>1</v>
      </c>
      <c r="E30" s="50"/>
      <c r="F30" s="63"/>
      <c r="G30" s="55"/>
      <c r="H30" s="55"/>
      <c r="I30" s="62"/>
      <c r="J30" s="54"/>
      <c r="K30" s="47"/>
      <c r="L30" s="54">
        <v>0</v>
      </c>
    </row>
    <row r="31" spans="1:12">
      <c r="A31" s="58"/>
      <c r="B31" s="64" t="s">
        <v>55</v>
      </c>
      <c r="C31" s="57" t="s">
        <v>53</v>
      </c>
      <c r="D31" s="52">
        <v>1</v>
      </c>
      <c r="E31" s="50"/>
      <c r="F31" s="63"/>
      <c r="G31" s="55"/>
      <c r="H31" s="55"/>
      <c r="I31" s="54"/>
      <c r="J31" s="54"/>
      <c r="K31" s="47"/>
      <c r="L31" s="54">
        <v>0</v>
      </c>
    </row>
    <row r="32" spans="1:12">
      <c r="A32" s="58"/>
      <c r="B32" s="64" t="s">
        <v>54</v>
      </c>
      <c r="C32" s="57" t="s">
        <v>53</v>
      </c>
      <c r="D32" s="52">
        <v>1</v>
      </c>
      <c r="E32" s="50"/>
      <c r="F32" s="63"/>
      <c r="G32" s="55"/>
      <c r="H32" s="55"/>
      <c r="I32" s="62"/>
      <c r="J32" s="54"/>
      <c r="K32" s="47"/>
      <c r="L32" s="54">
        <v>0</v>
      </c>
    </row>
    <row r="33" spans="1:13">
      <c r="A33" s="58"/>
      <c r="B33" s="53"/>
      <c r="C33" s="57"/>
      <c r="D33" s="52"/>
      <c r="E33" s="50"/>
      <c r="F33" s="56"/>
      <c r="G33" s="55"/>
      <c r="H33" s="55"/>
      <c r="I33" s="61"/>
      <c r="J33" s="61"/>
      <c r="K33" s="47"/>
      <c r="L33" s="61"/>
    </row>
    <row r="34" spans="1:13">
      <c r="A34" s="58"/>
      <c r="B34" s="53"/>
      <c r="C34" s="57"/>
      <c r="D34" s="52"/>
      <c r="E34" s="50"/>
      <c r="F34" s="56"/>
      <c r="G34" s="55"/>
      <c r="H34" s="55"/>
      <c r="I34" s="61"/>
      <c r="J34" s="54"/>
      <c r="K34" s="47"/>
      <c r="L34" s="54"/>
      <c r="M34" s="60"/>
    </row>
    <row r="35" spans="1:13">
      <c r="A35" s="59"/>
      <c r="B35" s="53"/>
      <c r="C35" s="57"/>
      <c r="D35" s="52"/>
      <c r="E35" s="50"/>
      <c r="F35" s="56"/>
      <c r="G35" s="55"/>
      <c r="H35" s="55"/>
      <c r="I35" s="54"/>
      <c r="J35" s="54"/>
      <c r="K35" s="47"/>
      <c r="L35" s="54"/>
    </row>
    <row r="36" spans="1:13">
      <c r="A36" s="58"/>
      <c r="B36" s="53"/>
      <c r="C36" s="57"/>
      <c r="D36" s="52"/>
      <c r="E36" s="50"/>
      <c r="F36" s="56"/>
      <c r="G36" s="55"/>
      <c r="H36" s="55"/>
      <c r="I36" s="54"/>
      <c r="J36" s="54"/>
      <c r="K36" s="47"/>
      <c r="L36" s="54"/>
    </row>
    <row r="37" spans="1:13">
      <c r="A37" s="53"/>
      <c r="B37" s="53"/>
      <c r="C37" s="53"/>
      <c r="D37" s="52"/>
      <c r="E37" s="50"/>
      <c r="F37" s="51"/>
      <c r="G37" s="50"/>
      <c r="H37" s="47"/>
      <c r="I37" s="47"/>
      <c r="J37" s="47"/>
      <c r="K37" s="47"/>
    </row>
    <row r="38" spans="1:13">
      <c r="A38" s="53"/>
      <c r="B38" s="53"/>
      <c r="C38" s="53"/>
      <c r="D38" s="52"/>
      <c r="E38" s="50"/>
      <c r="F38" s="51"/>
      <c r="G38" s="50"/>
      <c r="H38" s="47"/>
      <c r="I38" s="47"/>
      <c r="J38" s="47"/>
      <c r="K38" s="47"/>
    </row>
    <row r="39" spans="1:13">
      <c r="A39" s="53"/>
      <c r="B39" s="53"/>
      <c r="C39" s="53"/>
      <c r="D39" s="52"/>
      <c r="E39" s="50"/>
      <c r="F39" s="51"/>
      <c r="G39" s="50"/>
      <c r="H39" s="47"/>
      <c r="I39" s="47"/>
      <c r="J39" s="47"/>
      <c r="K39" s="47"/>
    </row>
  </sheetData>
  <mergeCells count="8">
    <mergeCell ref="A1:K1"/>
    <mergeCell ref="A2:K2"/>
    <mergeCell ref="F3:K3"/>
    <mergeCell ref="A5:A7"/>
    <mergeCell ref="B5:B7"/>
    <mergeCell ref="C5:C7"/>
    <mergeCell ref="K5:K7"/>
    <mergeCell ref="B4:F4"/>
  </mergeCells>
  <phoneticPr fontId="3" type="noConversion"/>
  <conditionalFormatting sqref="A36:A65536 G2:G9 H9 B2:B65536 A1:A34 C2:F3 J2:K65536 C5:F65536 G10:I65536 L1:IV1048576 H2:I8">
    <cfRule type="expression" priority="1" stopIfTrue="1">
      <formula>$1:$1+$1:$7</formula>
    </cfRule>
  </conditionalFormatting>
  <pageMargins left="0.82677165354330717" right="0.55118110236220474" top="0.31496062992125984" bottom="0.74803149606299213" header="0.43307086614173229" footer="0.43307086614173229"/>
  <pageSetup paperSize="9" scale="90" orientation="landscape" r:id="rId1"/>
  <headerFooter alignWithMargins="0">
    <oddHeader>&amp;R&amp;"標楷體,標準"第&amp;P頁，共&amp;N頁</oddHeader>
    <oddFooter>&amp;L&amp;"標楷體,標準"承商：統營營造股份有限公司&amp;R&amp;"標楷體,標準"監造單位：闕河彬建築師事務所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8"/>
  <sheetViews>
    <sheetView view="pageBreakPreview" zoomScaleNormal="100" zoomScaleSheetLayoutView="100" workbookViewId="0">
      <pane xSplit="3" ySplit="6" topLeftCell="G331" activePane="bottomRight" state="frozen"/>
      <selection activeCell="I107" sqref="I107"/>
      <selection pane="topRight" activeCell="I107" sqref="I107"/>
      <selection pane="bottomLeft" activeCell="I107" sqref="I107"/>
      <selection pane="bottomRight" activeCell="M390" sqref="M390"/>
    </sheetView>
  </sheetViews>
  <sheetFormatPr defaultRowHeight="14.25"/>
  <cols>
    <col min="1" max="1" width="11" style="78" customWidth="1"/>
    <col min="2" max="2" width="34.875" style="84" customWidth="1"/>
    <col min="3" max="3" width="5.875" style="67" customWidth="1"/>
    <col min="4" max="4" width="9.875" style="67" customWidth="1"/>
    <col min="5" max="5" width="10" style="67" customWidth="1"/>
    <col min="6" max="6" width="12" style="83" customWidth="1"/>
    <col min="7" max="7" width="11.125" style="81" customWidth="1"/>
    <col min="8" max="8" width="11.125" style="82" hidden="1" customWidth="1"/>
    <col min="9" max="9" width="11.625" style="81" customWidth="1"/>
    <col min="10" max="10" width="11.625" style="80" hidden="1" customWidth="1"/>
    <col min="11" max="11" width="14.625" style="79" customWidth="1"/>
    <col min="12" max="12" width="16.5" style="67" customWidth="1"/>
    <col min="13" max="13" width="13.25" style="78" customWidth="1"/>
    <col min="14" max="14" width="14.625" style="67" customWidth="1"/>
    <col min="15" max="16384" width="9" style="67"/>
  </cols>
  <sheetData>
    <row r="1" spans="1:14" ht="21" customHeight="1">
      <c r="A1" s="242" t="s">
        <v>903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4" ht="21" customHeight="1">
      <c r="A2" s="242" t="s">
        <v>902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4">
      <c r="A3" s="149" t="s">
        <v>901</v>
      </c>
      <c r="B3" s="241" t="s">
        <v>900</v>
      </c>
      <c r="C3" s="241"/>
      <c r="D3" s="241"/>
      <c r="E3" s="241"/>
      <c r="F3" s="148"/>
      <c r="G3" s="146"/>
      <c r="H3" s="147"/>
      <c r="I3" s="146"/>
      <c r="J3" s="145"/>
      <c r="K3" s="144"/>
      <c r="L3" s="74" t="s">
        <v>899</v>
      </c>
      <c r="M3" s="143">
        <f>'1估驗總表'!K4</f>
        <v>40287</v>
      </c>
    </row>
    <row r="4" spans="1:14">
      <c r="A4" s="244" t="s">
        <v>898</v>
      </c>
      <c r="B4" s="238" t="s">
        <v>123</v>
      </c>
      <c r="C4" s="238" t="s">
        <v>897</v>
      </c>
      <c r="D4" s="69" t="s">
        <v>896</v>
      </c>
      <c r="E4" s="69" t="s">
        <v>895</v>
      </c>
      <c r="F4" s="142" t="s">
        <v>894</v>
      </c>
      <c r="G4" s="141" t="s">
        <v>893</v>
      </c>
      <c r="H4" s="245" t="s">
        <v>892</v>
      </c>
      <c r="I4" s="141" t="s">
        <v>891</v>
      </c>
      <c r="J4" s="246" t="s">
        <v>890</v>
      </c>
      <c r="K4" s="140" t="s">
        <v>889</v>
      </c>
      <c r="L4" s="69" t="s">
        <v>888</v>
      </c>
      <c r="M4" s="243" t="s">
        <v>887</v>
      </c>
    </row>
    <row r="5" spans="1:14">
      <c r="A5" s="244"/>
      <c r="B5" s="238"/>
      <c r="C5" s="238"/>
      <c r="D5" s="69"/>
      <c r="E5" s="69" t="s">
        <v>886</v>
      </c>
      <c r="F5" s="142"/>
      <c r="G5" s="141" t="s">
        <v>885</v>
      </c>
      <c r="H5" s="245"/>
      <c r="I5" s="141" t="s">
        <v>884</v>
      </c>
      <c r="J5" s="246"/>
      <c r="K5" s="140" t="s">
        <v>883</v>
      </c>
      <c r="L5" s="69" t="s">
        <v>882</v>
      </c>
      <c r="M5" s="243"/>
    </row>
    <row r="6" spans="1:14">
      <c r="A6" s="244"/>
      <c r="B6" s="238"/>
      <c r="C6" s="238"/>
      <c r="D6" s="69" t="s">
        <v>881</v>
      </c>
      <c r="E6" s="69" t="s">
        <v>880</v>
      </c>
      <c r="F6" s="142" t="s">
        <v>879</v>
      </c>
      <c r="G6" s="141" t="s">
        <v>878</v>
      </c>
      <c r="H6" s="245"/>
      <c r="I6" s="141" t="s">
        <v>878</v>
      </c>
      <c r="J6" s="246"/>
      <c r="K6" s="140" t="s">
        <v>877</v>
      </c>
      <c r="L6" s="69" t="s">
        <v>876</v>
      </c>
      <c r="M6" s="243"/>
    </row>
    <row r="7" spans="1:14" ht="33" customHeight="1">
      <c r="A7" s="117" t="s">
        <v>100</v>
      </c>
      <c r="B7" s="116" t="s">
        <v>99</v>
      </c>
      <c r="C7" s="115"/>
      <c r="D7" s="114"/>
      <c r="E7" s="113"/>
      <c r="F7" s="112"/>
      <c r="G7" s="111"/>
      <c r="H7" s="110"/>
      <c r="I7" s="111"/>
      <c r="J7" s="139"/>
      <c r="K7" s="107"/>
      <c r="L7" s="113"/>
      <c r="M7" s="106"/>
      <c r="N7" s="85"/>
    </row>
    <row r="8" spans="1:14" ht="33" customHeight="1">
      <c r="A8" s="117" t="s">
        <v>98</v>
      </c>
      <c r="B8" s="116" t="s">
        <v>97</v>
      </c>
      <c r="C8" s="115" t="s">
        <v>130</v>
      </c>
      <c r="D8" s="114"/>
      <c r="E8" s="113"/>
      <c r="F8" s="112"/>
      <c r="G8" s="111"/>
      <c r="H8" s="110"/>
      <c r="I8" s="111"/>
      <c r="J8" s="139"/>
      <c r="K8" s="107"/>
      <c r="L8" s="113"/>
      <c r="M8" s="106"/>
      <c r="N8" s="85"/>
    </row>
    <row r="9" spans="1:14" ht="33" customHeight="1">
      <c r="A9" s="117" t="s">
        <v>96</v>
      </c>
      <c r="B9" s="116" t="s">
        <v>95</v>
      </c>
      <c r="C9" s="115"/>
      <c r="D9" s="114"/>
      <c r="E9" s="113"/>
      <c r="F9" s="112"/>
      <c r="G9" s="111"/>
      <c r="H9" s="110"/>
      <c r="I9" s="111"/>
      <c r="J9" s="139"/>
      <c r="K9" s="107"/>
      <c r="L9" s="113"/>
      <c r="M9" s="106"/>
      <c r="N9" s="120">
        <f>SUM(L10:L28)</f>
        <v>558127</v>
      </c>
    </row>
    <row r="10" spans="1:14" ht="33" customHeight="1">
      <c r="A10" s="117" t="s">
        <v>875</v>
      </c>
      <c r="B10" s="116" t="s">
        <v>874</v>
      </c>
      <c r="C10" s="115" t="s">
        <v>192</v>
      </c>
      <c r="D10" s="138">
        <v>379</v>
      </c>
      <c r="E10" s="136"/>
      <c r="F10" s="138">
        <v>163</v>
      </c>
      <c r="G10" s="109">
        <v>294.49</v>
      </c>
      <c r="H10" s="137"/>
      <c r="I10" s="109">
        <f>G10</f>
        <v>294.49</v>
      </c>
      <c r="J10" s="133"/>
      <c r="K10" s="118">
        <f t="shared" ref="K10:K29" si="0">ROUND(F10*G10,0)</f>
        <v>48002</v>
      </c>
      <c r="L10" s="118">
        <f t="shared" ref="L10:L29" si="1">ROUND(I10*F10,0)</f>
        <v>48002</v>
      </c>
      <c r="M10" s="132"/>
      <c r="N10" s="85"/>
    </row>
    <row r="11" spans="1:14" ht="33" customHeight="1">
      <c r="A11" s="117" t="s">
        <v>873</v>
      </c>
      <c r="B11" s="116" t="s">
        <v>872</v>
      </c>
      <c r="C11" s="115" t="s">
        <v>149</v>
      </c>
      <c r="D11" s="114">
        <v>21312</v>
      </c>
      <c r="E11" s="113"/>
      <c r="F11" s="114">
        <v>42</v>
      </c>
      <c r="G11" s="109">
        <v>0</v>
      </c>
      <c r="H11" s="121"/>
      <c r="I11" s="109">
        <f>G11</f>
        <v>0</v>
      </c>
      <c r="J11" s="123"/>
      <c r="K11" s="118">
        <f t="shared" si="0"/>
        <v>0</v>
      </c>
      <c r="L11" s="118">
        <f t="shared" si="1"/>
        <v>0</v>
      </c>
      <c r="M11" s="132"/>
      <c r="N11" s="85"/>
    </row>
    <row r="12" spans="1:14" ht="33" customHeight="1">
      <c r="A12" s="117" t="s">
        <v>871</v>
      </c>
      <c r="B12" s="116" t="s">
        <v>870</v>
      </c>
      <c r="C12" s="115" t="s">
        <v>130</v>
      </c>
      <c r="D12" s="135">
        <v>1</v>
      </c>
      <c r="E12" s="136"/>
      <c r="F12" s="135">
        <v>587411</v>
      </c>
      <c r="G12" s="109">
        <v>0.43861299999999998</v>
      </c>
      <c r="H12" s="134"/>
      <c r="I12" s="109">
        <f>G12</f>
        <v>0.43861299999999998</v>
      </c>
      <c r="J12" s="133"/>
      <c r="K12" s="118">
        <f t="shared" si="0"/>
        <v>257646</v>
      </c>
      <c r="L12" s="118">
        <f t="shared" si="1"/>
        <v>257646</v>
      </c>
      <c r="M12" s="132"/>
      <c r="N12" s="85"/>
    </row>
    <row r="13" spans="1:14" ht="33" customHeight="1">
      <c r="A13" s="117" t="s">
        <v>869</v>
      </c>
      <c r="B13" s="116" t="s">
        <v>868</v>
      </c>
      <c r="C13" s="115" t="s">
        <v>192</v>
      </c>
      <c r="D13" s="135">
        <v>667</v>
      </c>
      <c r="E13" s="136"/>
      <c r="F13" s="135">
        <v>2163</v>
      </c>
      <c r="G13" s="109">
        <v>0</v>
      </c>
      <c r="H13" s="134"/>
      <c r="I13" s="109">
        <f>G13</f>
        <v>0</v>
      </c>
      <c r="J13" s="133"/>
      <c r="K13" s="118">
        <f t="shared" si="0"/>
        <v>0</v>
      </c>
      <c r="L13" s="118">
        <f t="shared" si="1"/>
        <v>0</v>
      </c>
      <c r="M13" s="132"/>
      <c r="N13" s="85"/>
    </row>
    <row r="14" spans="1:14" ht="33" customHeight="1">
      <c r="A14" s="117" t="s">
        <v>867</v>
      </c>
      <c r="B14" s="116" t="s">
        <v>866</v>
      </c>
      <c r="C14" s="115" t="s">
        <v>427</v>
      </c>
      <c r="D14" s="114">
        <v>2</v>
      </c>
      <c r="E14" s="113"/>
      <c r="F14" s="114">
        <v>20332</v>
      </c>
      <c r="G14" s="109">
        <v>0</v>
      </c>
      <c r="H14" s="121"/>
      <c r="I14" s="109">
        <f t="shared" ref="I14:I29" si="2">G14+H14</f>
        <v>0</v>
      </c>
      <c r="J14" s="123"/>
      <c r="K14" s="118">
        <f t="shared" si="0"/>
        <v>0</v>
      </c>
      <c r="L14" s="118">
        <f t="shared" si="1"/>
        <v>0</v>
      </c>
      <c r="M14" s="132"/>
      <c r="N14" s="85"/>
    </row>
    <row r="15" spans="1:14" ht="33" customHeight="1">
      <c r="A15" s="117" t="s">
        <v>865</v>
      </c>
      <c r="B15" s="116" t="s">
        <v>864</v>
      </c>
      <c r="C15" s="115" t="s">
        <v>185</v>
      </c>
      <c r="D15" s="114">
        <v>1</v>
      </c>
      <c r="E15" s="136"/>
      <c r="F15" s="135">
        <v>97945</v>
      </c>
      <c r="G15" s="109">
        <v>0</v>
      </c>
      <c r="H15" s="134"/>
      <c r="I15" s="109">
        <f t="shared" si="2"/>
        <v>0</v>
      </c>
      <c r="J15" s="133"/>
      <c r="K15" s="118">
        <f t="shared" si="0"/>
        <v>0</v>
      </c>
      <c r="L15" s="118">
        <f t="shared" si="1"/>
        <v>0</v>
      </c>
      <c r="M15" s="132"/>
      <c r="N15" s="85"/>
    </row>
    <row r="16" spans="1:14" ht="33" customHeight="1">
      <c r="A16" s="117" t="s">
        <v>863</v>
      </c>
      <c r="B16" s="116" t="s">
        <v>862</v>
      </c>
      <c r="C16" s="115" t="s">
        <v>185</v>
      </c>
      <c r="D16" s="114">
        <v>1</v>
      </c>
      <c r="E16" s="136"/>
      <c r="F16" s="135">
        <v>2575</v>
      </c>
      <c r="G16" s="109">
        <v>0</v>
      </c>
      <c r="H16" s="134"/>
      <c r="I16" s="109">
        <f t="shared" si="2"/>
        <v>0</v>
      </c>
      <c r="J16" s="133"/>
      <c r="K16" s="118">
        <f t="shared" si="0"/>
        <v>0</v>
      </c>
      <c r="L16" s="118">
        <f t="shared" si="1"/>
        <v>0</v>
      </c>
      <c r="M16" s="132"/>
      <c r="N16" s="85"/>
    </row>
    <row r="17" spans="1:14" ht="33" customHeight="1">
      <c r="A17" s="117" t="s">
        <v>861</v>
      </c>
      <c r="B17" s="116" t="s">
        <v>860</v>
      </c>
      <c r="C17" s="115" t="s">
        <v>185</v>
      </c>
      <c r="D17" s="114">
        <v>6</v>
      </c>
      <c r="E17" s="136"/>
      <c r="F17" s="135">
        <v>2575</v>
      </c>
      <c r="G17" s="109">
        <v>0</v>
      </c>
      <c r="H17" s="134"/>
      <c r="I17" s="109">
        <f t="shared" si="2"/>
        <v>0</v>
      </c>
      <c r="J17" s="133"/>
      <c r="K17" s="118">
        <f t="shared" si="0"/>
        <v>0</v>
      </c>
      <c r="L17" s="118">
        <f t="shared" si="1"/>
        <v>0</v>
      </c>
      <c r="M17" s="132"/>
      <c r="N17" s="85"/>
    </row>
    <row r="18" spans="1:14" ht="33" customHeight="1">
      <c r="A18" s="117" t="s">
        <v>859</v>
      </c>
      <c r="B18" s="116" t="s">
        <v>858</v>
      </c>
      <c r="C18" s="115" t="s">
        <v>130</v>
      </c>
      <c r="D18" s="114">
        <v>1</v>
      </c>
      <c r="E18" s="113"/>
      <c r="F18" s="114">
        <v>2427116</v>
      </c>
      <c r="G18" s="109">
        <v>2.3605000000000001E-2</v>
      </c>
      <c r="H18" s="121"/>
      <c r="I18" s="109">
        <f t="shared" si="2"/>
        <v>2.3605000000000001E-2</v>
      </c>
      <c r="J18" s="128"/>
      <c r="K18" s="118">
        <f t="shared" si="0"/>
        <v>57292</v>
      </c>
      <c r="L18" s="118">
        <f t="shared" si="1"/>
        <v>57292</v>
      </c>
      <c r="M18" s="132"/>
      <c r="N18" s="85"/>
    </row>
    <row r="19" spans="1:14" ht="33" customHeight="1">
      <c r="A19" s="117" t="s">
        <v>857</v>
      </c>
      <c r="B19" s="116" t="s">
        <v>856</v>
      </c>
      <c r="C19" s="115" t="s">
        <v>133</v>
      </c>
      <c r="D19" s="114">
        <v>24</v>
      </c>
      <c r="E19" s="113"/>
      <c r="F19" s="114">
        <v>3334</v>
      </c>
      <c r="G19" s="109">
        <v>0</v>
      </c>
      <c r="H19" s="131"/>
      <c r="I19" s="109">
        <f t="shared" si="2"/>
        <v>0</v>
      </c>
      <c r="J19" s="129"/>
      <c r="K19" s="118">
        <f t="shared" si="0"/>
        <v>0</v>
      </c>
      <c r="L19" s="118">
        <f t="shared" si="1"/>
        <v>0</v>
      </c>
      <c r="M19" s="132"/>
      <c r="N19" s="85"/>
    </row>
    <row r="20" spans="1:14" ht="33" customHeight="1">
      <c r="A20" s="117" t="s">
        <v>855</v>
      </c>
      <c r="B20" s="116" t="s">
        <v>854</v>
      </c>
      <c r="C20" s="115" t="s">
        <v>130</v>
      </c>
      <c r="D20" s="114">
        <v>1</v>
      </c>
      <c r="E20" s="113"/>
      <c r="F20" s="114">
        <v>121992</v>
      </c>
      <c r="G20" s="109">
        <v>0</v>
      </c>
      <c r="H20" s="130"/>
      <c r="I20" s="109">
        <f t="shared" si="2"/>
        <v>0</v>
      </c>
      <c r="J20" s="129"/>
      <c r="K20" s="118">
        <f t="shared" si="0"/>
        <v>0</v>
      </c>
      <c r="L20" s="118">
        <f t="shared" si="1"/>
        <v>0</v>
      </c>
      <c r="M20" s="132"/>
      <c r="N20" s="85"/>
    </row>
    <row r="21" spans="1:14" ht="33" customHeight="1">
      <c r="A21" s="117" t="s">
        <v>853</v>
      </c>
      <c r="B21" s="116" t="s">
        <v>852</v>
      </c>
      <c r="C21" s="115" t="s">
        <v>130</v>
      </c>
      <c r="D21" s="114">
        <v>1</v>
      </c>
      <c r="E21" s="113"/>
      <c r="F21" s="114">
        <v>397551</v>
      </c>
      <c r="G21" s="109">
        <v>0</v>
      </c>
      <c r="H21" s="121"/>
      <c r="I21" s="109">
        <f t="shared" si="2"/>
        <v>0</v>
      </c>
      <c r="J21" s="128"/>
      <c r="K21" s="118">
        <f t="shared" si="0"/>
        <v>0</v>
      </c>
      <c r="L21" s="118">
        <f t="shared" si="1"/>
        <v>0</v>
      </c>
      <c r="M21" s="132"/>
      <c r="N21" s="85"/>
    </row>
    <row r="22" spans="1:14" ht="33" customHeight="1">
      <c r="A22" s="117" t="s">
        <v>851</v>
      </c>
      <c r="B22" s="116" t="s">
        <v>850</v>
      </c>
      <c r="C22" s="115" t="s">
        <v>130</v>
      </c>
      <c r="D22" s="114">
        <v>1</v>
      </c>
      <c r="E22" s="113"/>
      <c r="F22" s="114">
        <v>500166</v>
      </c>
      <c r="G22" s="109">
        <v>0</v>
      </c>
      <c r="H22" s="121"/>
      <c r="I22" s="109">
        <f t="shared" si="2"/>
        <v>0</v>
      </c>
      <c r="J22" s="125"/>
      <c r="K22" s="118">
        <f t="shared" si="0"/>
        <v>0</v>
      </c>
      <c r="L22" s="118">
        <f t="shared" si="1"/>
        <v>0</v>
      </c>
      <c r="M22" s="132"/>
      <c r="N22" s="85"/>
    </row>
    <row r="23" spans="1:14" ht="33" customHeight="1">
      <c r="A23" s="117" t="s">
        <v>849</v>
      </c>
      <c r="B23" s="116" t="s">
        <v>848</v>
      </c>
      <c r="C23" s="115" t="s">
        <v>130</v>
      </c>
      <c r="D23" s="114">
        <v>1</v>
      </c>
      <c r="E23" s="113"/>
      <c r="F23" s="114">
        <v>2440</v>
      </c>
      <c r="G23" s="109">
        <v>0</v>
      </c>
      <c r="H23" s="121"/>
      <c r="I23" s="109">
        <f t="shared" si="2"/>
        <v>0</v>
      </c>
      <c r="J23" s="125"/>
      <c r="K23" s="118">
        <f t="shared" si="0"/>
        <v>0</v>
      </c>
      <c r="L23" s="118">
        <f t="shared" si="1"/>
        <v>0</v>
      </c>
      <c r="M23" s="132"/>
      <c r="N23" s="85"/>
    </row>
    <row r="24" spans="1:14" ht="33" customHeight="1">
      <c r="A24" s="117" t="s">
        <v>847</v>
      </c>
      <c r="B24" s="116" t="s">
        <v>846</v>
      </c>
      <c r="C24" s="115" t="s">
        <v>130</v>
      </c>
      <c r="D24" s="114">
        <v>1</v>
      </c>
      <c r="E24" s="113"/>
      <c r="F24" s="114">
        <v>733576</v>
      </c>
      <c r="G24" s="109">
        <v>0</v>
      </c>
      <c r="H24" s="121"/>
      <c r="I24" s="109">
        <f t="shared" si="2"/>
        <v>0</v>
      </c>
      <c r="J24" s="108"/>
      <c r="K24" s="118">
        <f t="shared" si="0"/>
        <v>0</v>
      </c>
      <c r="L24" s="118">
        <f t="shared" si="1"/>
        <v>0</v>
      </c>
      <c r="M24" s="132"/>
      <c r="N24" s="85"/>
    </row>
    <row r="25" spans="1:14" ht="33" customHeight="1">
      <c r="A25" s="117" t="s">
        <v>845</v>
      </c>
      <c r="B25" s="116" t="s">
        <v>844</v>
      </c>
      <c r="C25" s="115" t="s">
        <v>130</v>
      </c>
      <c r="D25" s="114">
        <v>1</v>
      </c>
      <c r="E25" s="113"/>
      <c r="F25" s="114">
        <v>200066</v>
      </c>
      <c r="G25" s="109">
        <v>0</v>
      </c>
      <c r="H25" s="121"/>
      <c r="I25" s="109">
        <f t="shared" si="2"/>
        <v>0</v>
      </c>
      <c r="J25" s="125"/>
      <c r="K25" s="118">
        <f t="shared" si="0"/>
        <v>0</v>
      </c>
      <c r="L25" s="118">
        <f t="shared" si="1"/>
        <v>0</v>
      </c>
      <c r="M25" s="132"/>
      <c r="N25" s="85"/>
    </row>
    <row r="26" spans="1:14" ht="33" customHeight="1">
      <c r="A26" s="117" t="s">
        <v>843</v>
      </c>
      <c r="B26" s="116" t="s">
        <v>842</v>
      </c>
      <c r="C26" s="115" t="s">
        <v>841</v>
      </c>
      <c r="D26" s="114">
        <v>416</v>
      </c>
      <c r="E26" s="113"/>
      <c r="F26" s="114">
        <v>65</v>
      </c>
      <c r="G26" s="109">
        <v>0</v>
      </c>
      <c r="H26" s="121"/>
      <c r="I26" s="109">
        <f t="shared" si="2"/>
        <v>0</v>
      </c>
      <c r="J26" s="108"/>
      <c r="K26" s="118">
        <f t="shared" si="0"/>
        <v>0</v>
      </c>
      <c r="L26" s="118">
        <f t="shared" si="1"/>
        <v>0</v>
      </c>
      <c r="M26" s="132"/>
      <c r="N26" s="85"/>
    </row>
    <row r="27" spans="1:14" s="126" customFormat="1" ht="33" customHeight="1">
      <c r="A27" s="117" t="s">
        <v>840</v>
      </c>
      <c r="B27" s="116" t="s">
        <v>839</v>
      </c>
      <c r="C27" s="115" t="s">
        <v>185</v>
      </c>
      <c r="D27" s="114">
        <v>1</v>
      </c>
      <c r="E27" s="113"/>
      <c r="F27" s="114">
        <v>24398</v>
      </c>
      <c r="G27" s="109">
        <v>0</v>
      </c>
      <c r="H27" s="121"/>
      <c r="I27" s="109">
        <f t="shared" si="2"/>
        <v>0</v>
      </c>
      <c r="J27" s="125"/>
      <c r="K27" s="118">
        <f t="shared" si="0"/>
        <v>0</v>
      </c>
      <c r="L27" s="118">
        <f t="shared" si="1"/>
        <v>0</v>
      </c>
      <c r="M27" s="132"/>
      <c r="N27" s="127"/>
    </row>
    <row r="28" spans="1:14" ht="33" customHeight="1">
      <c r="A28" s="117" t="s">
        <v>838</v>
      </c>
      <c r="B28" s="116" t="s">
        <v>837</v>
      </c>
      <c r="C28" s="115" t="s">
        <v>130</v>
      </c>
      <c r="D28" s="114">
        <v>1</v>
      </c>
      <c r="E28" s="113"/>
      <c r="F28" s="114">
        <v>195187</v>
      </c>
      <c r="G28" s="109">
        <v>1</v>
      </c>
      <c r="H28" s="121"/>
      <c r="I28" s="109">
        <f t="shared" si="2"/>
        <v>1</v>
      </c>
      <c r="J28" s="125"/>
      <c r="K28" s="118">
        <f t="shared" si="0"/>
        <v>195187</v>
      </c>
      <c r="L28" s="118">
        <f t="shared" si="1"/>
        <v>195187</v>
      </c>
      <c r="M28" s="132"/>
      <c r="N28" s="85"/>
    </row>
    <row r="29" spans="1:14" ht="33" customHeight="1">
      <c r="A29" s="117" t="s">
        <v>836</v>
      </c>
      <c r="B29" s="116" t="s">
        <v>835</v>
      </c>
      <c r="C29" s="115" t="s">
        <v>130</v>
      </c>
      <c r="D29" s="114">
        <v>1</v>
      </c>
      <c r="E29" s="113"/>
      <c r="F29" s="114">
        <v>162655</v>
      </c>
      <c r="G29" s="109">
        <v>0</v>
      </c>
      <c r="H29" s="121"/>
      <c r="I29" s="109">
        <f t="shared" si="2"/>
        <v>0</v>
      </c>
      <c r="J29" s="108"/>
      <c r="K29" s="118">
        <f t="shared" si="0"/>
        <v>0</v>
      </c>
      <c r="L29" s="118">
        <f t="shared" si="1"/>
        <v>0</v>
      </c>
      <c r="M29" s="132"/>
      <c r="N29" s="85"/>
    </row>
    <row r="30" spans="1:14" ht="33" customHeight="1">
      <c r="A30" s="119" t="s">
        <v>94</v>
      </c>
      <c r="B30" s="116" t="s">
        <v>93</v>
      </c>
      <c r="C30" s="115"/>
      <c r="D30" s="114"/>
      <c r="E30" s="113"/>
      <c r="F30" s="114"/>
      <c r="G30" s="109"/>
      <c r="H30" s="121"/>
      <c r="I30" s="109"/>
      <c r="J30" s="123"/>
      <c r="K30" s="118"/>
      <c r="L30" s="118"/>
      <c r="M30" s="106"/>
      <c r="N30" s="120"/>
    </row>
    <row r="31" spans="1:14" ht="33" customHeight="1">
      <c r="A31" s="117" t="s">
        <v>834</v>
      </c>
      <c r="B31" s="116" t="s">
        <v>833</v>
      </c>
      <c r="C31" s="115" t="s">
        <v>175</v>
      </c>
      <c r="D31" s="114">
        <v>617</v>
      </c>
      <c r="E31" s="113"/>
      <c r="F31" s="114">
        <v>8019</v>
      </c>
      <c r="G31" s="109">
        <v>0</v>
      </c>
      <c r="H31" s="121"/>
      <c r="I31" s="109">
        <f t="shared" ref="I31:I37" si="3">G31+H31</f>
        <v>0</v>
      </c>
      <c r="J31" s="123"/>
      <c r="K31" s="118">
        <f t="shared" ref="K31:K37" si="4">ROUND(F31*G31,0)</f>
        <v>0</v>
      </c>
      <c r="L31" s="118">
        <f t="shared" ref="L31:L37" si="5">ROUND(I31*F31,0)</f>
        <v>0</v>
      </c>
      <c r="M31" s="106"/>
      <c r="N31" s="85"/>
    </row>
    <row r="32" spans="1:14" ht="33" customHeight="1">
      <c r="A32" s="117" t="s">
        <v>832</v>
      </c>
      <c r="B32" s="116" t="s">
        <v>831</v>
      </c>
      <c r="C32" s="115" t="s">
        <v>175</v>
      </c>
      <c r="D32" s="114">
        <v>362</v>
      </c>
      <c r="E32" s="113"/>
      <c r="F32" s="114">
        <v>7620</v>
      </c>
      <c r="G32" s="109">
        <v>0</v>
      </c>
      <c r="H32" s="121"/>
      <c r="I32" s="109">
        <f t="shared" si="3"/>
        <v>0</v>
      </c>
      <c r="J32" s="123"/>
      <c r="K32" s="118">
        <f t="shared" si="4"/>
        <v>0</v>
      </c>
      <c r="L32" s="118">
        <f t="shared" si="5"/>
        <v>0</v>
      </c>
      <c r="M32" s="106"/>
      <c r="N32" s="85"/>
    </row>
    <row r="33" spans="1:14" ht="33" customHeight="1">
      <c r="A33" s="117" t="s">
        <v>830</v>
      </c>
      <c r="B33" s="116" t="s">
        <v>829</v>
      </c>
      <c r="C33" s="115" t="s">
        <v>175</v>
      </c>
      <c r="D33" s="114">
        <v>1616</v>
      </c>
      <c r="E33" s="113"/>
      <c r="F33" s="114">
        <v>7054</v>
      </c>
      <c r="G33" s="109">
        <v>0</v>
      </c>
      <c r="H33" s="121"/>
      <c r="I33" s="109">
        <f t="shared" si="3"/>
        <v>0</v>
      </c>
      <c r="J33" s="123"/>
      <c r="K33" s="118">
        <f t="shared" si="4"/>
        <v>0</v>
      </c>
      <c r="L33" s="118">
        <f t="shared" si="5"/>
        <v>0</v>
      </c>
      <c r="M33" s="106"/>
      <c r="N33" s="85"/>
    </row>
    <row r="34" spans="1:14" ht="33" customHeight="1">
      <c r="A34" s="117" t="s">
        <v>828</v>
      </c>
      <c r="B34" s="116" t="s">
        <v>827</v>
      </c>
      <c r="C34" s="115" t="s">
        <v>175</v>
      </c>
      <c r="D34" s="114">
        <v>254</v>
      </c>
      <c r="E34" s="113"/>
      <c r="F34" s="114">
        <v>10446</v>
      </c>
      <c r="G34" s="109">
        <v>0</v>
      </c>
      <c r="H34" s="121"/>
      <c r="I34" s="109">
        <f t="shared" si="3"/>
        <v>0</v>
      </c>
      <c r="J34" s="123"/>
      <c r="K34" s="118">
        <f t="shared" si="4"/>
        <v>0</v>
      </c>
      <c r="L34" s="118">
        <f t="shared" si="5"/>
        <v>0</v>
      </c>
      <c r="M34" s="106"/>
      <c r="N34" s="120"/>
    </row>
    <row r="35" spans="1:14" ht="33" customHeight="1">
      <c r="A35" s="117" t="s">
        <v>826</v>
      </c>
      <c r="B35" s="116" t="s">
        <v>825</v>
      </c>
      <c r="C35" s="115" t="s">
        <v>175</v>
      </c>
      <c r="D35" s="114">
        <v>332</v>
      </c>
      <c r="E35" s="113"/>
      <c r="F35" s="114">
        <v>9864</v>
      </c>
      <c r="G35" s="109">
        <v>0</v>
      </c>
      <c r="H35" s="121"/>
      <c r="I35" s="109">
        <f t="shared" si="3"/>
        <v>0</v>
      </c>
      <c r="J35" s="108"/>
      <c r="K35" s="118">
        <f t="shared" si="4"/>
        <v>0</v>
      </c>
      <c r="L35" s="118">
        <f t="shared" si="5"/>
        <v>0</v>
      </c>
      <c r="M35" s="106"/>
      <c r="N35" s="85"/>
    </row>
    <row r="36" spans="1:14" ht="33" customHeight="1">
      <c r="A36" s="117" t="s">
        <v>824</v>
      </c>
      <c r="B36" s="116" t="s">
        <v>823</v>
      </c>
      <c r="C36" s="115" t="s">
        <v>175</v>
      </c>
      <c r="D36" s="114">
        <v>400</v>
      </c>
      <c r="E36" s="113"/>
      <c r="F36" s="114">
        <v>13521</v>
      </c>
      <c r="G36" s="109">
        <v>0</v>
      </c>
      <c r="H36" s="121"/>
      <c r="I36" s="109">
        <f t="shared" si="3"/>
        <v>0</v>
      </c>
      <c r="J36" s="123"/>
      <c r="K36" s="118">
        <f t="shared" si="4"/>
        <v>0</v>
      </c>
      <c r="L36" s="118">
        <f t="shared" si="5"/>
        <v>0</v>
      </c>
      <c r="M36" s="106"/>
      <c r="N36" s="85"/>
    </row>
    <row r="37" spans="1:14" ht="33" customHeight="1">
      <c r="A37" s="117" t="s">
        <v>822</v>
      </c>
      <c r="B37" s="116" t="s">
        <v>821</v>
      </c>
      <c r="C37" s="115" t="s">
        <v>192</v>
      </c>
      <c r="D37" s="114">
        <v>200</v>
      </c>
      <c r="E37" s="113"/>
      <c r="F37" s="114">
        <v>1793</v>
      </c>
      <c r="G37" s="109">
        <v>0</v>
      </c>
      <c r="H37" s="121"/>
      <c r="I37" s="109">
        <f t="shared" si="3"/>
        <v>0</v>
      </c>
      <c r="J37" s="123"/>
      <c r="K37" s="118">
        <f t="shared" si="4"/>
        <v>0</v>
      </c>
      <c r="L37" s="118">
        <f t="shared" si="5"/>
        <v>0</v>
      </c>
      <c r="M37" s="106"/>
      <c r="N37" s="85"/>
    </row>
    <row r="38" spans="1:14" ht="33" customHeight="1">
      <c r="A38" s="117" t="s">
        <v>92</v>
      </c>
      <c r="B38" s="116" t="s">
        <v>91</v>
      </c>
      <c r="C38" s="115"/>
      <c r="D38" s="114"/>
      <c r="E38" s="113"/>
      <c r="F38" s="114"/>
      <c r="G38" s="109"/>
      <c r="H38" s="121"/>
      <c r="I38" s="109"/>
      <c r="J38" s="123"/>
      <c r="K38" s="118"/>
      <c r="L38" s="118"/>
      <c r="M38" s="106"/>
      <c r="N38" s="85"/>
    </row>
    <row r="39" spans="1:14" ht="33" customHeight="1">
      <c r="A39" s="117" t="s">
        <v>820</v>
      </c>
      <c r="B39" s="116" t="s">
        <v>819</v>
      </c>
      <c r="C39" s="115" t="s">
        <v>192</v>
      </c>
      <c r="D39" s="114">
        <v>199</v>
      </c>
      <c r="E39" s="113"/>
      <c r="F39" s="114">
        <v>3853</v>
      </c>
      <c r="G39" s="109">
        <v>0</v>
      </c>
      <c r="H39" s="121"/>
      <c r="I39" s="109">
        <f t="shared" ref="I39:I49" si="6">G39+H39</f>
        <v>0</v>
      </c>
      <c r="J39" s="125"/>
      <c r="K39" s="118">
        <f t="shared" ref="K39:K49" si="7">ROUND(G39*F39,0)</f>
        <v>0</v>
      </c>
      <c r="L39" s="118">
        <f t="shared" ref="L39:L49" si="8">ROUND(I39*F39,0)</f>
        <v>0</v>
      </c>
      <c r="M39" s="106"/>
      <c r="N39" s="85"/>
    </row>
    <row r="40" spans="1:14" ht="33" customHeight="1">
      <c r="A40" s="117" t="s">
        <v>818</v>
      </c>
      <c r="B40" s="116" t="s">
        <v>817</v>
      </c>
      <c r="C40" s="115" t="s">
        <v>130</v>
      </c>
      <c r="D40" s="114">
        <v>1</v>
      </c>
      <c r="E40" s="113"/>
      <c r="F40" s="114">
        <v>1470406</v>
      </c>
      <c r="G40" s="109">
        <v>0</v>
      </c>
      <c r="H40" s="121"/>
      <c r="I40" s="109">
        <f t="shared" si="6"/>
        <v>0</v>
      </c>
      <c r="J40" s="125"/>
      <c r="K40" s="118">
        <f t="shared" si="7"/>
        <v>0</v>
      </c>
      <c r="L40" s="118">
        <f t="shared" si="8"/>
        <v>0</v>
      </c>
      <c r="M40" s="106"/>
      <c r="N40" s="85"/>
    </row>
    <row r="41" spans="1:14" ht="33" customHeight="1">
      <c r="A41" s="117" t="s">
        <v>816</v>
      </c>
      <c r="B41" s="116" t="s">
        <v>815</v>
      </c>
      <c r="C41" s="115" t="s">
        <v>238</v>
      </c>
      <c r="D41" s="114">
        <v>43350</v>
      </c>
      <c r="E41" s="113"/>
      <c r="F41" s="114">
        <v>46</v>
      </c>
      <c r="G41" s="109">
        <v>0</v>
      </c>
      <c r="H41" s="121"/>
      <c r="I41" s="109">
        <f t="shared" si="6"/>
        <v>0</v>
      </c>
      <c r="J41" s="108"/>
      <c r="K41" s="118">
        <f t="shared" si="7"/>
        <v>0</v>
      </c>
      <c r="L41" s="118">
        <f t="shared" si="8"/>
        <v>0</v>
      </c>
      <c r="M41" s="106"/>
      <c r="N41" s="85"/>
    </row>
    <row r="42" spans="1:14" ht="33" customHeight="1">
      <c r="A42" s="117" t="s">
        <v>814</v>
      </c>
      <c r="B42" s="116" t="s">
        <v>813</v>
      </c>
      <c r="C42" s="115" t="s">
        <v>812</v>
      </c>
      <c r="D42" s="114">
        <v>11469</v>
      </c>
      <c r="E42" s="113"/>
      <c r="F42" s="114">
        <v>177</v>
      </c>
      <c r="G42" s="109">
        <v>0</v>
      </c>
      <c r="H42" s="121"/>
      <c r="I42" s="109">
        <f t="shared" si="6"/>
        <v>0</v>
      </c>
      <c r="J42" s="108"/>
      <c r="K42" s="118">
        <f t="shared" si="7"/>
        <v>0</v>
      </c>
      <c r="L42" s="118">
        <f t="shared" si="8"/>
        <v>0</v>
      </c>
      <c r="M42" s="106"/>
      <c r="N42" s="85"/>
    </row>
    <row r="43" spans="1:14" ht="33" customHeight="1">
      <c r="A43" s="117" t="s">
        <v>811</v>
      </c>
      <c r="B43" s="116" t="s">
        <v>810</v>
      </c>
      <c r="C43" s="115" t="s">
        <v>238</v>
      </c>
      <c r="D43" s="114">
        <v>21675</v>
      </c>
      <c r="E43" s="113"/>
      <c r="F43" s="114">
        <v>411</v>
      </c>
      <c r="G43" s="109">
        <v>0</v>
      </c>
      <c r="H43" s="121"/>
      <c r="I43" s="109">
        <f t="shared" si="6"/>
        <v>0</v>
      </c>
      <c r="J43" s="108"/>
      <c r="K43" s="118">
        <f t="shared" si="7"/>
        <v>0</v>
      </c>
      <c r="L43" s="118">
        <f t="shared" si="8"/>
        <v>0</v>
      </c>
      <c r="M43" s="106"/>
      <c r="N43" s="85"/>
    </row>
    <row r="44" spans="1:14" ht="33" customHeight="1">
      <c r="A44" s="117" t="s">
        <v>809</v>
      </c>
      <c r="B44" s="116" t="s">
        <v>808</v>
      </c>
      <c r="C44" s="115" t="s">
        <v>238</v>
      </c>
      <c r="D44" s="114">
        <v>21675</v>
      </c>
      <c r="E44" s="113"/>
      <c r="F44" s="114">
        <v>791</v>
      </c>
      <c r="G44" s="109">
        <v>0</v>
      </c>
      <c r="H44" s="121"/>
      <c r="I44" s="109">
        <f t="shared" si="6"/>
        <v>0</v>
      </c>
      <c r="J44" s="108"/>
      <c r="K44" s="118">
        <f t="shared" si="7"/>
        <v>0</v>
      </c>
      <c r="L44" s="118">
        <f t="shared" si="8"/>
        <v>0</v>
      </c>
      <c r="M44" s="106"/>
      <c r="N44" s="85"/>
    </row>
    <row r="45" spans="1:14" ht="33" customHeight="1">
      <c r="A45" s="117" t="s">
        <v>807</v>
      </c>
      <c r="B45" s="116" t="s">
        <v>806</v>
      </c>
      <c r="C45" s="115" t="s">
        <v>238</v>
      </c>
      <c r="D45" s="114">
        <v>11469</v>
      </c>
      <c r="E45" s="113"/>
      <c r="F45" s="114">
        <v>202</v>
      </c>
      <c r="G45" s="109">
        <v>0</v>
      </c>
      <c r="H45" s="110"/>
      <c r="I45" s="109">
        <f t="shared" si="6"/>
        <v>0</v>
      </c>
      <c r="J45" s="125"/>
      <c r="K45" s="118">
        <f t="shared" si="7"/>
        <v>0</v>
      </c>
      <c r="L45" s="118">
        <f t="shared" si="8"/>
        <v>0</v>
      </c>
      <c r="M45" s="106"/>
      <c r="N45" s="85"/>
    </row>
    <row r="46" spans="1:14" ht="33" customHeight="1">
      <c r="A46" s="117" t="s">
        <v>805</v>
      </c>
      <c r="B46" s="116" t="s">
        <v>804</v>
      </c>
      <c r="C46" s="115" t="s">
        <v>130</v>
      </c>
      <c r="D46" s="114">
        <v>1</v>
      </c>
      <c r="E46" s="113"/>
      <c r="F46" s="114">
        <v>168497</v>
      </c>
      <c r="G46" s="109">
        <v>0</v>
      </c>
      <c r="H46" s="121"/>
      <c r="I46" s="109">
        <f t="shared" si="6"/>
        <v>0</v>
      </c>
      <c r="J46" s="123"/>
      <c r="K46" s="118">
        <f t="shared" si="7"/>
        <v>0</v>
      </c>
      <c r="L46" s="118">
        <f t="shared" si="8"/>
        <v>0</v>
      </c>
      <c r="M46" s="106"/>
      <c r="N46" s="85"/>
    </row>
    <row r="47" spans="1:14" ht="33" customHeight="1">
      <c r="A47" s="117" t="s">
        <v>803</v>
      </c>
      <c r="B47" s="116" t="s">
        <v>802</v>
      </c>
      <c r="C47" s="115" t="s">
        <v>149</v>
      </c>
      <c r="D47" s="114">
        <v>2109</v>
      </c>
      <c r="E47" s="113"/>
      <c r="F47" s="114">
        <v>96</v>
      </c>
      <c r="G47" s="109">
        <v>0</v>
      </c>
      <c r="H47" s="121"/>
      <c r="I47" s="109">
        <f t="shared" si="6"/>
        <v>0</v>
      </c>
      <c r="J47" s="108"/>
      <c r="K47" s="118">
        <f t="shared" si="7"/>
        <v>0</v>
      </c>
      <c r="L47" s="118">
        <f t="shared" si="8"/>
        <v>0</v>
      </c>
      <c r="M47" s="106"/>
      <c r="N47" s="85"/>
    </row>
    <row r="48" spans="1:14" ht="33" customHeight="1">
      <c r="A48" s="117" t="s">
        <v>801</v>
      </c>
      <c r="B48" s="116" t="s">
        <v>800</v>
      </c>
      <c r="C48" s="115" t="s">
        <v>130</v>
      </c>
      <c r="D48" s="114">
        <v>1</v>
      </c>
      <c r="E48" s="113"/>
      <c r="F48" s="114">
        <v>39574</v>
      </c>
      <c r="G48" s="109">
        <v>0</v>
      </c>
      <c r="H48" s="121"/>
      <c r="I48" s="109">
        <f t="shared" si="6"/>
        <v>0</v>
      </c>
      <c r="J48" s="123"/>
      <c r="K48" s="118">
        <f t="shared" si="7"/>
        <v>0</v>
      </c>
      <c r="L48" s="118">
        <f t="shared" si="8"/>
        <v>0</v>
      </c>
      <c r="M48" s="106"/>
      <c r="N48" s="85"/>
    </row>
    <row r="49" spans="1:14" ht="33" customHeight="1">
      <c r="A49" s="119" t="s">
        <v>799</v>
      </c>
      <c r="B49" s="116" t="s">
        <v>798</v>
      </c>
      <c r="C49" s="115" t="s">
        <v>130</v>
      </c>
      <c r="D49" s="114">
        <v>1</v>
      </c>
      <c r="E49" s="113"/>
      <c r="F49" s="114">
        <v>47489</v>
      </c>
      <c r="G49" s="109">
        <v>0</v>
      </c>
      <c r="H49" s="110"/>
      <c r="I49" s="109">
        <f t="shared" si="6"/>
        <v>0</v>
      </c>
      <c r="J49" s="123"/>
      <c r="K49" s="118">
        <f t="shared" si="7"/>
        <v>0</v>
      </c>
      <c r="L49" s="118">
        <f t="shared" si="8"/>
        <v>0</v>
      </c>
      <c r="M49" s="106"/>
      <c r="N49" s="85"/>
    </row>
    <row r="50" spans="1:14" ht="33" customHeight="1">
      <c r="A50" s="117" t="s">
        <v>90</v>
      </c>
      <c r="B50" s="116" t="s">
        <v>89</v>
      </c>
      <c r="C50" s="115"/>
      <c r="D50" s="114"/>
      <c r="E50" s="113"/>
      <c r="F50" s="114"/>
      <c r="G50" s="109"/>
      <c r="H50" s="121"/>
      <c r="I50" s="109"/>
      <c r="J50" s="123"/>
      <c r="K50" s="118"/>
      <c r="L50" s="118"/>
      <c r="M50" s="106"/>
      <c r="N50" s="85"/>
    </row>
    <row r="51" spans="1:14" ht="33" customHeight="1">
      <c r="A51" s="117" t="s">
        <v>797</v>
      </c>
      <c r="B51" s="116" t="s">
        <v>796</v>
      </c>
      <c r="C51" s="115" t="s">
        <v>149</v>
      </c>
      <c r="D51" s="114">
        <v>34000</v>
      </c>
      <c r="E51" s="113"/>
      <c r="F51" s="114">
        <v>26</v>
      </c>
      <c r="G51" s="109">
        <v>0</v>
      </c>
      <c r="H51" s="110"/>
      <c r="I51" s="109">
        <f t="shared" ref="I51:I70" si="9">G51+H51</f>
        <v>0</v>
      </c>
      <c r="J51" s="125"/>
      <c r="K51" s="118">
        <f t="shared" ref="K51:K70" si="10">ROUND(G51*F51,0)</f>
        <v>0</v>
      </c>
      <c r="L51" s="118">
        <f t="shared" ref="L51:L70" si="11">ROUND(I51*F51,0)</f>
        <v>0</v>
      </c>
      <c r="M51" s="106"/>
      <c r="N51" s="85"/>
    </row>
    <row r="52" spans="1:14" ht="33" customHeight="1">
      <c r="A52" s="117" t="s">
        <v>795</v>
      </c>
      <c r="B52" s="116" t="s">
        <v>794</v>
      </c>
      <c r="C52" s="115" t="s">
        <v>149</v>
      </c>
      <c r="D52" s="114">
        <v>6838</v>
      </c>
      <c r="E52" s="113"/>
      <c r="F52" s="114">
        <v>147</v>
      </c>
      <c r="G52" s="109">
        <v>0</v>
      </c>
      <c r="H52" s="110"/>
      <c r="I52" s="109">
        <f t="shared" si="9"/>
        <v>0</v>
      </c>
      <c r="J52" s="125"/>
      <c r="K52" s="118">
        <f t="shared" si="10"/>
        <v>0</v>
      </c>
      <c r="L52" s="118">
        <f t="shared" si="11"/>
        <v>0</v>
      </c>
      <c r="M52" s="106"/>
      <c r="N52" s="85"/>
    </row>
    <row r="53" spans="1:14" ht="33" customHeight="1">
      <c r="A53" s="117" t="s">
        <v>793</v>
      </c>
      <c r="B53" s="116" t="s">
        <v>792</v>
      </c>
      <c r="C53" s="115" t="s">
        <v>238</v>
      </c>
      <c r="D53" s="114">
        <v>1510.18</v>
      </c>
      <c r="E53" s="113"/>
      <c r="F53" s="114">
        <v>1940</v>
      </c>
      <c r="G53" s="109">
        <v>0</v>
      </c>
      <c r="H53" s="121"/>
      <c r="I53" s="109">
        <f t="shared" si="9"/>
        <v>0</v>
      </c>
      <c r="J53" s="123"/>
      <c r="K53" s="118">
        <f t="shared" si="10"/>
        <v>0</v>
      </c>
      <c r="L53" s="118">
        <f t="shared" si="11"/>
        <v>0</v>
      </c>
      <c r="M53" s="106"/>
      <c r="N53" s="85"/>
    </row>
    <row r="54" spans="1:14" ht="33" customHeight="1">
      <c r="A54" s="117" t="s">
        <v>791</v>
      </c>
      <c r="B54" s="116" t="s">
        <v>790</v>
      </c>
      <c r="C54" s="115" t="s">
        <v>238</v>
      </c>
      <c r="D54" s="114">
        <v>25580.94</v>
      </c>
      <c r="E54" s="113"/>
      <c r="F54" s="114">
        <v>2098</v>
      </c>
      <c r="G54" s="109">
        <v>0</v>
      </c>
      <c r="H54" s="110"/>
      <c r="I54" s="109">
        <f t="shared" si="9"/>
        <v>0</v>
      </c>
      <c r="J54" s="125"/>
      <c r="K54" s="118">
        <f t="shared" si="10"/>
        <v>0</v>
      </c>
      <c r="L54" s="118">
        <f t="shared" si="11"/>
        <v>0</v>
      </c>
      <c r="M54" s="106"/>
      <c r="N54" s="85"/>
    </row>
    <row r="55" spans="1:14" ht="33" customHeight="1">
      <c r="A55" s="117" t="s">
        <v>789</v>
      </c>
      <c r="B55" s="116" t="s">
        <v>788</v>
      </c>
      <c r="C55" s="115" t="s">
        <v>757</v>
      </c>
      <c r="D55" s="114">
        <v>1343</v>
      </c>
      <c r="E55" s="113"/>
      <c r="F55" s="114">
        <v>18677</v>
      </c>
      <c r="G55" s="109">
        <v>0</v>
      </c>
      <c r="H55" s="110"/>
      <c r="I55" s="109">
        <f t="shared" si="9"/>
        <v>0</v>
      </c>
      <c r="J55" s="125"/>
      <c r="K55" s="118">
        <f t="shared" si="10"/>
        <v>0</v>
      </c>
      <c r="L55" s="118">
        <f t="shared" si="11"/>
        <v>0</v>
      </c>
      <c r="M55" s="106"/>
      <c r="N55" s="85"/>
    </row>
    <row r="56" spans="1:14" ht="33" customHeight="1">
      <c r="A56" s="117" t="s">
        <v>787</v>
      </c>
      <c r="B56" s="116" t="s">
        <v>786</v>
      </c>
      <c r="C56" s="115" t="s">
        <v>757</v>
      </c>
      <c r="D56" s="114">
        <v>4007</v>
      </c>
      <c r="E56" s="113"/>
      <c r="F56" s="114">
        <v>20184</v>
      </c>
      <c r="G56" s="109">
        <v>0</v>
      </c>
      <c r="H56" s="121"/>
      <c r="I56" s="109">
        <f t="shared" si="9"/>
        <v>0</v>
      </c>
      <c r="J56" s="123"/>
      <c r="K56" s="118">
        <f t="shared" si="10"/>
        <v>0</v>
      </c>
      <c r="L56" s="118">
        <f t="shared" si="11"/>
        <v>0</v>
      </c>
      <c r="M56" s="106"/>
      <c r="N56" s="85"/>
    </row>
    <row r="57" spans="1:14" ht="33" customHeight="1">
      <c r="A57" s="117" t="s">
        <v>785</v>
      </c>
      <c r="B57" s="116" t="s">
        <v>784</v>
      </c>
      <c r="C57" s="115" t="s">
        <v>149</v>
      </c>
      <c r="D57" s="114">
        <v>26064</v>
      </c>
      <c r="E57" s="113"/>
      <c r="F57" s="114">
        <v>333</v>
      </c>
      <c r="G57" s="109">
        <v>0</v>
      </c>
      <c r="H57" s="110"/>
      <c r="I57" s="109">
        <f t="shared" si="9"/>
        <v>0</v>
      </c>
      <c r="J57" s="125"/>
      <c r="K57" s="118">
        <f t="shared" si="10"/>
        <v>0</v>
      </c>
      <c r="L57" s="118">
        <f t="shared" si="11"/>
        <v>0</v>
      </c>
      <c r="M57" s="106"/>
      <c r="N57" s="85"/>
    </row>
    <row r="58" spans="1:14" ht="33" customHeight="1">
      <c r="A58" s="117" t="s">
        <v>783</v>
      </c>
      <c r="B58" s="116" t="s">
        <v>782</v>
      </c>
      <c r="C58" s="115" t="s">
        <v>149</v>
      </c>
      <c r="D58" s="114">
        <v>50848</v>
      </c>
      <c r="E58" s="113"/>
      <c r="F58" s="114">
        <v>515</v>
      </c>
      <c r="G58" s="109">
        <v>0</v>
      </c>
      <c r="H58" s="121"/>
      <c r="I58" s="109">
        <f t="shared" si="9"/>
        <v>0</v>
      </c>
      <c r="J58" s="123"/>
      <c r="K58" s="118">
        <f t="shared" si="10"/>
        <v>0</v>
      </c>
      <c r="L58" s="118">
        <f t="shared" si="11"/>
        <v>0</v>
      </c>
      <c r="M58" s="106"/>
      <c r="N58" s="85"/>
    </row>
    <row r="59" spans="1:14" ht="33" customHeight="1">
      <c r="A59" s="117" t="s">
        <v>781</v>
      </c>
      <c r="B59" s="116" t="s">
        <v>780</v>
      </c>
      <c r="C59" s="115" t="s">
        <v>757</v>
      </c>
      <c r="D59" s="114">
        <v>40</v>
      </c>
      <c r="E59" s="113"/>
      <c r="F59" s="114">
        <v>41950</v>
      </c>
      <c r="G59" s="109">
        <v>0</v>
      </c>
      <c r="H59" s="110"/>
      <c r="I59" s="109">
        <f t="shared" si="9"/>
        <v>0</v>
      </c>
      <c r="J59" s="125"/>
      <c r="K59" s="118">
        <f t="shared" si="10"/>
        <v>0</v>
      </c>
      <c r="L59" s="118">
        <f t="shared" si="11"/>
        <v>0</v>
      </c>
      <c r="M59" s="106"/>
      <c r="N59" s="85"/>
    </row>
    <row r="60" spans="1:14" ht="33" customHeight="1">
      <c r="A60" s="117" t="s">
        <v>779</v>
      </c>
      <c r="B60" s="116" t="s">
        <v>778</v>
      </c>
      <c r="C60" s="115" t="s">
        <v>757</v>
      </c>
      <c r="D60" s="114">
        <v>316</v>
      </c>
      <c r="E60" s="113"/>
      <c r="F60" s="114">
        <v>43533</v>
      </c>
      <c r="G60" s="109">
        <v>0</v>
      </c>
      <c r="H60" s="121"/>
      <c r="I60" s="109">
        <f t="shared" si="9"/>
        <v>0</v>
      </c>
      <c r="J60" s="108"/>
      <c r="K60" s="118">
        <f t="shared" si="10"/>
        <v>0</v>
      </c>
      <c r="L60" s="118">
        <f t="shared" si="11"/>
        <v>0</v>
      </c>
      <c r="M60" s="106"/>
      <c r="N60" s="85"/>
    </row>
    <row r="61" spans="1:14" ht="33" customHeight="1">
      <c r="A61" s="117" t="s">
        <v>777</v>
      </c>
      <c r="B61" s="116" t="s">
        <v>776</v>
      </c>
      <c r="C61" s="115" t="s">
        <v>757</v>
      </c>
      <c r="D61" s="114">
        <v>3</v>
      </c>
      <c r="E61" s="113"/>
      <c r="F61" s="114">
        <v>43533</v>
      </c>
      <c r="G61" s="109">
        <v>0</v>
      </c>
      <c r="H61" s="121"/>
      <c r="I61" s="109">
        <f t="shared" si="9"/>
        <v>0</v>
      </c>
      <c r="J61" s="108"/>
      <c r="K61" s="118">
        <f t="shared" si="10"/>
        <v>0</v>
      </c>
      <c r="L61" s="118">
        <f t="shared" si="11"/>
        <v>0</v>
      </c>
      <c r="M61" s="106"/>
      <c r="N61" s="85"/>
    </row>
    <row r="62" spans="1:14" ht="33" customHeight="1">
      <c r="A62" s="117" t="s">
        <v>775</v>
      </c>
      <c r="B62" s="116" t="s">
        <v>774</v>
      </c>
      <c r="C62" s="115" t="s">
        <v>757</v>
      </c>
      <c r="D62" s="114">
        <v>12</v>
      </c>
      <c r="E62" s="113"/>
      <c r="F62" s="114">
        <v>43533</v>
      </c>
      <c r="G62" s="109">
        <v>0</v>
      </c>
      <c r="H62" s="121"/>
      <c r="I62" s="109">
        <f t="shared" si="9"/>
        <v>0</v>
      </c>
      <c r="J62" s="108"/>
      <c r="K62" s="118">
        <f t="shared" si="10"/>
        <v>0</v>
      </c>
      <c r="L62" s="118">
        <f t="shared" si="11"/>
        <v>0</v>
      </c>
      <c r="M62" s="106"/>
      <c r="N62" s="85"/>
    </row>
    <row r="63" spans="1:14" ht="33" customHeight="1">
      <c r="A63" s="117" t="s">
        <v>773</v>
      </c>
      <c r="B63" s="116" t="s">
        <v>772</v>
      </c>
      <c r="C63" s="115" t="s">
        <v>137</v>
      </c>
      <c r="D63" s="114">
        <v>2605</v>
      </c>
      <c r="E63" s="113"/>
      <c r="F63" s="114">
        <v>124</v>
      </c>
      <c r="G63" s="109">
        <v>0</v>
      </c>
      <c r="H63" s="121"/>
      <c r="I63" s="109">
        <f t="shared" si="9"/>
        <v>0</v>
      </c>
      <c r="J63" s="108"/>
      <c r="K63" s="118">
        <f t="shared" si="10"/>
        <v>0</v>
      </c>
      <c r="L63" s="118">
        <f t="shared" si="11"/>
        <v>0</v>
      </c>
      <c r="M63" s="106"/>
      <c r="N63" s="85"/>
    </row>
    <row r="64" spans="1:14" ht="33" customHeight="1">
      <c r="A64" s="117" t="s">
        <v>771</v>
      </c>
      <c r="B64" s="116" t="s">
        <v>770</v>
      </c>
      <c r="C64" s="115" t="s">
        <v>137</v>
      </c>
      <c r="D64" s="114">
        <v>7442</v>
      </c>
      <c r="E64" s="113"/>
      <c r="F64" s="114">
        <v>139</v>
      </c>
      <c r="G64" s="109">
        <v>0</v>
      </c>
      <c r="H64" s="121"/>
      <c r="I64" s="109">
        <f t="shared" si="9"/>
        <v>0</v>
      </c>
      <c r="J64" s="124"/>
      <c r="K64" s="118">
        <f t="shared" si="10"/>
        <v>0</v>
      </c>
      <c r="L64" s="118">
        <f t="shared" si="11"/>
        <v>0</v>
      </c>
      <c r="M64" s="106"/>
      <c r="N64" s="85"/>
    </row>
    <row r="65" spans="1:14" ht="33" customHeight="1">
      <c r="A65" s="117" t="s">
        <v>769</v>
      </c>
      <c r="B65" s="116" t="s">
        <v>768</v>
      </c>
      <c r="C65" s="115" t="s">
        <v>137</v>
      </c>
      <c r="D65" s="114">
        <v>1319</v>
      </c>
      <c r="E65" s="113"/>
      <c r="F65" s="114">
        <v>154</v>
      </c>
      <c r="G65" s="109">
        <v>0</v>
      </c>
      <c r="H65" s="121"/>
      <c r="I65" s="109">
        <f t="shared" si="9"/>
        <v>0</v>
      </c>
      <c r="J65" s="108"/>
      <c r="K65" s="118">
        <f t="shared" si="10"/>
        <v>0</v>
      </c>
      <c r="L65" s="118">
        <f t="shared" si="11"/>
        <v>0</v>
      </c>
      <c r="M65" s="106"/>
      <c r="N65" s="85"/>
    </row>
    <row r="66" spans="1:14" ht="33" customHeight="1">
      <c r="A66" s="117" t="s">
        <v>767</v>
      </c>
      <c r="B66" s="116" t="s">
        <v>766</v>
      </c>
      <c r="C66" s="115" t="s">
        <v>149</v>
      </c>
      <c r="D66" s="114">
        <v>10846</v>
      </c>
      <c r="E66" s="113"/>
      <c r="F66" s="114">
        <v>792</v>
      </c>
      <c r="G66" s="109">
        <v>0</v>
      </c>
      <c r="H66" s="121"/>
      <c r="I66" s="109">
        <f t="shared" si="9"/>
        <v>0</v>
      </c>
      <c r="J66" s="123"/>
      <c r="K66" s="118">
        <f t="shared" si="10"/>
        <v>0</v>
      </c>
      <c r="L66" s="118">
        <f t="shared" si="11"/>
        <v>0</v>
      </c>
      <c r="M66" s="106"/>
      <c r="N66" s="85"/>
    </row>
    <row r="67" spans="1:14" ht="33" customHeight="1">
      <c r="A67" s="117" t="s">
        <v>765</v>
      </c>
      <c r="B67" s="116" t="s">
        <v>764</v>
      </c>
      <c r="C67" s="115" t="s">
        <v>149</v>
      </c>
      <c r="D67" s="114">
        <v>490</v>
      </c>
      <c r="E67" s="113"/>
      <c r="F67" s="114">
        <v>1030</v>
      </c>
      <c r="G67" s="109">
        <v>0</v>
      </c>
      <c r="H67" s="121"/>
      <c r="I67" s="109">
        <f t="shared" si="9"/>
        <v>0</v>
      </c>
      <c r="J67" s="108"/>
      <c r="K67" s="118">
        <f t="shared" si="10"/>
        <v>0</v>
      </c>
      <c r="L67" s="118">
        <f t="shared" si="11"/>
        <v>0</v>
      </c>
      <c r="M67" s="106"/>
      <c r="N67" s="85"/>
    </row>
    <row r="68" spans="1:14" ht="33" customHeight="1">
      <c r="A68" s="117" t="s">
        <v>763</v>
      </c>
      <c r="B68" s="116" t="s">
        <v>762</v>
      </c>
      <c r="C68" s="115" t="s">
        <v>149</v>
      </c>
      <c r="D68" s="114">
        <v>626</v>
      </c>
      <c r="E68" s="113"/>
      <c r="F68" s="114">
        <v>792</v>
      </c>
      <c r="G68" s="109">
        <v>0</v>
      </c>
      <c r="H68" s="121"/>
      <c r="I68" s="109">
        <f t="shared" si="9"/>
        <v>0</v>
      </c>
      <c r="J68" s="108"/>
      <c r="K68" s="118">
        <f t="shared" si="10"/>
        <v>0</v>
      </c>
      <c r="L68" s="118">
        <f t="shared" si="11"/>
        <v>0</v>
      </c>
      <c r="M68" s="106"/>
      <c r="N68" s="85"/>
    </row>
    <row r="69" spans="1:14" ht="33" customHeight="1">
      <c r="A69" s="117" t="s">
        <v>761</v>
      </c>
      <c r="B69" s="116" t="s">
        <v>760</v>
      </c>
      <c r="C69" s="115" t="s">
        <v>149</v>
      </c>
      <c r="D69" s="114">
        <v>1389</v>
      </c>
      <c r="E69" s="113"/>
      <c r="F69" s="114">
        <v>476</v>
      </c>
      <c r="G69" s="109">
        <v>0</v>
      </c>
      <c r="H69" s="121"/>
      <c r="I69" s="109">
        <f t="shared" si="9"/>
        <v>0</v>
      </c>
      <c r="J69" s="108"/>
      <c r="K69" s="118">
        <f t="shared" si="10"/>
        <v>0</v>
      </c>
      <c r="L69" s="118">
        <f t="shared" si="11"/>
        <v>0</v>
      </c>
      <c r="M69" s="106"/>
      <c r="N69" s="85"/>
    </row>
    <row r="70" spans="1:14" ht="33" customHeight="1">
      <c r="A70" s="117" t="s">
        <v>759</v>
      </c>
      <c r="B70" s="116" t="s">
        <v>758</v>
      </c>
      <c r="C70" s="115" t="s">
        <v>757</v>
      </c>
      <c r="D70" s="114">
        <v>6</v>
      </c>
      <c r="E70" s="113"/>
      <c r="F70" s="114">
        <v>13455</v>
      </c>
      <c r="G70" s="109">
        <v>0</v>
      </c>
      <c r="H70" s="121"/>
      <c r="I70" s="109">
        <f t="shared" si="9"/>
        <v>0</v>
      </c>
      <c r="J70" s="108"/>
      <c r="K70" s="118">
        <f t="shared" si="10"/>
        <v>0</v>
      </c>
      <c r="L70" s="118">
        <f t="shared" si="11"/>
        <v>0</v>
      </c>
      <c r="M70" s="106"/>
      <c r="N70" s="85"/>
    </row>
    <row r="71" spans="1:14" ht="33" customHeight="1">
      <c r="A71" s="119" t="s">
        <v>88</v>
      </c>
      <c r="B71" s="116" t="s">
        <v>87</v>
      </c>
      <c r="C71" s="115"/>
      <c r="D71" s="114"/>
      <c r="E71" s="113"/>
      <c r="F71" s="114"/>
      <c r="G71" s="109"/>
      <c r="H71" s="121"/>
      <c r="I71" s="109"/>
      <c r="J71" s="108"/>
      <c r="K71" s="118"/>
      <c r="L71" s="118"/>
      <c r="M71" s="106"/>
      <c r="N71" s="85"/>
    </row>
    <row r="72" spans="1:14" ht="33" customHeight="1">
      <c r="A72" s="117" t="s">
        <v>756</v>
      </c>
      <c r="B72" s="116" t="s">
        <v>755</v>
      </c>
      <c r="C72" s="115" t="s">
        <v>149</v>
      </c>
      <c r="D72" s="114">
        <v>2488</v>
      </c>
      <c r="E72" s="113"/>
      <c r="F72" s="114">
        <v>658</v>
      </c>
      <c r="G72" s="109">
        <v>0</v>
      </c>
      <c r="H72" s="121"/>
      <c r="I72" s="109">
        <f t="shared" ref="I72:I78" si="12">G72+H72</f>
        <v>0</v>
      </c>
      <c r="J72" s="108"/>
      <c r="K72" s="118">
        <f t="shared" ref="K72:K78" si="13">ROUND(G72*F72,0)</f>
        <v>0</v>
      </c>
      <c r="L72" s="118">
        <f t="shared" ref="L72:L78" si="14">ROUND(I72*F72,0)</f>
        <v>0</v>
      </c>
      <c r="M72" s="106"/>
      <c r="N72" s="120"/>
    </row>
    <row r="73" spans="1:14" ht="33" customHeight="1">
      <c r="A73" s="117" t="s">
        <v>754</v>
      </c>
      <c r="B73" s="116" t="s">
        <v>753</v>
      </c>
      <c r="C73" s="115" t="s">
        <v>149</v>
      </c>
      <c r="D73" s="114">
        <v>903</v>
      </c>
      <c r="E73" s="113"/>
      <c r="F73" s="114">
        <v>703</v>
      </c>
      <c r="G73" s="109">
        <v>0</v>
      </c>
      <c r="H73" s="121"/>
      <c r="I73" s="109">
        <f t="shared" si="12"/>
        <v>0</v>
      </c>
      <c r="J73" s="108"/>
      <c r="K73" s="118">
        <f t="shared" si="13"/>
        <v>0</v>
      </c>
      <c r="L73" s="118">
        <f t="shared" si="14"/>
        <v>0</v>
      </c>
      <c r="M73" s="106"/>
      <c r="N73" s="85"/>
    </row>
    <row r="74" spans="1:14" ht="33" customHeight="1">
      <c r="A74" s="117" t="s">
        <v>752</v>
      </c>
      <c r="B74" s="116" t="s">
        <v>751</v>
      </c>
      <c r="C74" s="115" t="s">
        <v>149</v>
      </c>
      <c r="D74" s="114">
        <v>1354</v>
      </c>
      <c r="E74" s="113"/>
      <c r="F74" s="114">
        <v>658</v>
      </c>
      <c r="G74" s="109">
        <v>0</v>
      </c>
      <c r="H74" s="121"/>
      <c r="I74" s="109">
        <f t="shared" si="12"/>
        <v>0</v>
      </c>
      <c r="J74" s="108"/>
      <c r="K74" s="118">
        <f t="shared" si="13"/>
        <v>0</v>
      </c>
      <c r="L74" s="118">
        <f t="shared" si="14"/>
        <v>0</v>
      </c>
      <c r="M74" s="106"/>
      <c r="N74" s="85"/>
    </row>
    <row r="75" spans="1:14" ht="33" customHeight="1">
      <c r="A75" s="117" t="s">
        <v>750</v>
      </c>
      <c r="B75" s="116" t="s">
        <v>749</v>
      </c>
      <c r="C75" s="115" t="s">
        <v>149</v>
      </c>
      <c r="D75" s="114">
        <v>315.38</v>
      </c>
      <c r="E75" s="113"/>
      <c r="F75" s="114">
        <v>608</v>
      </c>
      <c r="G75" s="109">
        <v>0</v>
      </c>
      <c r="H75" s="121"/>
      <c r="I75" s="109">
        <f t="shared" si="12"/>
        <v>0</v>
      </c>
      <c r="J75" s="108"/>
      <c r="K75" s="118">
        <f t="shared" si="13"/>
        <v>0</v>
      </c>
      <c r="L75" s="118">
        <f t="shared" si="14"/>
        <v>0</v>
      </c>
      <c r="M75" s="106"/>
      <c r="N75" s="85"/>
    </row>
    <row r="76" spans="1:14" ht="33" customHeight="1">
      <c r="A76" s="117" t="s">
        <v>748</v>
      </c>
      <c r="B76" s="116" t="s">
        <v>747</v>
      </c>
      <c r="C76" s="115" t="s">
        <v>149</v>
      </c>
      <c r="D76" s="114">
        <v>109.9</v>
      </c>
      <c r="E76" s="113"/>
      <c r="F76" s="114">
        <v>373</v>
      </c>
      <c r="G76" s="109">
        <v>0</v>
      </c>
      <c r="H76" s="121"/>
      <c r="I76" s="109">
        <f t="shared" si="12"/>
        <v>0</v>
      </c>
      <c r="J76" s="123"/>
      <c r="K76" s="118">
        <f t="shared" si="13"/>
        <v>0</v>
      </c>
      <c r="L76" s="118">
        <f t="shared" si="14"/>
        <v>0</v>
      </c>
      <c r="M76" s="106"/>
      <c r="N76" s="85"/>
    </row>
    <row r="77" spans="1:14" ht="33" customHeight="1">
      <c r="A77" s="117" t="s">
        <v>746</v>
      </c>
      <c r="B77" s="116" t="s">
        <v>745</v>
      </c>
      <c r="C77" s="115" t="s">
        <v>149</v>
      </c>
      <c r="D77" s="114">
        <v>902</v>
      </c>
      <c r="E77" s="113"/>
      <c r="F77" s="114">
        <v>80</v>
      </c>
      <c r="G77" s="109">
        <v>0</v>
      </c>
      <c r="H77" s="121"/>
      <c r="I77" s="109">
        <f t="shared" si="12"/>
        <v>0</v>
      </c>
      <c r="J77" s="108"/>
      <c r="K77" s="118">
        <f t="shared" si="13"/>
        <v>0</v>
      </c>
      <c r="L77" s="118">
        <f t="shared" si="14"/>
        <v>0</v>
      </c>
      <c r="M77" s="122"/>
      <c r="N77" s="85"/>
    </row>
    <row r="78" spans="1:14" ht="33" customHeight="1">
      <c r="A78" s="117" t="s">
        <v>744</v>
      </c>
      <c r="B78" s="116" t="s">
        <v>743</v>
      </c>
      <c r="C78" s="115" t="s">
        <v>149</v>
      </c>
      <c r="D78" s="114">
        <v>1983</v>
      </c>
      <c r="E78" s="113"/>
      <c r="F78" s="114">
        <v>142</v>
      </c>
      <c r="G78" s="109">
        <v>0</v>
      </c>
      <c r="H78" s="110"/>
      <c r="I78" s="109">
        <f t="shared" si="12"/>
        <v>0</v>
      </c>
      <c r="J78" s="108"/>
      <c r="K78" s="118">
        <f t="shared" si="13"/>
        <v>0</v>
      </c>
      <c r="L78" s="118">
        <f t="shared" si="14"/>
        <v>0</v>
      </c>
      <c r="M78" s="122"/>
      <c r="N78" s="120"/>
    </row>
    <row r="79" spans="1:14" ht="33" customHeight="1">
      <c r="A79" s="117" t="s">
        <v>86</v>
      </c>
      <c r="B79" s="116" t="s">
        <v>85</v>
      </c>
      <c r="C79" s="115"/>
      <c r="D79" s="114"/>
      <c r="E79" s="113"/>
      <c r="F79" s="114"/>
      <c r="G79" s="109"/>
      <c r="H79" s="121"/>
      <c r="I79" s="109"/>
      <c r="J79" s="108"/>
      <c r="K79" s="118"/>
      <c r="L79" s="118"/>
      <c r="M79" s="122"/>
      <c r="N79" s="85"/>
    </row>
    <row r="80" spans="1:14" ht="33" customHeight="1">
      <c r="A80" s="117" t="s">
        <v>742</v>
      </c>
      <c r="B80" s="116" t="s">
        <v>741</v>
      </c>
      <c r="C80" s="115" t="s">
        <v>149</v>
      </c>
      <c r="D80" s="114">
        <v>64.8</v>
      </c>
      <c r="E80" s="113"/>
      <c r="F80" s="114">
        <v>5147</v>
      </c>
      <c r="G80" s="109">
        <v>0</v>
      </c>
      <c r="H80" s="110"/>
      <c r="I80" s="109">
        <f t="shared" ref="I80:I87" si="15">G80+H80</f>
        <v>0</v>
      </c>
      <c r="J80" s="108"/>
      <c r="K80" s="118">
        <f t="shared" ref="K80:K87" si="16">ROUND(G80*F80,0)</f>
        <v>0</v>
      </c>
      <c r="L80" s="118">
        <f t="shared" ref="L80:L87" si="17">ROUND(I80*F80,0)</f>
        <v>0</v>
      </c>
      <c r="M80" s="122"/>
      <c r="N80" s="85"/>
    </row>
    <row r="81" spans="1:14" ht="33" customHeight="1">
      <c r="A81" s="117" t="s">
        <v>740</v>
      </c>
      <c r="B81" s="116" t="s">
        <v>739</v>
      </c>
      <c r="C81" s="115" t="s">
        <v>149</v>
      </c>
      <c r="D81" s="114">
        <v>2845</v>
      </c>
      <c r="E81" s="113"/>
      <c r="F81" s="114">
        <v>1102</v>
      </c>
      <c r="G81" s="109">
        <v>0</v>
      </c>
      <c r="H81" s="110"/>
      <c r="I81" s="109">
        <f t="shared" si="15"/>
        <v>0</v>
      </c>
      <c r="J81" s="108"/>
      <c r="K81" s="118">
        <f t="shared" si="16"/>
        <v>0</v>
      </c>
      <c r="L81" s="118">
        <f t="shared" si="17"/>
        <v>0</v>
      </c>
      <c r="M81" s="122"/>
      <c r="N81" s="120"/>
    </row>
    <row r="82" spans="1:14" ht="33" customHeight="1">
      <c r="A82" s="117" t="s">
        <v>738</v>
      </c>
      <c r="B82" s="116" t="s">
        <v>737</v>
      </c>
      <c r="C82" s="115" t="s">
        <v>149</v>
      </c>
      <c r="D82" s="114">
        <v>8512</v>
      </c>
      <c r="E82" s="113"/>
      <c r="F82" s="114">
        <v>951</v>
      </c>
      <c r="G82" s="109">
        <v>0</v>
      </c>
      <c r="H82" s="121"/>
      <c r="I82" s="109">
        <f t="shared" si="15"/>
        <v>0</v>
      </c>
      <c r="J82" s="108"/>
      <c r="K82" s="118">
        <f t="shared" si="16"/>
        <v>0</v>
      </c>
      <c r="L82" s="118">
        <f t="shared" si="17"/>
        <v>0</v>
      </c>
      <c r="M82" s="122"/>
      <c r="N82" s="85"/>
    </row>
    <row r="83" spans="1:14" ht="33" customHeight="1">
      <c r="A83" s="117" t="s">
        <v>736</v>
      </c>
      <c r="B83" s="116" t="s">
        <v>735</v>
      </c>
      <c r="C83" s="115" t="s">
        <v>149</v>
      </c>
      <c r="D83" s="114">
        <v>310</v>
      </c>
      <c r="E83" s="113"/>
      <c r="F83" s="114">
        <v>2875</v>
      </c>
      <c r="G83" s="109">
        <v>0</v>
      </c>
      <c r="H83" s="121"/>
      <c r="I83" s="109">
        <f t="shared" si="15"/>
        <v>0</v>
      </c>
      <c r="J83" s="108"/>
      <c r="K83" s="118">
        <f t="shared" si="16"/>
        <v>0</v>
      </c>
      <c r="L83" s="118">
        <f t="shared" si="17"/>
        <v>0</v>
      </c>
      <c r="M83" s="122"/>
      <c r="N83" s="85"/>
    </row>
    <row r="84" spans="1:14" ht="33" customHeight="1">
      <c r="A84" s="117" t="s">
        <v>734</v>
      </c>
      <c r="B84" s="116" t="s">
        <v>315</v>
      </c>
      <c r="C84" s="115" t="s">
        <v>149</v>
      </c>
      <c r="D84" s="114">
        <v>233</v>
      </c>
      <c r="E84" s="113"/>
      <c r="F84" s="114">
        <v>1767</v>
      </c>
      <c r="G84" s="109">
        <v>0</v>
      </c>
      <c r="H84" s="121"/>
      <c r="I84" s="109">
        <f t="shared" si="15"/>
        <v>0</v>
      </c>
      <c r="J84" s="108"/>
      <c r="K84" s="118">
        <f t="shared" si="16"/>
        <v>0</v>
      </c>
      <c r="L84" s="118">
        <f t="shared" si="17"/>
        <v>0</v>
      </c>
      <c r="M84" s="122"/>
      <c r="N84" s="85"/>
    </row>
    <row r="85" spans="1:14" ht="33" customHeight="1">
      <c r="A85" s="117" t="s">
        <v>733</v>
      </c>
      <c r="B85" s="116" t="s">
        <v>732</v>
      </c>
      <c r="C85" s="115" t="s">
        <v>149</v>
      </c>
      <c r="D85" s="114">
        <v>521</v>
      </c>
      <c r="E85" s="113"/>
      <c r="F85" s="114">
        <v>5540</v>
      </c>
      <c r="G85" s="109">
        <v>0</v>
      </c>
      <c r="H85" s="121"/>
      <c r="I85" s="109">
        <f t="shared" si="15"/>
        <v>0</v>
      </c>
      <c r="J85" s="108"/>
      <c r="K85" s="118">
        <f t="shared" si="16"/>
        <v>0</v>
      </c>
      <c r="L85" s="118">
        <f t="shared" si="17"/>
        <v>0</v>
      </c>
      <c r="M85" s="122"/>
      <c r="N85" s="85"/>
    </row>
    <row r="86" spans="1:14" ht="33" customHeight="1">
      <c r="A86" s="117" t="s">
        <v>731</v>
      </c>
      <c r="B86" s="116" t="s">
        <v>730</v>
      </c>
      <c r="C86" s="115" t="s">
        <v>149</v>
      </c>
      <c r="D86" s="114">
        <v>557</v>
      </c>
      <c r="E86" s="113"/>
      <c r="F86" s="114">
        <v>7123</v>
      </c>
      <c r="G86" s="109">
        <v>0</v>
      </c>
      <c r="H86" s="121"/>
      <c r="I86" s="109">
        <f t="shared" si="15"/>
        <v>0</v>
      </c>
      <c r="J86" s="108"/>
      <c r="K86" s="118">
        <f t="shared" si="16"/>
        <v>0</v>
      </c>
      <c r="L86" s="118">
        <f t="shared" si="17"/>
        <v>0</v>
      </c>
      <c r="M86" s="122"/>
      <c r="N86" s="85"/>
    </row>
    <row r="87" spans="1:14" ht="33" customHeight="1">
      <c r="A87" s="117" t="s">
        <v>729</v>
      </c>
      <c r="B87" s="116" t="s">
        <v>728</v>
      </c>
      <c r="C87" s="115" t="s">
        <v>149</v>
      </c>
      <c r="D87" s="114">
        <v>476</v>
      </c>
      <c r="E87" s="113"/>
      <c r="F87" s="114">
        <v>1187</v>
      </c>
      <c r="G87" s="109">
        <v>0</v>
      </c>
      <c r="H87" s="110"/>
      <c r="I87" s="109">
        <f t="shared" si="15"/>
        <v>0</v>
      </c>
      <c r="J87" s="108"/>
      <c r="K87" s="118">
        <f t="shared" si="16"/>
        <v>0</v>
      </c>
      <c r="L87" s="118">
        <f t="shared" si="17"/>
        <v>0</v>
      </c>
      <c r="M87" s="122"/>
      <c r="N87" s="120"/>
    </row>
    <row r="88" spans="1:14" ht="33" customHeight="1">
      <c r="A88" s="117" t="s">
        <v>84</v>
      </c>
      <c r="B88" s="116" t="s">
        <v>83</v>
      </c>
      <c r="C88" s="115"/>
      <c r="D88" s="114"/>
      <c r="E88" s="113"/>
      <c r="F88" s="114"/>
      <c r="G88" s="109"/>
      <c r="H88" s="121"/>
      <c r="I88" s="109"/>
      <c r="J88" s="108"/>
      <c r="K88" s="118"/>
      <c r="L88" s="118"/>
      <c r="M88" s="122"/>
      <c r="N88" s="85"/>
    </row>
    <row r="89" spans="1:14" ht="33" customHeight="1">
      <c r="A89" s="117" t="s">
        <v>727</v>
      </c>
      <c r="B89" s="116" t="s">
        <v>726</v>
      </c>
      <c r="C89" s="115" t="s">
        <v>149</v>
      </c>
      <c r="D89" s="114">
        <v>2155</v>
      </c>
      <c r="E89" s="113"/>
      <c r="F89" s="114">
        <v>135</v>
      </c>
      <c r="G89" s="109">
        <v>0</v>
      </c>
      <c r="H89" s="110"/>
      <c r="I89" s="109">
        <f t="shared" ref="I89:I97" si="18">G89+H89</f>
        <v>0</v>
      </c>
      <c r="J89" s="108"/>
      <c r="K89" s="118">
        <f t="shared" ref="K89:K97" si="19">ROUND(G89*F89,0)</f>
        <v>0</v>
      </c>
      <c r="L89" s="118">
        <f t="shared" ref="L89:L97" si="20">ROUND(I89*F89,0)</f>
        <v>0</v>
      </c>
      <c r="M89" s="122"/>
      <c r="N89" s="85"/>
    </row>
    <row r="90" spans="1:14" ht="33" customHeight="1">
      <c r="A90" s="117" t="s">
        <v>725</v>
      </c>
      <c r="B90" s="116" t="s">
        <v>724</v>
      </c>
      <c r="C90" s="115" t="s">
        <v>149</v>
      </c>
      <c r="D90" s="114">
        <v>540</v>
      </c>
      <c r="E90" s="113"/>
      <c r="F90" s="114">
        <v>119</v>
      </c>
      <c r="G90" s="109">
        <v>0</v>
      </c>
      <c r="H90" s="110"/>
      <c r="I90" s="109">
        <f t="shared" si="18"/>
        <v>0</v>
      </c>
      <c r="J90" s="108"/>
      <c r="K90" s="118">
        <f t="shared" si="19"/>
        <v>0</v>
      </c>
      <c r="L90" s="118">
        <f t="shared" si="20"/>
        <v>0</v>
      </c>
      <c r="M90" s="122"/>
      <c r="N90" s="85"/>
    </row>
    <row r="91" spans="1:14" ht="33" customHeight="1">
      <c r="A91" s="117" t="s">
        <v>723</v>
      </c>
      <c r="B91" s="116" t="s">
        <v>722</v>
      </c>
      <c r="C91" s="115" t="s">
        <v>149</v>
      </c>
      <c r="D91" s="114">
        <v>270</v>
      </c>
      <c r="E91" s="113"/>
      <c r="F91" s="114">
        <v>978</v>
      </c>
      <c r="G91" s="109">
        <v>0</v>
      </c>
      <c r="H91" s="121"/>
      <c r="I91" s="109">
        <f t="shared" si="18"/>
        <v>0</v>
      </c>
      <c r="J91" s="108"/>
      <c r="K91" s="118">
        <f t="shared" si="19"/>
        <v>0</v>
      </c>
      <c r="L91" s="118">
        <f t="shared" si="20"/>
        <v>0</v>
      </c>
      <c r="M91" s="122"/>
      <c r="N91" s="85"/>
    </row>
    <row r="92" spans="1:14" ht="33" customHeight="1">
      <c r="A92" s="117" t="s">
        <v>721</v>
      </c>
      <c r="B92" s="116" t="s">
        <v>720</v>
      </c>
      <c r="C92" s="115" t="s">
        <v>149</v>
      </c>
      <c r="D92" s="114">
        <v>1037</v>
      </c>
      <c r="E92" s="113"/>
      <c r="F92" s="114">
        <v>935</v>
      </c>
      <c r="G92" s="109">
        <v>0</v>
      </c>
      <c r="H92" s="121"/>
      <c r="I92" s="109">
        <f t="shared" si="18"/>
        <v>0</v>
      </c>
      <c r="J92" s="108"/>
      <c r="K92" s="118">
        <f t="shared" si="19"/>
        <v>0</v>
      </c>
      <c r="L92" s="118">
        <f t="shared" si="20"/>
        <v>0</v>
      </c>
      <c r="M92" s="122"/>
      <c r="N92" s="85"/>
    </row>
    <row r="93" spans="1:14" ht="33" customHeight="1">
      <c r="A93" s="117" t="s">
        <v>719</v>
      </c>
      <c r="B93" s="116" t="s">
        <v>718</v>
      </c>
      <c r="C93" s="115" t="s">
        <v>149</v>
      </c>
      <c r="D93" s="114">
        <v>312</v>
      </c>
      <c r="E93" s="113"/>
      <c r="F93" s="114">
        <v>1702</v>
      </c>
      <c r="G93" s="109">
        <v>0</v>
      </c>
      <c r="H93" s="121"/>
      <c r="I93" s="109">
        <f t="shared" si="18"/>
        <v>0</v>
      </c>
      <c r="J93" s="108"/>
      <c r="K93" s="118">
        <f t="shared" si="19"/>
        <v>0</v>
      </c>
      <c r="L93" s="118">
        <f t="shared" si="20"/>
        <v>0</v>
      </c>
      <c r="M93" s="122"/>
      <c r="N93" s="85"/>
    </row>
    <row r="94" spans="1:14" ht="33" customHeight="1">
      <c r="A94" s="117" t="s">
        <v>717</v>
      </c>
      <c r="B94" s="116" t="s">
        <v>716</v>
      </c>
      <c r="C94" s="115" t="s">
        <v>149</v>
      </c>
      <c r="D94" s="114">
        <v>166</v>
      </c>
      <c r="E94" s="113"/>
      <c r="F94" s="114">
        <v>1266</v>
      </c>
      <c r="G94" s="109">
        <v>0</v>
      </c>
      <c r="H94" s="121"/>
      <c r="I94" s="109">
        <f t="shared" si="18"/>
        <v>0</v>
      </c>
      <c r="J94" s="108"/>
      <c r="K94" s="118">
        <f t="shared" si="19"/>
        <v>0</v>
      </c>
      <c r="L94" s="118">
        <f t="shared" si="20"/>
        <v>0</v>
      </c>
      <c r="M94" s="122"/>
      <c r="N94" s="85"/>
    </row>
    <row r="95" spans="1:14" ht="33" customHeight="1">
      <c r="A95" s="117" t="s">
        <v>715</v>
      </c>
      <c r="B95" s="116" t="s">
        <v>714</v>
      </c>
      <c r="C95" s="115" t="s">
        <v>149</v>
      </c>
      <c r="D95" s="114">
        <v>66</v>
      </c>
      <c r="E95" s="113"/>
      <c r="F95" s="114">
        <v>2296</v>
      </c>
      <c r="G95" s="109">
        <v>0</v>
      </c>
      <c r="H95" s="110"/>
      <c r="I95" s="109">
        <f t="shared" si="18"/>
        <v>0</v>
      </c>
      <c r="J95" s="108"/>
      <c r="K95" s="118">
        <f t="shared" si="19"/>
        <v>0</v>
      </c>
      <c r="L95" s="118">
        <f t="shared" si="20"/>
        <v>0</v>
      </c>
      <c r="M95" s="122"/>
      <c r="N95" s="120"/>
    </row>
    <row r="96" spans="1:14" ht="33" customHeight="1">
      <c r="A96" s="117" t="s">
        <v>713</v>
      </c>
      <c r="B96" s="116" t="s">
        <v>712</v>
      </c>
      <c r="C96" s="115" t="s">
        <v>149</v>
      </c>
      <c r="D96" s="114">
        <v>394</v>
      </c>
      <c r="E96" s="113"/>
      <c r="F96" s="114">
        <v>822</v>
      </c>
      <c r="G96" s="109">
        <v>0</v>
      </c>
      <c r="H96" s="121"/>
      <c r="I96" s="109">
        <f t="shared" si="18"/>
        <v>0</v>
      </c>
      <c r="J96" s="108"/>
      <c r="K96" s="118">
        <f t="shared" si="19"/>
        <v>0</v>
      </c>
      <c r="L96" s="118">
        <f t="shared" si="20"/>
        <v>0</v>
      </c>
      <c r="M96" s="106"/>
      <c r="N96" s="85"/>
    </row>
    <row r="97" spans="1:14" ht="33" customHeight="1">
      <c r="A97" s="117" t="s">
        <v>711</v>
      </c>
      <c r="B97" s="116" t="s">
        <v>710</v>
      </c>
      <c r="C97" s="115" t="s">
        <v>149</v>
      </c>
      <c r="D97" s="114">
        <v>7726</v>
      </c>
      <c r="E97" s="113"/>
      <c r="F97" s="114">
        <v>267</v>
      </c>
      <c r="G97" s="109">
        <v>0</v>
      </c>
      <c r="H97" s="121"/>
      <c r="I97" s="109">
        <f t="shared" si="18"/>
        <v>0</v>
      </c>
      <c r="J97" s="108"/>
      <c r="K97" s="118">
        <f t="shared" si="19"/>
        <v>0</v>
      </c>
      <c r="L97" s="118">
        <f t="shared" si="20"/>
        <v>0</v>
      </c>
      <c r="M97" s="106"/>
      <c r="N97" s="85"/>
    </row>
    <row r="98" spans="1:14" ht="33" customHeight="1">
      <c r="A98" s="119" t="s">
        <v>82</v>
      </c>
      <c r="B98" s="116" t="s">
        <v>81</v>
      </c>
      <c r="C98" s="115"/>
      <c r="D98" s="114"/>
      <c r="E98" s="113"/>
      <c r="F98" s="114"/>
      <c r="G98" s="109"/>
      <c r="H98" s="121"/>
      <c r="I98" s="109"/>
      <c r="J98" s="108"/>
      <c r="K98" s="118"/>
      <c r="L98" s="118"/>
      <c r="M98" s="106"/>
      <c r="N98" s="85"/>
    </row>
    <row r="99" spans="1:14" ht="33" customHeight="1">
      <c r="A99" s="117" t="s">
        <v>709</v>
      </c>
      <c r="B99" s="116" t="s">
        <v>708</v>
      </c>
      <c r="C99" s="115" t="s">
        <v>149</v>
      </c>
      <c r="D99" s="114">
        <v>10662</v>
      </c>
      <c r="E99" s="113"/>
      <c r="F99" s="114">
        <v>116</v>
      </c>
      <c r="G99" s="109">
        <v>0</v>
      </c>
      <c r="H99" s="110"/>
      <c r="I99" s="109">
        <f t="shared" ref="I99:I106" si="21">G99+H99</f>
        <v>0</v>
      </c>
      <c r="J99" s="108"/>
      <c r="K99" s="118">
        <f t="shared" ref="K99:K106" si="22">ROUND(G99*F99,0)</f>
        <v>0</v>
      </c>
      <c r="L99" s="118">
        <f t="shared" ref="L99:L106" si="23">ROUND(I99*F99,0)</f>
        <v>0</v>
      </c>
      <c r="M99" s="106"/>
      <c r="N99" s="85"/>
    </row>
    <row r="100" spans="1:14" ht="33" customHeight="1">
      <c r="A100" s="117" t="s">
        <v>707</v>
      </c>
      <c r="B100" s="116" t="s">
        <v>706</v>
      </c>
      <c r="C100" s="115" t="s">
        <v>149</v>
      </c>
      <c r="D100" s="114">
        <v>370</v>
      </c>
      <c r="E100" s="113"/>
      <c r="F100" s="114">
        <v>1578</v>
      </c>
      <c r="G100" s="109">
        <v>0</v>
      </c>
      <c r="H100" s="121"/>
      <c r="I100" s="109">
        <f t="shared" si="21"/>
        <v>0</v>
      </c>
      <c r="J100" s="108"/>
      <c r="K100" s="118">
        <f t="shared" si="22"/>
        <v>0</v>
      </c>
      <c r="L100" s="118">
        <f t="shared" si="23"/>
        <v>0</v>
      </c>
      <c r="M100" s="106"/>
      <c r="N100" s="85"/>
    </row>
    <row r="101" spans="1:14" ht="33" customHeight="1">
      <c r="A101" s="117" t="s">
        <v>705</v>
      </c>
      <c r="B101" s="116" t="s">
        <v>704</v>
      </c>
      <c r="C101" s="115" t="s">
        <v>149</v>
      </c>
      <c r="D101" s="114">
        <v>354</v>
      </c>
      <c r="E101" s="113"/>
      <c r="F101" s="114">
        <v>518</v>
      </c>
      <c r="G101" s="109">
        <v>0</v>
      </c>
      <c r="H101" s="121"/>
      <c r="I101" s="109">
        <f t="shared" si="21"/>
        <v>0</v>
      </c>
      <c r="J101" s="108"/>
      <c r="K101" s="118">
        <f t="shared" si="22"/>
        <v>0</v>
      </c>
      <c r="L101" s="118">
        <f t="shared" si="23"/>
        <v>0</v>
      </c>
      <c r="M101" s="106"/>
      <c r="N101" s="85"/>
    </row>
    <row r="102" spans="1:14" ht="33" customHeight="1">
      <c r="A102" s="117" t="s">
        <v>703</v>
      </c>
      <c r="B102" s="116" t="s">
        <v>702</v>
      </c>
      <c r="C102" s="115" t="s">
        <v>149</v>
      </c>
      <c r="D102" s="114">
        <v>26640</v>
      </c>
      <c r="E102" s="113"/>
      <c r="F102" s="114">
        <v>31</v>
      </c>
      <c r="G102" s="109">
        <v>0</v>
      </c>
      <c r="H102" s="110"/>
      <c r="I102" s="109">
        <f t="shared" si="21"/>
        <v>0</v>
      </c>
      <c r="J102" s="108"/>
      <c r="K102" s="118">
        <f t="shared" si="22"/>
        <v>0</v>
      </c>
      <c r="L102" s="118">
        <f t="shared" si="23"/>
        <v>0</v>
      </c>
      <c r="M102" s="106"/>
      <c r="N102" s="85"/>
    </row>
    <row r="103" spans="1:14" ht="33" customHeight="1">
      <c r="A103" s="117" t="s">
        <v>701</v>
      </c>
      <c r="B103" s="116" t="s">
        <v>700</v>
      </c>
      <c r="C103" s="115" t="s">
        <v>149</v>
      </c>
      <c r="D103" s="114">
        <v>466</v>
      </c>
      <c r="E103" s="113"/>
      <c r="F103" s="114">
        <v>1769</v>
      </c>
      <c r="G103" s="109">
        <v>0</v>
      </c>
      <c r="H103" s="121"/>
      <c r="I103" s="109">
        <f t="shared" si="21"/>
        <v>0</v>
      </c>
      <c r="J103" s="108"/>
      <c r="K103" s="118">
        <f t="shared" si="22"/>
        <v>0</v>
      </c>
      <c r="L103" s="118">
        <f t="shared" si="23"/>
        <v>0</v>
      </c>
      <c r="M103" s="106"/>
      <c r="N103" s="85"/>
    </row>
    <row r="104" spans="1:14" ht="33" customHeight="1">
      <c r="A104" s="117" t="s">
        <v>699</v>
      </c>
      <c r="B104" s="116" t="s">
        <v>698</v>
      </c>
      <c r="C104" s="115" t="s">
        <v>149</v>
      </c>
      <c r="D104" s="114">
        <v>75</v>
      </c>
      <c r="E104" s="113"/>
      <c r="F104" s="114">
        <v>4116</v>
      </c>
      <c r="G104" s="109">
        <v>0</v>
      </c>
      <c r="H104" s="110"/>
      <c r="I104" s="109">
        <f t="shared" si="21"/>
        <v>0</v>
      </c>
      <c r="J104" s="108"/>
      <c r="K104" s="118">
        <f t="shared" si="22"/>
        <v>0</v>
      </c>
      <c r="L104" s="118">
        <f t="shared" si="23"/>
        <v>0</v>
      </c>
      <c r="M104" s="106"/>
      <c r="N104" s="85"/>
    </row>
    <row r="105" spans="1:14" ht="33" customHeight="1">
      <c r="A105" s="117" t="s">
        <v>697</v>
      </c>
      <c r="B105" s="116" t="s">
        <v>696</v>
      </c>
      <c r="C105" s="115" t="s">
        <v>149</v>
      </c>
      <c r="D105" s="114">
        <v>535</v>
      </c>
      <c r="E105" s="113"/>
      <c r="F105" s="114">
        <v>2101</v>
      </c>
      <c r="G105" s="109">
        <v>0</v>
      </c>
      <c r="H105" s="110"/>
      <c r="I105" s="109">
        <f t="shared" si="21"/>
        <v>0</v>
      </c>
      <c r="J105" s="108"/>
      <c r="K105" s="118">
        <f t="shared" si="22"/>
        <v>0</v>
      </c>
      <c r="L105" s="118">
        <f t="shared" si="23"/>
        <v>0</v>
      </c>
      <c r="M105" s="106"/>
      <c r="N105" s="120"/>
    </row>
    <row r="106" spans="1:14" ht="33" customHeight="1">
      <c r="A106" s="117" t="s">
        <v>695</v>
      </c>
      <c r="B106" s="116" t="s">
        <v>694</v>
      </c>
      <c r="C106" s="115" t="s">
        <v>149</v>
      </c>
      <c r="D106" s="114">
        <v>582</v>
      </c>
      <c r="E106" s="113"/>
      <c r="F106" s="114">
        <v>1149</v>
      </c>
      <c r="G106" s="109">
        <v>0</v>
      </c>
      <c r="H106" s="121"/>
      <c r="I106" s="109">
        <f t="shared" si="21"/>
        <v>0</v>
      </c>
      <c r="J106" s="108"/>
      <c r="K106" s="118">
        <f t="shared" si="22"/>
        <v>0</v>
      </c>
      <c r="L106" s="118">
        <f t="shared" si="23"/>
        <v>0</v>
      </c>
      <c r="M106" s="106"/>
      <c r="N106" s="85"/>
    </row>
    <row r="107" spans="1:14" ht="33" customHeight="1">
      <c r="A107" s="117" t="s">
        <v>80</v>
      </c>
      <c r="B107" s="116" t="s">
        <v>79</v>
      </c>
      <c r="C107" s="115"/>
      <c r="D107" s="114"/>
      <c r="E107" s="113"/>
      <c r="F107" s="114"/>
      <c r="G107" s="111"/>
      <c r="H107" s="110"/>
      <c r="I107" s="109"/>
      <c r="J107" s="108"/>
      <c r="K107" s="118"/>
      <c r="L107" s="118"/>
      <c r="M107" s="106"/>
      <c r="N107" s="85"/>
    </row>
    <row r="108" spans="1:14" ht="33" customHeight="1">
      <c r="A108" s="117" t="s">
        <v>693</v>
      </c>
      <c r="B108" s="116" t="s">
        <v>692</v>
      </c>
      <c r="C108" s="115" t="s">
        <v>149</v>
      </c>
      <c r="D108" s="114">
        <v>10272</v>
      </c>
      <c r="E108" s="113"/>
      <c r="F108" s="114">
        <v>1583</v>
      </c>
      <c r="G108" s="109">
        <v>0</v>
      </c>
      <c r="H108" s="110"/>
      <c r="I108" s="109">
        <f t="shared" ref="I108:I121" si="24">G108+H108</f>
        <v>0</v>
      </c>
      <c r="J108" s="108"/>
      <c r="K108" s="118">
        <f t="shared" ref="K108:K121" si="25">ROUND(G108*F108,0)</f>
        <v>0</v>
      </c>
      <c r="L108" s="118">
        <f t="shared" ref="L108:L121" si="26">ROUND(I108*F108,0)</f>
        <v>0</v>
      </c>
      <c r="M108" s="106"/>
      <c r="N108" s="85"/>
    </row>
    <row r="109" spans="1:14" ht="33" customHeight="1">
      <c r="A109" s="117" t="s">
        <v>691</v>
      </c>
      <c r="B109" s="116" t="s">
        <v>690</v>
      </c>
      <c r="C109" s="115" t="s">
        <v>149</v>
      </c>
      <c r="D109" s="114">
        <v>4106</v>
      </c>
      <c r="E109" s="113"/>
      <c r="F109" s="114">
        <v>1268</v>
      </c>
      <c r="G109" s="109">
        <v>0</v>
      </c>
      <c r="H109" s="121"/>
      <c r="I109" s="109">
        <f t="shared" si="24"/>
        <v>0</v>
      </c>
      <c r="J109" s="108"/>
      <c r="K109" s="118">
        <f t="shared" si="25"/>
        <v>0</v>
      </c>
      <c r="L109" s="118">
        <f t="shared" si="26"/>
        <v>0</v>
      </c>
      <c r="M109" s="106"/>
      <c r="N109" s="85"/>
    </row>
    <row r="110" spans="1:14" ht="33" customHeight="1">
      <c r="A110" s="117" t="s">
        <v>689</v>
      </c>
      <c r="B110" s="116" t="s">
        <v>688</v>
      </c>
      <c r="C110" s="115" t="s">
        <v>149</v>
      </c>
      <c r="D110" s="114">
        <v>8500</v>
      </c>
      <c r="E110" s="113"/>
      <c r="F110" s="114">
        <v>513</v>
      </c>
      <c r="G110" s="109">
        <v>0</v>
      </c>
      <c r="H110" s="121"/>
      <c r="I110" s="109">
        <f t="shared" si="24"/>
        <v>0</v>
      </c>
      <c r="J110" s="108"/>
      <c r="K110" s="118">
        <f t="shared" si="25"/>
        <v>0</v>
      </c>
      <c r="L110" s="118">
        <f t="shared" si="26"/>
        <v>0</v>
      </c>
      <c r="M110" s="106"/>
      <c r="N110" s="85"/>
    </row>
    <row r="111" spans="1:14" ht="33" customHeight="1">
      <c r="A111" s="117" t="s">
        <v>687</v>
      </c>
      <c r="B111" s="116" t="s">
        <v>686</v>
      </c>
      <c r="C111" s="115" t="s">
        <v>149</v>
      </c>
      <c r="D111" s="114">
        <v>975</v>
      </c>
      <c r="E111" s="113"/>
      <c r="F111" s="114">
        <v>513</v>
      </c>
      <c r="G111" s="109">
        <v>0</v>
      </c>
      <c r="H111" s="110"/>
      <c r="I111" s="109">
        <f t="shared" si="24"/>
        <v>0</v>
      </c>
      <c r="J111" s="108"/>
      <c r="K111" s="118">
        <f t="shared" si="25"/>
        <v>0</v>
      </c>
      <c r="L111" s="118">
        <f t="shared" si="26"/>
        <v>0</v>
      </c>
      <c r="M111" s="106"/>
      <c r="N111" s="85"/>
    </row>
    <row r="112" spans="1:14" ht="33" customHeight="1">
      <c r="A112" s="117" t="s">
        <v>685</v>
      </c>
      <c r="B112" s="116" t="s">
        <v>684</v>
      </c>
      <c r="C112" s="115" t="s">
        <v>149</v>
      </c>
      <c r="D112" s="114">
        <v>1253</v>
      </c>
      <c r="E112" s="113"/>
      <c r="F112" s="114">
        <v>1688</v>
      </c>
      <c r="G112" s="109">
        <v>0</v>
      </c>
      <c r="H112" s="110"/>
      <c r="I112" s="109">
        <f t="shared" si="24"/>
        <v>0</v>
      </c>
      <c r="J112" s="108"/>
      <c r="K112" s="118">
        <f t="shared" si="25"/>
        <v>0</v>
      </c>
      <c r="L112" s="118">
        <f t="shared" si="26"/>
        <v>0</v>
      </c>
      <c r="M112" s="106"/>
      <c r="N112" s="85"/>
    </row>
    <row r="113" spans="1:14" ht="33" customHeight="1">
      <c r="A113" s="117" t="s">
        <v>683</v>
      </c>
      <c r="B113" s="116" t="s">
        <v>682</v>
      </c>
      <c r="C113" s="115" t="s">
        <v>149</v>
      </c>
      <c r="D113" s="114">
        <v>370.2</v>
      </c>
      <c r="E113" s="113"/>
      <c r="F113" s="114">
        <v>950</v>
      </c>
      <c r="G113" s="109">
        <v>0</v>
      </c>
      <c r="H113" s="121"/>
      <c r="I113" s="109">
        <f t="shared" si="24"/>
        <v>0</v>
      </c>
      <c r="J113" s="108"/>
      <c r="K113" s="118">
        <f t="shared" si="25"/>
        <v>0</v>
      </c>
      <c r="L113" s="118">
        <f t="shared" si="26"/>
        <v>0</v>
      </c>
      <c r="M113" s="106"/>
      <c r="N113" s="85"/>
    </row>
    <row r="114" spans="1:14" ht="33" customHeight="1">
      <c r="A114" s="117" t="s">
        <v>681</v>
      </c>
      <c r="B114" s="116" t="s">
        <v>680</v>
      </c>
      <c r="C114" s="115" t="s">
        <v>149</v>
      </c>
      <c r="D114" s="114">
        <v>630</v>
      </c>
      <c r="E114" s="113"/>
      <c r="F114" s="114">
        <v>692</v>
      </c>
      <c r="G114" s="109">
        <v>0</v>
      </c>
      <c r="H114" s="110"/>
      <c r="I114" s="109">
        <f t="shared" si="24"/>
        <v>0</v>
      </c>
      <c r="J114" s="108"/>
      <c r="K114" s="118">
        <f t="shared" si="25"/>
        <v>0</v>
      </c>
      <c r="L114" s="118">
        <f t="shared" si="26"/>
        <v>0</v>
      </c>
      <c r="M114" s="106"/>
      <c r="N114" s="85"/>
    </row>
    <row r="115" spans="1:14" ht="33" customHeight="1">
      <c r="A115" s="117" t="s">
        <v>679</v>
      </c>
      <c r="B115" s="116" t="s">
        <v>678</v>
      </c>
      <c r="C115" s="115" t="s">
        <v>149</v>
      </c>
      <c r="D115" s="114">
        <v>2865</v>
      </c>
      <c r="E115" s="113"/>
      <c r="F115" s="114">
        <v>706</v>
      </c>
      <c r="G115" s="109">
        <v>0</v>
      </c>
      <c r="H115" s="110"/>
      <c r="I115" s="109">
        <f t="shared" si="24"/>
        <v>0</v>
      </c>
      <c r="J115" s="108"/>
      <c r="K115" s="118">
        <f t="shared" si="25"/>
        <v>0</v>
      </c>
      <c r="L115" s="118">
        <f t="shared" si="26"/>
        <v>0</v>
      </c>
      <c r="M115" s="106"/>
      <c r="N115" s="85"/>
    </row>
    <row r="116" spans="1:14" ht="33" customHeight="1">
      <c r="A116" s="117" t="s">
        <v>677</v>
      </c>
      <c r="B116" s="116" t="s">
        <v>676</v>
      </c>
      <c r="C116" s="115" t="s">
        <v>149</v>
      </c>
      <c r="D116" s="114">
        <v>350</v>
      </c>
      <c r="E116" s="113"/>
      <c r="F116" s="114">
        <v>670</v>
      </c>
      <c r="G116" s="109">
        <v>0</v>
      </c>
      <c r="H116" s="110"/>
      <c r="I116" s="109">
        <f t="shared" si="24"/>
        <v>0</v>
      </c>
      <c r="J116" s="108"/>
      <c r="K116" s="118">
        <f t="shared" si="25"/>
        <v>0</v>
      </c>
      <c r="L116" s="118">
        <f t="shared" si="26"/>
        <v>0</v>
      </c>
      <c r="M116" s="106"/>
      <c r="N116" s="85"/>
    </row>
    <row r="117" spans="1:14" ht="33" customHeight="1">
      <c r="A117" s="117" t="s">
        <v>675</v>
      </c>
      <c r="B117" s="116" t="s">
        <v>674</v>
      </c>
      <c r="C117" s="115" t="s">
        <v>149</v>
      </c>
      <c r="D117" s="114">
        <v>940</v>
      </c>
      <c r="E117" s="113"/>
      <c r="F117" s="114">
        <v>36</v>
      </c>
      <c r="G117" s="109">
        <v>0</v>
      </c>
      <c r="H117" s="110"/>
      <c r="I117" s="109">
        <f t="shared" si="24"/>
        <v>0</v>
      </c>
      <c r="J117" s="108"/>
      <c r="K117" s="118">
        <f t="shared" si="25"/>
        <v>0</v>
      </c>
      <c r="L117" s="118">
        <f t="shared" si="26"/>
        <v>0</v>
      </c>
      <c r="M117" s="106"/>
      <c r="N117" s="85"/>
    </row>
    <row r="118" spans="1:14" ht="33" customHeight="1">
      <c r="A118" s="117" t="s">
        <v>673</v>
      </c>
      <c r="B118" s="116" t="s">
        <v>672</v>
      </c>
      <c r="C118" s="115" t="s">
        <v>149</v>
      </c>
      <c r="D118" s="114">
        <v>2013</v>
      </c>
      <c r="E118" s="113"/>
      <c r="F118" s="114">
        <v>502</v>
      </c>
      <c r="G118" s="109">
        <v>0</v>
      </c>
      <c r="H118" s="110"/>
      <c r="I118" s="109">
        <f t="shared" si="24"/>
        <v>0</v>
      </c>
      <c r="J118" s="108"/>
      <c r="K118" s="118">
        <f t="shared" si="25"/>
        <v>0</v>
      </c>
      <c r="L118" s="118">
        <f t="shared" si="26"/>
        <v>0</v>
      </c>
      <c r="M118" s="106"/>
      <c r="N118" s="85"/>
    </row>
    <row r="119" spans="1:14" ht="33" customHeight="1">
      <c r="A119" s="117" t="s">
        <v>671</v>
      </c>
      <c r="B119" s="116" t="s">
        <v>670</v>
      </c>
      <c r="C119" s="115" t="s">
        <v>149</v>
      </c>
      <c r="D119" s="114">
        <v>1983</v>
      </c>
      <c r="E119" s="113"/>
      <c r="F119" s="114">
        <v>502</v>
      </c>
      <c r="G119" s="109">
        <v>0</v>
      </c>
      <c r="H119" s="110"/>
      <c r="I119" s="109">
        <f t="shared" si="24"/>
        <v>0</v>
      </c>
      <c r="J119" s="108"/>
      <c r="K119" s="118">
        <f t="shared" si="25"/>
        <v>0</v>
      </c>
      <c r="L119" s="118">
        <f t="shared" si="26"/>
        <v>0</v>
      </c>
      <c r="M119" s="106"/>
      <c r="N119" s="85"/>
    </row>
    <row r="120" spans="1:14" ht="33" customHeight="1">
      <c r="A120" s="117" t="s">
        <v>669</v>
      </c>
      <c r="B120" s="116" t="s">
        <v>668</v>
      </c>
      <c r="C120" s="115" t="s">
        <v>149</v>
      </c>
      <c r="D120" s="114">
        <v>2100</v>
      </c>
      <c r="E120" s="113"/>
      <c r="F120" s="114">
        <v>633</v>
      </c>
      <c r="G120" s="109">
        <v>0</v>
      </c>
      <c r="H120" s="110"/>
      <c r="I120" s="109">
        <f t="shared" si="24"/>
        <v>0</v>
      </c>
      <c r="J120" s="108"/>
      <c r="K120" s="118">
        <f t="shared" si="25"/>
        <v>0</v>
      </c>
      <c r="L120" s="118">
        <f t="shared" si="26"/>
        <v>0</v>
      </c>
      <c r="M120" s="106"/>
      <c r="N120" s="85"/>
    </row>
    <row r="121" spans="1:14" ht="33" customHeight="1">
      <c r="A121" s="119" t="s">
        <v>667</v>
      </c>
      <c r="B121" s="116" t="s">
        <v>666</v>
      </c>
      <c r="C121" s="115" t="s">
        <v>149</v>
      </c>
      <c r="D121" s="114">
        <v>2428.1999999999998</v>
      </c>
      <c r="E121" s="113"/>
      <c r="F121" s="114">
        <v>360</v>
      </c>
      <c r="G121" s="109">
        <v>0</v>
      </c>
      <c r="H121" s="121"/>
      <c r="I121" s="109">
        <f t="shared" si="24"/>
        <v>0</v>
      </c>
      <c r="J121" s="108"/>
      <c r="K121" s="118">
        <f t="shared" si="25"/>
        <v>0</v>
      </c>
      <c r="L121" s="118">
        <f t="shared" si="26"/>
        <v>0</v>
      </c>
      <c r="M121" s="106"/>
      <c r="N121" s="85"/>
    </row>
    <row r="122" spans="1:14" ht="33" customHeight="1">
      <c r="A122" s="117" t="s">
        <v>78</v>
      </c>
      <c r="B122" s="116" t="s">
        <v>77</v>
      </c>
      <c r="C122" s="115"/>
      <c r="D122" s="114"/>
      <c r="E122" s="113"/>
      <c r="F122" s="114"/>
      <c r="G122" s="111"/>
      <c r="H122" s="110"/>
      <c r="I122" s="109"/>
      <c r="J122" s="108"/>
      <c r="K122" s="118"/>
      <c r="L122" s="118"/>
      <c r="M122" s="106"/>
      <c r="N122" s="85"/>
    </row>
    <row r="123" spans="1:14" ht="33" customHeight="1">
      <c r="A123" s="117" t="s">
        <v>665</v>
      </c>
      <c r="B123" s="116" t="s">
        <v>664</v>
      </c>
      <c r="C123" s="115" t="s">
        <v>427</v>
      </c>
      <c r="D123" s="114">
        <v>14</v>
      </c>
      <c r="E123" s="113"/>
      <c r="F123" s="114">
        <v>19066</v>
      </c>
      <c r="G123" s="109">
        <v>0</v>
      </c>
      <c r="H123" s="110"/>
      <c r="I123" s="109">
        <f t="shared" ref="I123:I154" si="27">G123+H123</f>
        <v>0</v>
      </c>
      <c r="J123" s="108"/>
      <c r="K123" s="118">
        <f t="shared" ref="K123:K154" si="28">ROUND(G123*F123,0)</f>
        <v>0</v>
      </c>
      <c r="L123" s="118">
        <f t="shared" ref="L123:L154" si="29">ROUND(I123*F123,0)</f>
        <v>0</v>
      </c>
      <c r="M123" s="106"/>
      <c r="N123" s="85"/>
    </row>
    <row r="124" spans="1:14" ht="33" customHeight="1">
      <c r="A124" s="117" t="s">
        <v>663</v>
      </c>
      <c r="B124" s="116" t="s">
        <v>662</v>
      </c>
      <c r="C124" s="115" t="s">
        <v>427</v>
      </c>
      <c r="D124" s="114">
        <v>2</v>
      </c>
      <c r="E124" s="113"/>
      <c r="F124" s="114">
        <v>17477</v>
      </c>
      <c r="G124" s="109">
        <v>0</v>
      </c>
      <c r="H124" s="110"/>
      <c r="I124" s="109">
        <f t="shared" si="27"/>
        <v>0</v>
      </c>
      <c r="J124" s="108"/>
      <c r="K124" s="118">
        <f t="shared" si="28"/>
        <v>0</v>
      </c>
      <c r="L124" s="118">
        <f t="shared" si="29"/>
        <v>0</v>
      </c>
      <c r="M124" s="106"/>
      <c r="N124" s="85"/>
    </row>
    <row r="125" spans="1:14" ht="33" customHeight="1">
      <c r="A125" s="117" t="s">
        <v>661</v>
      </c>
      <c r="B125" s="116" t="s">
        <v>660</v>
      </c>
      <c r="C125" s="115" t="s">
        <v>427</v>
      </c>
      <c r="D125" s="114">
        <v>1</v>
      </c>
      <c r="E125" s="113"/>
      <c r="F125" s="114">
        <v>17477</v>
      </c>
      <c r="G125" s="109">
        <v>0</v>
      </c>
      <c r="H125" s="121"/>
      <c r="I125" s="109">
        <f t="shared" si="27"/>
        <v>0</v>
      </c>
      <c r="J125" s="108"/>
      <c r="K125" s="118">
        <f t="shared" si="28"/>
        <v>0</v>
      </c>
      <c r="L125" s="118">
        <f t="shared" si="29"/>
        <v>0</v>
      </c>
      <c r="M125" s="106"/>
      <c r="N125" s="85"/>
    </row>
    <row r="126" spans="1:14" ht="33" customHeight="1">
      <c r="A126" s="117" t="s">
        <v>659</v>
      </c>
      <c r="B126" s="116" t="s">
        <v>658</v>
      </c>
      <c r="C126" s="115" t="s">
        <v>427</v>
      </c>
      <c r="D126" s="114">
        <v>1</v>
      </c>
      <c r="E126" s="113"/>
      <c r="F126" s="114">
        <v>17471</v>
      </c>
      <c r="G126" s="109">
        <v>0</v>
      </c>
      <c r="H126" s="110"/>
      <c r="I126" s="109">
        <f t="shared" si="27"/>
        <v>0</v>
      </c>
      <c r="J126" s="108"/>
      <c r="K126" s="118">
        <f t="shared" si="28"/>
        <v>0</v>
      </c>
      <c r="L126" s="118">
        <f t="shared" si="29"/>
        <v>0</v>
      </c>
      <c r="M126" s="106"/>
      <c r="N126" s="85"/>
    </row>
    <row r="127" spans="1:14" ht="33" customHeight="1">
      <c r="A127" s="117" t="s">
        <v>657</v>
      </c>
      <c r="B127" s="116" t="s">
        <v>656</v>
      </c>
      <c r="C127" s="115" t="s">
        <v>427</v>
      </c>
      <c r="D127" s="114">
        <v>5</v>
      </c>
      <c r="E127" s="113"/>
      <c r="F127" s="114">
        <v>21577</v>
      </c>
      <c r="G127" s="109">
        <v>0</v>
      </c>
      <c r="H127" s="121"/>
      <c r="I127" s="109">
        <f t="shared" si="27"/>
        <v>0</v>
      </c>
      <c r="J127" s="108"/>
      <c r="K127" s="118">
        <f t="shared" si="28"/>
        <v>0</v>
      </c>
      <c r="L127" s="118">
        <f t="shared" si="29"/>
        <v>0</v>
      </c>
      <c r="M127" s="106"/>
      <c r="N127" s="85"/>
    </row>
    <row r="128" spans="1:14" ht="33" customHeight="1">
      <c r="A128" s="117" t="s">
        <v>655</v>
      </c>
      <c r="B128" s="116" t="s">
        <v>654</v>
      </c>
      <c r="C128" s="115" t="s">
        <v>427</v>
      </c>
      <c r="D128" s="114">
        <v>7</v>
      </c>
      <c r="E128" s="113"/>
      <c r="F128" s="114">
        <v>31285</v>
      </c>
      <c r="G128" s="109">
        <v>0</v>
      </c>
      <c r="H128" s="110"/>
      <c r="I128" s="109">
        <f t="shared" si="27"/>
        <v>0</v>
      </c>
      <c r="J128" s="108"/>
      <c r="K128" s="118">
        <f t="shared" si="28"/>
        <v>0</v>
      </c>
      <c r="L128" s="118">
        <f t="shared" si="29"/>
        <v>0</v>
      </c>
      <c r="M128" s="106"/>
      <c r="N128" s="85"/>
    </row>
    <row r="129" spans="1:14" ht="33" customHeight="1">
      <c r="A129" s="117" t="s">
        <v>653</v>
      </c>
      <c r="B129" s="116" t="s">
        <v>652</v>
      </c>
      <c r="C129" s="115" t="s">
        <v>427</v>
      </c>
      <c r="D129" s="114">
        <v>1</v>
      </c>
      <c r="E129" s="113"/>
      <c r="F129" s="114">
        <v>14236</v>
      </c>
      <c r="G129" s="109">
        <v>0</v>
      </c>
      <c r="H129" s="110"/>
      <c r="I129" s="109">
        <f t="shared" si="27"/>
        <v>0</v>
      </c>
      <c r="J129" s="108"/>
      <c r="K129" s="118">
        <f t="shared" si="28"/>
        <v>0</v>
      </c>
      <c r="L129" s="118">
        <f t="shared" si="29"/>
        <v>0</v>
      </c>
      <c r="M129" s="106"/>
      <c r="N129" s="85"/>
    </row>
    <row r="130" spans="1:14" ht="33" customHeight="1">
      <c r="A130" s="117" t="s">
        <v>651</v>
      </c>
      <c r="B130" s="116" t="s">
        <v>650</v>
      </c>
      <c r="C130" s="115" t="s">
        <v>427</v>
      </c>
      <c r="D130" s="114">
        <v>37</v>
      </c>
      <c r="E130" s="113"/>
      <c r="F130" s="114">
        <v>16622</v>
      </c>
      <c r="G130" s="109">
        <v>0</v>
      </c>
      <c r="H130" s="110"/>
      <c r="I130" s="109">
        <f t="shared" si="27"/>
        <v>0</v>
      </c>
      <c r="J130" s="108"/>
      <c r="K130" s="118">
        <f t="shared" si="28"/>
        <v>0</v>
      </c>
      <c r="L130" s="118">
        <f t="shared" si="29"/>
        <v>0</v>
      </c>
      <c r="M130" s="106"/>
      <c r="N130" s="85"/>
    </row>
    <row r="131" spans="1:14" ht="33" customHeight="1">
      <c r="A131" s="117" t="s">
        <v>649</v>
      </c>
      <c r="B131" s="116" t="s">
        <v>648</v>
      </c>
      <c r="C131" s="115" t="s">
        <v>427</v>
      </c>
      <c r="D131" s="114">
        <v>5</v>
      </c>
      <c r="E131" s="113"/>
      <c r="F131" s="114">
        <v>17413</v>
      </c>
      <c r="G131" s="109">
        <v>0</v>
      </c>
      <c r="H131" s="121"/>
      <c r="I131" s="109">
        <f t="shared" si="27"/>
        <v>0</v>
      </c>
      <c r="J131" s="108"/>
      <c r="K131" s="118">
        <f t="shared" si="28"/>
        <v>0</v>
      </c>
      <c r="L131" s="118">
        <f t="shared" si="29"/>
        <v>0</v>
      </c>
      <c r="M131" s="106"/>
      <c r="N131" s="85"/>
    </row>
    <row r="132" spans="1:14" ht="33" customHeight="1">
      <c r="A132" s="117" t="s">
        <v>647</v>
      </c>
      <c r="B132" s="116" t="s">
        <v>646</v>
      </c>
      <c r="C132" s="115" t="s">
        <v>427</v>
      </c>
      <c r="D132" s="114">
        <v>1</v>
      </c>
      <c r="E132" s="113"/>
      <c r="F132" s="114">
        <v>17413</v>
      </c>
      <c r="G132" s="109">
        <v>0</v>
      </c>
      <c r="H132" s="110"/>
      <c r="I132" s="109">
        <f t="shared" si="27"/>
        <v>0</v>
      </c>
      <c r="J132" s="108"/>
      <c r="K132" s="118">
        <f t="shared" si="28"/>
        <v>0</v>
      </c>
      <c r="L132" s="118">
        <f t="shared" si="29"/>
        <v>0</v>
      </c>
      <c r="M132" s="106"/>
      <c r="N132" s="85"/>
    </row>
    <row r="133" spans="1:14" ht="33" customHeight="1">
      <c r="A133" s="117" t="s">
        <v>645</v>
      </c>
      <c r="B133" s="116" t="s">
        <v>644</v>
      </c>
      <c r="C133" s="115" t="s">
        <v>427</v>
      </c>
      <c r="D133" s="114">
        <v>3</v>
      </c>
      <c r="E133" s="113"/>
      <c r="F133" s="114">
        <v>13450</v>
      </c>
      <c r="G133" s="109">
        <v>0</v>
      </c>
      <c r="H133" s="121"/>
      <c r="I133" s="109">
        <f t="shared" si="27"/>
        <v>0</v>
      </c>
      <c r="J133" s="108"/>
      <c r="K133" s="118">
        <f t="shared" si="28"/>
        <v>0</v>
      </c>
      <c r="L133" s="118">
        <f t="shared" si="29"/>
        <v>0</v>
      </c>
      <c r="M133" s="106"/>
      <c r="N133" s="85"/>
    </row>
    <row r="134" spans="1:14" ht="33" customHeight="1">
      <c r="A134" s="117" t="s">
        <v>643</v>
      </c>
      <c r="B134" s="116" t="s">
        <v>642</v>
      </c>
      <c r="C134" s="115" t="s">
        <v>427</v>
      </c>
      <c r="D134" s="114">
        <v>1</v>
      </c>
      <c r="E134" s="113"/>
      <c r="F134" s="114">
        <v>25328</v>
      </c>
      <c r="G134" s="109">
        <v>0</v>
      </c>
      <c r="H134" s="110"/>
      <c r="I134" s="109">
        <f t="shared" si="27"/>
        <v>0</v>
      </c>
      <c r="J134" s="108"/>
      <c r="K134" s="118">
        <f t="shared" si="28"/>
        <v>0</v>
      </c>
      <c r="L134" s="118">
        <f t="shared" si="29"/>
        <v>0</v>
      </c>
      <c r="M134" s="106"/>
      <c r="N134" s="85"/>
    </row>
    <row r="135" spans="1:14" ht="33" customHeight="1">
      <c r="A135" s="117" t="s">
        <v>641</v>
      </c>
      <c r="B135" s="116" t="s">
        <v>640</v>
      </c>
      <c r="C135" s="115" t="s">
        <v>427</v>
      </c>
      <c r="D135" s="114">
        <v>4</v>
      </c>
      <c r="E135" s="113"/>
      <c r="F135" s="114">
        <v>11872</v>
      </c>
      <c r="G135" s="109">
        <v>0</v>
      </c>
      <c r="H135" s="110"/>
      <c r="I135" s="109">
        <f t="shared" si="27"/>
        <v>0</v>
      </c>
      <c r="J135" s="108"/>
      <c r="K135" s="118">
        <f t="shared" si="28"/>
        <v>0</v>
      </c>
      <c r="L135" s="118">
        <f t="shared" si="29"/>
        <v>0</v>
      </c>
      <c r="M135" s="106"/>
      <c r="N135" s="85"/>
    </row>
    <row r="136" spans="1:14" ht="33" customHeight="1">
      <c r="A136" s="117" t="s">
        <v>639</v>
      </c>
      <c r="B136" s="116" t="s">
        <v>638</v>
      </c>
      <c r="C136" s="115" t="s">
        <v>427</v>
      </c>
      <c r="D136" s="114">
        <v>1</v>
      </c>
      <c r="E136" s="113"/>
      <c r="F136" s="114">
        <v>30077</v>
      </c>
      <c r="G136" s="109">
        <v>0</v>
      </c>
      <c r="H136" s="110"/>
      <c r="I136" s="109">
        <f t="shared" si="27"/>
        <v>0</v>
      </c>
      <c r="J136" s="108"/>
      <c r="K136" s="118">
        <f t="shared" si="28"/>
        <v>0</v>
      </c>
      <c r="L136" s="118">
        <f t="shared" si="29"/>
        <v>0</v>
      </c>
      <c r="M136" s="106"/>
      <c r="N136" s="85"/>
    </row>
    <row r="137" spans="1:14" ht="33" customHeight="1">
      <c r="A137" s="117" t="s">
        <v>637</v>
      </c>
      <c r="B137" s="116" t="s">
        <v>636</v>
      </c>
      <c r="C137" s="115" t="s">
        <v>427</v>
      </c>
      <c r="D137" s="114">
        <v>2</v>
      </c>
      <c r="E137" s="113"/>
      <c r="F137" s="114">
        <v>25325</v>
      </c>
      <c r="G137" s="109">
        <v>0</v>
      </c>
      <c r="H137" s="121"/>
      <c r="I137" s="109">
        <f t="shared" si="27"/>
        <v>0</v>
      </c>
      <c r="J137" s="108"/>
      <c r="K137" s="118">
        <f t="shared" si="28"/>
        <v>0</v>
      </c>
      <c r="L137" s="118">
        <f t="shared" si="29"/>
        <v>0</v>
      </c>
      <c r="M137" s="106"/>
      <c r="N137" s="85"/>
    </row>
    <row r="138" spans="1:14" ht="33" customHeight="1">
      <c r="A138" s="117" t="s">
        <v>635</v>
      </c>
      <c r="B138" s="116" t="s">
        <v>634</v>
      </c>
      <c r="C138" s="115" t="s">
        <v>427</v>
      </c>
      <c r="D138" s="114">
        <v>1</v>
      </c>
      <c r="E138" s="113"/>
      <c r="F138" s="114">
        <v>37979</v>
      </c>
      <c r="G138" s="109">
        <v>0</v>
      </c>
      <c r="H138" s="110"/>
      <c r="I138" s="109">
        <f t="shared" si="27"/>
        <v>0</v>
      </c>
      <c r="J138" s="108"/>
      <c r="K138" s="118">
        <f t="shared" si="28"/>
        <v>0</v>
      </c>
      <c r="L138" s="118">
        <f t="shared" si="29"/>
        <v>0</v>
      </c>
      <c r="M138" s="106"/>
      <c r="N138" s="85"/>
    </row>
    <row r="139" spans="1:14" ht="33" customHeight="1">
      <c r="A139" s="117" t="s">
        <v>633</v>
      </c>
      <c r="B139" s="116" t="s">
        <v>632</v>
      </c>
      <c r="C139" s="115" t="s">
        <v>427</v>
      </c>
      <c r="D139" s="114">
        <v>6</v>
      </c>
      <c r="E139" s="113"/>
      <c r="F139" s="114">
        <v>28487</v>
      </c>
      <c r="G139" s="109">
        <v>0</v>
      </c>
      <c r="H139" s="121"/>
      <c r="I139" s="109">
        <f t="shared" si="27"/>
        <v>0</v>
      </c>
      <c r="J139" s="108"/>
      <c r="K139" s="118">
        <f t="shared" si="28"/>
        <v>0</v>
      </c>
      <c r="L139" s="118">
        <f t="shared" si="29"/>
        <v>0</v>
      </c>
      <c r="M139" s="106"/>
      <c r="N139" s="85"/>
    </row>
    <row r="140" spans="1:14" ht="33" customHeight="1">
      <c r="A140" s="117" t="s">
        <v>631</v>
      </c>
      <c r="B140" s="116" t="s">
        <v>630</v>
      </c>
      <c r="C140" s="115" t="s">
        <v>427</v>
      </c>
      <c r="D140" s="114">
        <v>2</v>
      </c>
      <c r="E140" s="113"/>
      <c r="F140" s="114">
        <v>22162</v>
      </c>
      <c r="G140" s="109">
        <v>0</v>
      </c>
      <c r="H140" s="110"/>
      <c r="I140" s="109">
        <f t="shared" si="27"/>
        <v>0</v>
      </c>
      <c r="J140" s="108"/>
      <c r="K140" s="118">
        <f t="shared" si="28"/>
        <v>0</v>
      </c>
      <c r="L140" s="118">
        <f t="shared" si="29"/>
        <v>0</v>
      </c>
      <c r="M140" s="106"/>
      <c r="N140" s="85"/>
    </row>
    <row r="141" spans="1:14" ht="33" customHeight="1">
      <c r="A141" s="117" t="s">
        <v>629</v>
      </c>
      <c r="B141" s="116" t="s">
        <v>628</v>
      </c>
      <c r="C141" s="115" t="s">
        <v>427</v>
      </c>
      <c r="D141" s="114">
        <v>2</v>
      </c>
      <c r="E141" s="113"/>
      <c r="F141" s="114">
        <v>55404</v>
      </c>
      <c r="G141" s="109">
        <v>0</v>
      </c>
      <c r="H141" s="121"/>
      <c r="I141" s="109">
        <f t="shared" si="27"/>
        <v>0</v>
      </c>
      <c r="J141" s="108"/>
      <c r="K141" s="118">
        <f t="shared" si="28"/>
        <v>0</v>
      </c>
      <c r="L141" s="118">
        <f t="shared" si="29"/>
        <v>0</v>
      </c>
      <c r="M141" s="106"/>
      <c r="N141" s="85"/>
    </row>
    <row r="142" spans="1:14" ht="33" customHeight="1">
      <c r="A142" s="117" t="s">
        <v>627</v>
      </c>
      <c r="B142" s="116" t="s">
        <v>626</v>
      </c>
      <c r="C142" s="115" t="s">
        <v>427</v>
      </c>
      <c r="D142" s="114">
        <v>1</v>
      </c>
      <c r="E142" s="113"/>
      <c r="F142" s="114">
        <v>55404</v>
      </c>
      <c r="G142" s="109">
        <v>0</v>
      </c>
      <c r="H142" s="110"/>
      <c r="I142" s="109">
        <f t="shared" si="27"/>
        <v>0</v>
      </c>
      <c r="J142" s="108"/>
      <c r="K142" s="118">
        <f t="shared" si="28"/>
        <v>0</v>
      </c>
      <c r="L142" s="118">
        <f t="shared" si="29"/>
        <v>0</v>
      </c>
      <c r="M142" s="106"/>
      <c r="N142" s="85"/>
    </row>
    <row r="143" spans="1:14" ht="33" customHeight="1">
      <c r="A143" s="117" t="s">
        <v>625</v>
      </c>
      <c r="B143" s="116" t="s">
        <v>624</v>
      </c>
      <c r="C143" s="115" t="s">
        <v>427</v>
      </c>
      <c r="D143" s="114">
        <v>1</v>
      </c>
      <c r="E143" s="113"/>
      <c r="F143" s="114">
        <v>38967</v>
      </c>
      <c r="G143" s="109">
        <v>0</v>
      </c>
      <c r="H143" s="121"/>
      <c r="I143" s="109">
        <f t="shared" si="27"/>
        <v>0</v>
      </c>
      <c r="J143" s="108"/>
      <c r="K143" s="118">
        <f t="shared" si="28"/>
        <v>0</v>
      </c>
      <c r="L143" s="118">
        <f t="shared" si="29"/>
        <v>0</v>
      </c>
      <c r="M143" s="106"/>
      <c r="N143" s="85"/>
    </row>
    <row r="144" spans="1:14" ht="33" customHeight="1">
      <c r="A144" s="117" t="s">
        <v>623</v>
      </c>
      <c r="B144" s="116" t="s">
        <v>622</v>
      </c>
      <c r="C144" s="115" t="s">
        <v>427</v>
      </c>
      <c r="D144" s="114">
        <v>1</v>
      </c>
      <c r="E144" s="113"/>
      <c r="F144" s="114">
        <v>40378</v>
      </c>
      <c r="G144" s="109">
        <v>0</v>
      </c>
      <c r="H144" s="121"/>
      <c r="I144" s="109">
        <f t="shared" si="27"/>
        <v>0</v>
      </c>
      <c r="J144" s="108"/>
      <c r="K144" s="118">
        <f t="shared" si="28"/>
        <v>0</v>
      </c>
      <c r="L144" s="118">
        <f t="shared" si="29"/>
        <v>0</v>
      </c>
      <c r="M144" s="106"/>
      <c r="N144" s="85"/>
    </row>
    <row r="145" spans="1:14" ht="33" customHeight="1">
      <c r="A145" s="117" t="s">
        <v>621</v>
      </c>
      <c r="B145" s="116" t="s">
        <v>620</v>
      </c>
      <c r="C145" s="115" t="s">
        <v>427</v>
      </c>
      <c r="D145" s="114">
        <v>1</v>
      </c>
      <c r="E145" s="113"/>
      <c r="F145" s="114">
        <v>36494</v>
      </c>
      <c r="G145" s="109">
        <v>0</v>
      </c>
      <c r="H145" s="121"/>
      <c r="I145" s="109">
        <f t="shared" si="27"/>
        <v>0</v>
      </c>
      <c r="J145" s="108"/>
      <c r="K145" s="118">
        <f t="shared" si="28"/>
        <v>0</v>
      </c>
      <c r="L145" s="118">
        <f t="shared" si="29"/>
        <v>0</v>
      </c>
      <c r="M145" s="106"/>
      <c r="N145" s="85"/>
    </row>
    <row r="146" spans="1:14" ht="33" customHeight="1">
      <c r="A146" s="117" t="s">
        <v>619</v>
      </c>
      <c r="B146" s="116" t="s">
        <v>618</v>
      </c>
      <c r="C146" s="115" t="s">
        <v>427</v>
      </c>
      <c r="D146" s="114">
        <v>1</v>
      </c>
      <c r="E146" s="113"/>
      <c r="F146" s="114">
        <v>30048</v>
      </c>
      <c r="G146" s="109">
        <v>0</v>
      </c>
      <c r="H146" s="121"/>
      <c r="I146" s="109">
        <f t="shared" si="27"/>
        <v>0</v>
      </c>
      <c r="J146" s="108"/>
      <c r="K146" s="118">
        <f t="shared" si="28"/>
        <v>0</v>
      </c>
      <c r="L146" s="118">
        <f t="shared" si="29"/>
        <v>0</v>
      </c>
      <c r="M146" s="106"/>
      <c r="N146" s="85"/>
    </row>
    <row r="147" spans="1:14" ht="33" customHeight="1">
      <c r="A147" s="119" t="s">
        <v>617</v>
      </c>
      <c r="B147" s="116" t="s">
        <v>616</v>
      </c>
      <c r="C147" s="115" t="s">
        <v>427</v>
      </c>
      <c r="D147" s="114">
        <v>2</v>
      </c>
      <c r="E147" s="113"/>
      <c r="F147" s="114">
        <v>54075</v>
      </c>
      <c r="G147" s="109">
        <v>0</v>
      </c>
      <c r="H147" s="121"/>
      <c r="I147" s="109">
        <f t="shared" si="27"/>
        <v>0</v>
      </c>
      <c r="J147" s="108"/>
      <c r="K147" s="118">
        <f t="shared" si="28"/>
        <v>0</v>
      </c>
      <c r="L147" s="118">
        <f t="shared" si="29"/>
        <v>0</v>
      </c>
      <c r="M147" s="106"/>
      <c r="N147" s="85"/>
    </row>
    <row r="148" spans="1:14" ht="33" customHeight="1">
      <c r="A148" s="117" t="s">
        <v>615</v>
      </c>
      <c r="B148" s="116" t="s">
        <v>614</v>
      </c>
      <c r="C148" s="115" t="s">
        <v>427</v>
      </c>
      <c r="D148" s="114">
        <v>6</v>
      </c>
      <c r="E148" s="113"/>
      <c r="F148" s="114">
        <v>37224</v>
      </c>
      <c r="G148" s="109">
        <v>0</v>
      </c>
      <c r="H148" s="110"/>
      <c r="I148" s="109">
        <f t="shared" si="27"/>
        <v>0</v>
      </c>
      <c r="J148" s="108"/>
      <c r="K148" s="118">
        <f t="shared" si="28"/>
        <v>0</v>
      </c>
      <c r="L148" s="118">
        <f t="shared" si="29"/>
        <v>0</v>
      </c>
      <c r="M148" s="106"/>
      <c r="N148" s="85"/>
    </row>
    <row r="149" spans="1:14" ht="33" customHeight="1">
      <c r="A149" s="117" t="s">
        <v>613</v>
      </c>
      <c r="B149" s="116" t="s">
        <v>612</v>
      </c>
      <c r="C149" s="115" t="s">
        <v>427</v>
      </c>
      <c r="D149" s="114">
        <v>2</v>
      </c>
      <c r="E149" s="113"/>
      <c r="F149" s="114">
        <v>46034</v>
      </c>
      <c r="G149" s="109">
        <v>0</v>
      </c>
      <c r="H149" s="121"/>
      <c r="I149" s="109">
        <f t="shared" si="27"/>
        <v>0</v>
      </c>
      <c r="J149" s="108"/>
      <c r="K149" s="118">
        <f t="shared" si="28"/>
        <v>0</v>
      </c>
      <c r="L149" s="118">
        <f t="shared" si="29"/>
        <v>0</v>
      </c>
      <c r="M149" s="106"/>
      <c r="N149" s="85"/>
    </row>
    <row r="150" spans="1:14" ht="33" customHeight="1">
      <c r="A150" s="117" t="s">
        <v>611</v>
      </c>
      <c r="B150" s="116" t="s">
        <v>610</v>
      </c>
      <c r="C150" s="115" t="s">
        <v>427</v>
      </c>
      <c r="D150" s="114">
        <v>1</v>
      </c>
      <c r="E150" s="113"/>
      <c r="F150" s="114">
        <v>54075</v>
      </c>
      <c r="G150" s="109">
        <v>0</v>
      </c>
      <c r="H150" s="110"/>
      <c r="I150" s="109">
        <f t="shared" si="27"/>
        <v>0</v>
      </c>
      <c r="J150" s="108"/>
      <c r="K150" s="118">
        <f t="shared" si="28"/>
        <v>0</v>
      </c>
      <c r="L150" s="118">
        <f t="shared" si="29"/>
        <v>0</v>
      </c>
      <c r="M150" s="106"/>
      <c r="N150" s="85"/>
    </row>
    <row r="151" spans="1:14" ht="33" customHeight="1">
      <c r="A151" s="117" t="s">
        <v>609</v>
      </c>
      <c r="B151" s="116" t="s">
        <v>608</v>
      </c>
      <c r="C151" s="115" t="s">
        <v>427</v>
      </c>
      <c r="D151" s="114">
        <v>3</v>
      </c>
      <c r="E151" s="113"/>
      <c r="F151" s="114">
        <v>47793</v>
      </c>
      <c r="G151" s="109">
        <v>0</v>
      </c>
      <c r="H151" s="121"/>
      <c r="I151" s="109">
        <f t="shared" si="27"/>
        <v>0</v>
      </c>
      <c r="J151" s="108"/>
      <c r="K151" s="118">
        <f t="shared" si="28"/>
        <v>0</v>
      </c>
      <c r="L151" s="118">
        <f t="shared" si="29"/>
        <v>0</v>
      </c>
      <c r="M151" s="106"/>
      <c r="N151" s="85"/>
    </row>
    <row r="152" spans="1:14" ht="33" customHeight="1">
      <c r="A152" s="117" t="s">
        <v>607</v>
      </c>
      <c r="B152" s="116" t="s">
        <v>606</v>
      </c>
      <c r="C152" s="115" t="s">
        <v>427</v>
      </c>
      <c r="D152" s="114">
        <v>3</v>
      </c>
      <c r="E152" s="113"/>
      <c r="F152" s="114">
        <v>91306</v>
      </c>
      <c r="G152" s="109">
        <v>0</v>
      </c>
      <c r="H152" s="110"/>
      <c r="I152" s="109">
        <f t="shared" si="27"/>
        <v>0</v>
      </c>
      <c r="J152" s="108"/>
      <c r="K152" s="118">
        <f t="shared" si="28"/>
        <v>0</v>
      </c>
      <c r="L152" s="118">
        <f t="shared" si="29"/>
        <v>0</v>
      </c>
      <c r="M152" s="106"/>
      <c r="N152" s="85"/>
    </row>
    <row r="153" spans="1:14" ht="33" customHeight="1">
      <c r="A153" s="117" t="s">
        <v>605</v>
      </c>
      <c r="B153" s="116" t="s">
        <v>604</v>
      </c>
      <c r="C153" s="115" t="s">
        <v>427</v>
      </c>
      <c r="D153" s="114">
        <v>1</v>
      </c>
      <c r="E153" s="113"/>
      <c r="F153" s="114">
        <v>66855</v>
      </c>
      <c r="G153" s="109">
        <v>0</v>
      </c>
      <c r="H153" s="121"/>
      <c r="I153" s="109">
        <f t="shared" si="27"/>
        <v>0</v>
      </c>
      <c r="J153" s="108"/>
      <c r="K153" s="118">
        <f t="shared" si="28"/>
        <v>0</v>
      </c>
      <c r="L153" s="118">
        <f t="shared" si="29"/>
        <v>0</v>
      </c>
      <c r="M153" s="106"/>
      <c r="N153" s="85"/>
    </row>
    <row r="154" spans="1:14" ht="33" customHeight="1">
      <c r="A154" s="117" t="s">
        <v>603</v>
      </c>
      <c r="B154" s="116" t="s">
        <v>602</v>
      </c>
      <c r="C154" s="115" t="s">
        <v>427</v>
      </c>
      <c r="D154" s="114">
        <v>1</v>
      </c>
      <c r="E154" s="113"/>
      <c r="F154" s="114">
        <v>75993</v>
      </c>
      <c r="G154" s="109">
        <v>0</v>
      </c>
      <c r="H154" s="110"/>
      <c r="I154" s="109">
        <f t="shared" si="27"/>
        <v>0</v>
      </c>
      <c r="J154" s="108"/>
      <c r="K154" s="118">
        <f t="shared" si="28"/>
        <v>0</v>
      </c>
      <c r="L154" s="118">
        <f t="shared" si="29"/>
        <v>0</v>
      </c>
      <c r="M154" s="106"/>
      <c r="N154" s="85"/>
    </row>
    <row r="155" spans="1:14" ht="33" customHeight="1">
      <c r="A155" s="117" t="s">
        <v>601</v>
      </c>
      <c r="B155" s="116" t="s">
        <v>600</v>
      </c>
      <c r="C155" s="115" t="s">
        <v>427</v>
      </c>
      <c r="D155" s="114">
        <v>1</v>
      </c>
      <c r="E155" s="113"/>
      <c r="F155" s="114">
        <v>49812</v>
      </c>
      <c r="G155" s="109">
        <v>0</v>
      </c>
      <c r="H155" s="121"/>
      <c r="I155" s="109">
        <f t="shared" ref="I155:I186" si="30">G155+H155</f>
        <v>0</v>
      </c>
      <c r="J155" s="108"/>
      <c r="K155" s="118">
        <f t="shared" ref="K155:K186" si="31">ROUND(G155*F155,0)</f>
        <v>0</v>
      </c>
      <c r="L155" s="118">
        <f t="shared" ref="L155:L186" si="32">ROUND(I155*F155,0)</f>
        <v>0</v>
      </c>
      <c r="M155" s="106"/>
      <c r="N155" s="85"/>
    </row>
    <row r="156" spans="1:14" ht="33" customHeight="1">
      <c r="A156" s="117" t="s">
        <v>599</v>
      </c>
      <c r="B156" s="116" t="s">
        <v>598</v>
      </c>
      <c r="C156" s="115" t="s">
        <v>427</v>
      </c>
      <c r="D156" s="114">
        <v>1</v>
      </c>
      <c r="E156" s="113"/>
      <c r="F156" s="114">
        <v>49812</v>
      </c>
      <c r="G156" s="109">
        <v>0</v>
      </c>
      <c r="H156" s="110"/>
      <c r="I156" s="109">
        <f t="shared" si="30"/>
        <v>0</v>
      </c>
      <c r="J156" s="108"/>
      <c r="K156" s="118">
        <f t="shared" si="31"/>
        <v>0</v>
      </c>
      <c r="L156" s="118">
        <f t="shared" si="32"/>
        <v>0</v>
      </c>
      <c r="M156" s="106"/>
      <c r="N156" s="85"/>
    </row>
    <row r="157" spans="1:14" ht="33" customHeight="1">
      <c r="A157" s="117" t="s">
        <v>597</v>
      </c>
      <c r="B157" s="116" t="s">
        <v>596</v>
      </c>
      <c r="C157" s="115" t="s">
        <v>427</v>
      </c>
      <c r="D157" s="114">
        <v>1</v>
      </c>
      <c r="E157" s="113"/>
      <c r="F157" s="114">
        <v>37991</v>
      </c>
      <c r="G157" s="109">
        <v>0</v>
      </c>
      <c r="H157" s="121"/>
      <c r="I157" s="109">
        <f t="shared" si="30"/>
        <v>0</v>
      </c>
      <c r="J157" s="108"/>
      <c r="K157" s="118">
        <f t="shared" si="31"/>
        <v>0</v>
      </c>
      <c r="L157" s="118">
        <f t="shared" si="32"/>
        <v>0</v>
      </c>
      <c r="M157" s="106"/>
      <c r="N157" s="85"/>
    </row>
    <row r="158" spans="1:14" ht="33" customHeight="1">
      <c r="A158" s="117" t="s">
        <v>595</v>
      </c>
      <c r="B158" s="116" t="s">
        <v>594</v>
      </c>
      <c r="C158" s="115" t="s">
        <v>427</v>
      </c>
      <c r="D158" s="114">
        <v>3</v>
      </c>
      <c r="E158" s="113"/>
      <c r="F158" s="114">
        <v>27743</v>
      </c>
      <c r="G158" s="109">
        <v>0</v>
      </c>
      <c r="H158" s="110"/>
      <c r="I158" s="109">
        <f t="shared" si="30"/>
        <v>0</v>
      </c>
      <c r="J158" s="108"/>
      <c r="K158" s="118">
        <f t="shared" si="31"/>
        <v>0</v>
      </c>
      <c r="L158" s="118">
        <f t="shared" si="32"/>
        <v>0</v>
      </c>
      <c r="M158" s="106"/>
      <c r="N158" s="85"/>
    </row>
    <row r="159" spans="1:14" ht="33" customHeight="1">
      <c r="A159" s="117" t="s">
        <v>593</v>
      </c>
      <c r="B159" s="116" t="s">
        <v>592</v>
      </c>
      <c r="C159" s="115" t="s">
        <v>427</v>
      </c>
      <c r="D159" s="114">
        <v>1</v>
      </c>
      <c r="E159" s="113"/>
      <c r="F159" s="114">
        <v>28073</v>
      </c>
      <c r="G159" s="109">
        <v>0</v>
      </c>
      <c r="H159" s="110"/>
      <c r="I159" s="109">
        <f t="shared" si="30"/>
        <v>0</v>
      </c>
      <c r="J159" s="108"/>
      <c r="K159" s="118">
        <f t="shared" si="31"/>
        <v>0</v>
      </c>
      <c r="L159" s="118">
        <f t="shared" si="32"/>
        <v>0</v>
      </c>
      <c r="M159" s="106"/>
      <c r="N159" s="85"/>
    </row>
    <row r="160" spans="1:14" ht="33" customHeight="1">
      <c r="A160" s="117" t="s">
        <v>591</v>
      </c>
      <c r="B160" s="116" t="s">
        <v>590</v>
      </c>
      <c r="C160" s="115" t="s">
        <v>427</v>
      </c>
      <c r="D160" s="114">
        <v>1</v>
      </c>
      <c r="E160" s="113"/>
      <c r="F160" s="114">
        <v>37292</v>
      </c>
      <c r="G160" s="109">
        <v>0</v>
      </c>
      <c r="H160" s="110"/>
      <c r="I160" s="109">
        <f t="shared" si="30"/>
        <v>0</v>
      </c>
      <c r="J160" s="108"/>
      <c r="K160" s="118">
        <f t="shared" si="31"/>
        <v>0</v>
      </c>
      <c r="L160" s="118">
        <f t="shared" si="32"/>
        <v>0</v>
      </c>
      <c r="M160" s="106"/>
      <c r="N160" s="85"/>
    </row>
    <row r="161" spans="1:14" ht="33" customHeight="1">
      <c r="A161" s="117" t="s">
        <v>589</v>
      </c>
      <c r="B161" s="116" t="s">
        <v>588</v>
      </c>
      <c r="C161" s="115" t="s">
        <v>427</v>
      </c>
      <c r="D161" s="114">
        <v>1</v>
      </c>
      <c r="E161" s="113"/>
      <c r="F161" s="114">
        <v>54200</v>
      </c>
      <c r="G161" s="109">
        <v>0</v>
      </c>
      <c r="H161" s="121"/>
      <c r="I161" s="109">
        <f t="shared" si="30"/>
        <v>0</v>
      </c>
      <c r="J161" s="108"/>
      <c r="K161" s="118">
        <f t="shared" si="31"/>
        <v>0</v>
      </c>
      <c r="L161" s="118">
        <f t="shared" si="32"/>
        <v>0</v>
      </c>
      <c r="M161" s="106"/>
      <c r="N161" s="85"/>
    </row>
    <row r="162" spans="1:14" ht="33" customHeight="1">
      <c r="A162" s="117" t="s">
        <v>587</v>
      </c>
      <c r="B162" s="116" t="s">
        <v>586</v>
      </c>
      <c r="C162" s="115" t="s">
        <v>427</v>
      </c>
      <c r="D162" s="114">
        <v>8</v>
      </c>
      <c r="E162" s="113"/>
      <c r="F162" s="114">
        <v>1194</v>
      </c>
      <c r="G162" s="109">
        <v>0</v>
      </c>
      <c r="H162" s="121"/>
      <c r="I162" s="109">
        <f t="shared" si="30"/>
        <v>0</v>
      </c>
      <c r="J162" s="108"/>
      <c r="K162" s="118">
        <f t="shared" si="31"/>
        <v>0</v>
      </c>
      <c r="L162" s="118">
        <f t="shared" si="32"/>
        <v>0</v>
      </c>
      <c r="M162" s="106"/>
      <c r="N162" s="85"/>
    </row>
    <row r="163" spans="1:14" ht="33" customHeight="1">
      <c r="A163" s="117" t="s">
        <v>585</v>
      </c>
      <c r="B163" s="116" t="s">
        <v>584</v>
      </c>
      <c r="C163" s="115" t="s">
        <v>427</v>
      </c>
      <c r="D163" s="114">
        <v>1</v>
      </c>
      <c r="E163" s="113"/>
      <c r="F163" s="114">
        <v>36519</v>
      </c>
      <c r="G163" s="109">
        <v>0</v>
      </c>
      <c r="H163" s="121"/>
      <c r="I163" s="109">
        <f t="shared" si="30"/>
        <v>0</v>
      </c>
      <c r="J163" s="108"/>
      <c r="K163" s="118">
        <f t="shared" si="31"/>
        <v>0</v>
      </c>
      <c r="L163" s="118">
        <f t="shared" si="32"/>
        <v>0</v>
      </c>
      <c r="M163" s="106"/>
      <c r="N163" s="85"/>
    </row>
    <row r="164" spans="1:14" ht="33" customHeight="1">
      <c r="A164" s="117" t="s">
        <v>583</v>
      </c>
      <c r="B164" s="116" t="s">
        <v>582</v>
      </c>
      <c r="C164" s="115" t="s">
        <v>427</v>
      </c>
      <c r="D164" s="114">
        <v>1</v>
      </c>
      <c r="E164" s="113"/>
      <c r="F164" s="114">
        <v>36275</v>
      </c>
      <c r="G164" s="109">
        <v>0</v>
      </c>
      <c r="H164" s="121"/>
      <c r="I164" s="109">
        <f t="shared" si="30"/>
        <v>0</v>
      </c>
      <c r="J164" s="108"/>
      <c r="K164" s="118">
        <f t="shared" si="31"/>
        <v>0</v>
      </c>
      <c r="L164" s="118">
        <f t="shared" si="32"/>
        <v>0</v>
      </c>
      <c r="M164" s="106"/>
      <c r="N164" s="85"/>
    </row>
    <row r="165" spans="1:14" ht="33" customHeight="1">
      <c r="A165" s="117" t="s">
        <v>581</v>
      </c>
      <c r="B165" s="116" t="s">
        <v>580</v>
      </c>
      <c r="C165" s="115" t="s">
        <v>427</v>
      </c>
      <c r="D165" s="114">
        <v>1</v>
      </c>
      <c r="E165" s="113"/>
      <c r="F165" s="114">
        <v>27971</v>
      </c>
      <c r="G165" s="109">
        <v>0</v>
      </c>
      <c r="H165" s="121"/>
      <c r="I165" s="109">
        <f t="shared" si="30"/>
        <v>0</v>
      </c>
      <c r="J165" s="108"/>
      <c r="K165" s="118">
        <f t="shared" si="31"/>
        <v>0</v>
      </c>
      <c r="L165" s="118">
        <f t="shared" si="32"/>
        <v>0</v>
      </c>
      <c r="M165" s="106"/>
      <c r="N165" s="85"/>
    </row>
    <row r="166" spans="1:14" ht="33" customHeight="1">
      <c r="A166" s="117" t="s">
        <v>579</v>
      </c>
      <c r="B166" s="116" t="s">
        <v>578</v>
      </c>
      <c r="C166" s="115" t="s">
        <v>427</v>
      </c>
      <c r="D166" s="114">
        <v>1</v>
      </c>
      <c r="E166" s="113"/>
      <c r="F166" s="114">
        <v>25339</v>
      </c>
      <c r="G166" s="109">
        <v>0</v>
      </c>
      <c r="H166" s="121"/>
      <c r="I166" s="109">
        <f t="shared" si="30"/>
        <v>0</v>
      </c>
      <c r="J166" s="108"/>
      <c r="K166" s="118">
        <f t="shared" si="31"/>
        <v>0</v>
      </c>
      <c r="L166" s="118">
        <f t="shared" si="32"/>
        <v>0</v>
      </c>
      <c r="M166" s="106"/>
      <c r="N166" s="85"/>
    </row>
    <row r="167" spans="1:14" ht="33" customHeight="1">
      <c r="A167" s="117" t="s">
        <v>577</v>
      </c>
      <c r="B167" s="116" t="s">
        <v>576</v>
      </c>
      <c r="C167" s="115" t="s">
        <v>427</v>
      </c>
      <c r="D167" s="114">
        <v>1</v>
      </c>
      <c r="E167" s="113"/>
      <c r="F167" s="114">
        <v>38175</v>
      </c>
      <c r="G167" s="109">
        <v>0</v>
      </c>
      <c r="H167" s="121"/>
      <c r="I167" s="109">
        <f t="shared" si="30"/>
        <v>0</v>
      </c>
      <c r="J167" s="108"/>
      <c r="K167" s="118">
        <f t="shared" si="31"/>
        <v>0</v>
      </c>
      <c r="L167" s="118">
        <f t="shared" si="32"/>
        <v>0</v>
      </c>
      <c r="M167" s="106"/>
      <c r="N167" s="85"/>
    </row>
    <row r="168" spans="1:14" ht="33" customHeight="1">
      <c r="A168" s="117" t="s">
        <v>575</v>
      </c>
      <c r="B168" s="116" t="s">
        <v>574</v>
      </c>
      <c r="C168" s="115" t="s">
        <v>427</v>
      </c>
      <c r="D168" s="114">
        <v>2</v>
      </c>
      <c r="E168" s="113"/>
      <c r="F168" s="114">
        <v>20074</v>
      </c>
      <c r="G168" s="109">
        <v>0</v>
      </c>
      <c r="H168" s="121"/>
      <c r="I168" s="109">
        <f t="shared" si="30"/>
        <v>0</v>
      </c>
      <c r="J168" s="108"/>
      <c r="K168" s="118">
        <f t="shared" si="31"/>
        <v>0</v>
      </c>
      <c r="L168" s="118">
        <f t="shared" si="32"/>
        <v>0</v>
      </c>
      <c r="M168" s="106"/>
      <c r="N168" s="85"/>
    </row>
    <row r="169" spans="1:14" ht="33" customHeight="1">
      <c r="A169" s="117" t="s">
        <v>573</v>
      </c>
      <c r="B169" s="116" t="s">
        <v>572</v>
      </c>
      <c r="C169" s="115" t="s">
        <v>427</v>
      </c>
      <c r="D169" s="114">
        <v>1</v>
      </c>
      <c r="E169" s="113"/>
      <c r="F169" s="114">
        <v>5498</v>
      </c>
      <c r="G169" s="109">
        <v>0</v>
      </c>
      <c r="H169" s="121"/>
      <c r="I169" s="109">
        <f t="shared" si="30"/>
        <v>0</v>
      </c>
      <c r="J169" s="108"/>
      <c r="K169" s="118">
        <f t="shared" si="31"/>
        <v>0</v>
      </c>
      <c r="L169" s="118">
        <f t="shared" si="32"/>
        <v>0</v>
      </c>
      <c r="M169" s="106"/>
      <c r="N169" s="85"/>
    </row>
    <row r="170" spans="1:14" ht="33" customHeight="1">
      <c r="A170" s="117" t="s">
        <v>571</v>
      </c>
      <c r="B170" s="116" t="s">
        <v>570</v>
      </c>
      <c r="C170" s="115" t="s">
        <v>427</v>
      </c>
      <c r="D170" s="114">
        <v>1</v>
      </c>
      <c r="E170" s="113"/>
      <c r="F170" s="114">
        <v>4960</v>
      </c>
      <c r="G170" s="109">
        <v>0</v>
      </c>
      <c r="H170" s="121"/>
      <c r="I170" s="109">
        <f t="shared" si="30"/>
        <v>0</v>
      </c>
      <c r="J170" s="108"/>
      <c r="K170" s="118">
        <f t="shared" si="31"/>
        <v>0</v>
      </c>
      <c r="L170" s="118">
        <f t="shared" si="32"/>
        <v>0</v>
      </c>
      <c r="M170" s="106"/>
      <c r="N170" s="85"/>
    </row>
    <row r="171" spans="1:14" ht="33" customHeight="1">
      <c r="A171" s="117" t="s">
        <v>569</v>
      </c>
      <c r="B171" s="116" t="s">
        <v>568</v>
      </c>
      <c r="C171" s="115" t="s">
        <v>427</v>
      </c>
      <c r="D171" s="114">
        <v>2</v>
      </c>
      <c r="E171" s="113"/>
      <c r="F171" s="114">
        <v>45258</v>
      </c>
      <c r="G171" s="109">
        <v>0</v>
      </c>
      <c r="H171" s="110"/>
      <c r="I171" s="109">
        <f t="shared" si="30"/>
        <v>0</v>
      </c>
      <c r="J171" s="108"/>
      <c r="K171" s="118">
        <f t="shared" si="31"/>
        <v>0</v>
      </c>
      <c r="L171" s="118">
        <f t="shared" si="32"/>
        <v>0</v>
      </c>
      <c r="M171" s="106"/>
      <c r="N171" s="120"/>
    </row>
    <row r="172" spans="1:14" ht="33" customHeight="1">
      <c r="A172" s="117" t="s">
        <v>567</v>
      </c>
      <c r="B172" s="116" t="s">
        <v>566</v>
      </c>
      <c r="C172" s="115" t="s">
        <v>427</v>
      </c>
      <c r="D172" s="114">
        <v>1</v>
      </c>
      <c r="E172" s="113"/>
      <c r="F172" s="114">
        <v>36092</v>
      </c>
      <c r="G172" s="109">
        <v>0</v>
      </c>
      <c r="H172" s="121"/>
      <c r="I172" s="109">
        <f t="shared" si="30"/>
        <v>0</v>
      </c>
      <c r="J172" s="108"/>
      <c r="K172" s="118">
        <f t="shared" si="31"/>
        <v>0</v>
      </c>
      <c r="L172" s="118">
        <f t="shared" si="32"/>
        <v>0</v>
      </c>
      <c r="M172" s="106"/>
      <c r="N172" s="85"/>
    </row>
    <row r="173" spans="1:14" ht="33" customHeight="1">
      <c r="A173" s="119" t="s">
        <v>565</v>
      </c>
      <c r="B173" s="116" t="s">
        <v>564</v>
      </c>
      <c r="C173" s="115" t="s">
        <v>427</v>
      </c>
      <c r="D173" s="114">
        <v>1</v>
      </c>
      <c r="E173" s="113"/>
      <c r="F173" s="114">
        <v>22921</v>
      </c>
      <c r="G173" s="109">
        <v>0</v>
      </c>
      <c r="H173" s="121"/>
      <c r="I173" s="109">
        <f t="shared" si="30"/>
        <v>0</v>
      </c>
      <c r="J173" s="108"/>
      <c r="K173" s="118">
        <f t="shared" si="31"/>
        <v>0</v>
      </c>
      <c r="L173" s="118">
        <f t="shared" si="32"/>
        <v>0</v>
      </c>
      <c r="M173" s="106"/>
      <c r="N173" s="85"/>
    </row>
    <row r="174" spans="1:14" ht="33" customHeight="1">
      <c r="A174" s="117" t="s">
        <v>563</v>
      </c>
      <c r="B174" s="116" t="s">
        <v>562</v>
      </c>
      <c r="C174" s="115" t="s">
        <v>427</v>
      </c>
      <c r="D174" s="114">
        <v>1</v>
      </c>
      <c r="E174" s="113"/>
      <c r="F174" s="114">
        <v>37543</v>
      </c>
      <c r="G174" s="109">
        <v>0</v>
      </c>
      <c r="H174" s="121"/>
      <c r="I174" s="109">
        <f t="shared" si="30"/>
        <v>0</v>
      </c>
      <c r="J174" s="108"/>
      <c r="K174" s="118">
        <f t="shared" si="31"/>
        <v>0</v>
      </c>
      <c r="L174" s="118">
        <f t="shared" si="32"/>
        <v>0</v>
      </c>
      <c r="M174" s="106"/>
      <c r="N174" s="85"/>
    </row>
    <row r="175" spans="1:14" ht="33" customHeight="1">
      <c r="A175" s="117" t="s">
        <v>561</v>
      </c>
      <c r="B175" s="116" t="s">
        <v>560</v>
      </c>
      <c r="C175" s="115" t="s">
        <v>427</v>
      </c>
      <c r="D175" s="114">
        <v>1</v>
      </c>
      <c r="E175" s="113"/>
      <c r="F175" s="114">
        <v>34445</v>
      </c>
      <c r="G175" s="109">
        <v>0</v>
      </c>
      <c r="H175" s="121"/>
      <c r="I175" s="109">
        <f t="shared" si="30"/>
        <v>0</v>
      </c>
      <c r="J175" s="108"/>
      <c r="K175" s="118">
        <f t="shared" si="31"/>
        <v>0</v>
      </c>
      <c r="L175" s="118">
        <f t="shared" si="32"/>
        <v>0</v>
      </c>
      <c r="M175" s="106"/>
      <c r="N175" s="85"/>
    </row>
    <row r="176" spans="1:14" ht="33" customHeight="1">
      <c r="A176" s="117" t="s">
        <v>559</v>
      </c>
      <c r="B176" s="116" t="s">
        <v>558</v>
      </c>
      <c r="C176" s="115" t="s">
        <v>427</v>
      </c>
      <c r="D176" s="114">
        <v>3</v>
      </c>
      <c r="E176" s="113"/>
      <c r="F176" s="114">
        <v>6827</v>
      </c>
      <c r="G176" s="109">
        <v>0</v>
      </c>
      <c r="H176" s="121"/>
      <c r="I176" s="109">
        <f t="shared" si="30"/>
        <v>0</v>
      </c>
      <c r="J176" s="108"/>
      <c r="K176" s="118">
        <f t="shared" si="31"/>
        <v>0</v>
      </c>
      <c r="L176" s="118">
        <f t="shared" si="32"/>
        <v>0</v>
      </c>
      <c r="M176" s="106"/>
      <c r="N176" s="85"/>
    </row>
    <row r="177" spans="1:14" ht="33" customHeight="1">
      <c r="A177" s="117" t="s">
        <v>557</v>
      </c>
      <c r="B177" s="116" t="s">
        <v>556</v>
      </c>
      <c r="C177" s="115" t="s">
        <v>427</v>
      </c>
      <c r="D177" s="114">
        <v>3</v>
      </c>
      <c r="E177" s="113"/>
      <c r="F177" s="114">
        <v>4388</v>
      </c>
      <c r="G177" s="109">
        <v>0</v>
      </c>
      <c r="H177" s="121"/>
      <c r="I177" s="109">
        <f t="shared" si="30"/>
        <v>0</v>
      </c>
      <c r="J177" s="108"/>
      <c r="K177" s="118">
        <f t="shared" si="31"/>
        <v>0</v>
      </c>
      <c r="L177" s="118">
        <f t="shared" si="32"/>
        <v>0</v>
      </c>
      <c r="M177" s="106"/>
      <c r="N177" s="85"/>
    </row>
    <row r="178" spans="1:14" ht="33" customHeight="1">
      <c r="A178" s="117" t="s">
        <v>555</v>
      </c>
      <c r="B178" s="116" t="s">
        <v>554</v>
      </c>
      <c r="C178" s="115" t="s">
        <v>427</v>
      </c>
      <c r="D178" s="114">
        <v>1</v>
      </c>
      <c r="E178" s="113"/>
      <c r="F178" s="114">
        <v>4815</v>
      </c>
      <c r="G178" s="109">
        <v>0</v>
      </c>
      <c r="H178" s="121"/>
      <c r="I178" s="109">
        <f t="shared" si="30"/>
        <v>0</v>
      </c>
      <c r="J178" s="108"/>
      <c r="K178" s="118">
        <f t="shared" si="31"/>
        <v>0</v>
      </c>
      <c r="L178" s="118">
        <f t="shared" si="32"/>
        <v>0</v>
      </c>
      <c r="M178" s="106"/>
      <c r="N178" s="85"/>
    </row>
    <row r="179" spans="1:14" ht="33" customHeight="1">
      <c r="A179" s="117" t="s">
        <v>553</v>
      </c>
      <c r="B179" s="116" t="s">
        <v>552</v>
      </c>
      <c r="C179" s="115" t="s">
        <v>427</v>
      </c>
      <c r="D179" s="114">
        <v>1</v>
      </c>
      <c r="E179" s="113"/>
      <c r="F179" s="114">
        <v>13408</v>
      </c>
      <c r="G179" s="109">
        <v>0</v>
      </c>
      <c r="H179" s="121"/>
      <c r="I179" s="109">
        <f t="shared" si="30"/>
        <v>0</v>
      </c>
      <c r="J179" s="108"/>
      <c r="K179" s="118">
        <f t="shared" si="31"/>
        <v>0</v>
      </c>
      <c r="L179" s="118">
        <f t="shared" si="32"/>
        <v>0</v>
      </c>
      <c r="M179" s="106"/>
      <c r="N179" s="85"/>
    </row>
    <row r="180" spans="1:14" ht="33" customHeight="1">
      <c r="A180" s="117" t="s">
        <v>551</v>
      </c>
      <c r="B180" s="116" t="s">
        <v>550</v>
      </c>
      <c r="C180" s="115" t="s">
        <v>427</v>
      </c>
      <c r="D180" s="114">
        <v>4</v>
      </c>
      <c r="E180" s="113"/>
      <c r="F180" s="114">
        <v>1194</v>
      </c>
      <c r="G180" s="109">
        <v>0</v>
      </c>
      <c r="H180" s="121"/>
      <c r="I180" s="109">
        <f t="shared" si="30"/>
        <v>0</v>
      </c>
      <c r="J180" s="108"/>
      <c r="K180" s="118">
        <f t="shared" si="31"/>
        <v>0</v>
      </c>
      <c r="L180" s="118">
        <f t="shared" si="32"/>
        <v>0</v>
      </c>
      <c r="M180" s="106"/>
      <c r="N180" s="85"/>
    </row>
    <row r="181" spans="1:14" ht="33" customHeight="1">
      <c r="A181" s="117" t="s">
        <v>549</v>
      </c>
      <c r="B181" s="116" t="s">
        <v>548</v>
      </c>
      <c r="C181" s="115" t="s">
        <v>427</v>
      </c>
      <c r="D181" s="114">
        <v>1</v>
      </c>
      <c r="E181" s="113"/>
      <c r="F181" s="114">
        <v>4275</v>
      </c>
      <c r="G181" s="109">
        <v>0</v>
      </c>
      <c r="H181" s="121"/>
      <c r="I181" s="109">
        <f t="shared" si="30"/>
        <v>0</v>
      </c>
      <c r="J181" s="108"/>
      <c r="K181" s="118">
        <f t="shared" si="31"/>
        <v>0</v>
      </c>
      <c r="L181" s="118">
        <f t="shared" si="32"/>
        <v>0</v>
      </c>
      <c r="M181" s="106"/>
      <c r="N181" s="85"/>
    </row>
    <row r="182" spans="1:14" ht="33" customHeight="1">
      <c r="A182" s="117" t="s">
        <v>547</v>
      </c>
      <c r="B182" s="116" t="s">
        <v>546</v>
      </c>
      <c r="C182" s="115" t="s">
        <v>149</v>
      </c>
      <c r="D182" s="114">
        <v>37.15</v>
      </c>
      <c r="E182" s="113"/>
      <c r="F182" s="114">
        <v>4116</v>
      </c>
      <c r="G182" s="109">
        <v>0</v>
      </c>
      <c r="H182" s="121"/>
      <c r="I182" s="109">
        <f t="shared" si="30"/>
        <v>0</v>
      </c>
      <c r="J182" s="108"/>
      <c r="K182" s="118">
        <f t="shared" si="31"/>
        <v>0</v>
      </c>
      <c r="L182" s="118">
        <f t="shared" si="32"/>
        <v>0</v>
      </c>
      <c r="M182" s="106"/>
      <c r="N182" s="85"/>
    </row>
    <row r="183" spans="1:14" ht="33" customHeight="1">
      <c r="A183" s="117" t="s">
        <v>545</v>
      </c>
      <c r="B183" s="116" t="s">
        <v>544</v>
      </c>
      <c r="C183" s="115" t="s">
        <v>149</v>
      </c>
      <c r="D183" s="114">
        <v>38.85</v>
      </c>
      <c r="E183" s="113"/>
      <c r="F183" s="114">
        <v>4116</v>
      </c>
      <c r="G183" s="109">
        <v>0</v>
      </c>
      <c r="H183" s="121"/>
      <c r="I183" s="109">
        <f t="shared" si="30"/>
        <v>0</v>
      </c>
      <c r="J183" s="108"/>
      <c r="K183" s="118">
        <f t="shared" si="31"/>
        <v>0</v>
      </c>
      <c r="L183" s="118">
        <f t="shared" si="32"/>
        <v>0</v>
      </c>
      <c r="M183" s="106"/>
      <c r="N183" s="85"/>
    </row>
    <row r="184" spans="1:14" ht="33" customHeight="1">
      <c r="A184" s="117" t="s">
        <v>543</v>
      </c>
      <c r="B184" s="116" t="s">
        <v>542</v>
      </c>
      <c r="C184" s="115" t="s">
        <v>149</v>
      </c>
      <c r="D184" s="114">
        <v>31.08</v>
      </c>
      <c r="E184" s="113"/>
      <c r="F184" s="114">
        <v>4116</v>
      </c>
      <c r="G184" s="109">
        <v>0</v>
      </c>
      <c r="H184" s="121"/>
      <c r="I184" s="109">
        <f t="shared" si="30"/>
        <v>0</v>
      </c>
      <c r="J184" s="108"/>
      <c r="K184" s="118">
        <f t="shared" si="31"/>
        <v>0</v>
      </c>
      <c r="L184" s="118">
        <f t="shared" si="32"/>
        <v>0</v>
      </c>
      <c r="M184" s="106"/>
      <c r="N184" s="85"/>
    </row>
    <row r="185" spans="1:14" ht="33" customHeight="1">
      <c r="A185" s="117" t="s">
        <v>541</v>
      </c>
      <c r="B185" s="116" t="s">
        <v>540</v>
      </c>
      <c r="C185" s="115" t="s">
        <v>149</v>
      </c>
      <c r="D185" s="114">
        <v>36.700000000000003</v>
      </c>
      <c r="E185" s="113"/>
      <c r="F185" s="114">
        <v>4116</v>
      </c>
      <c r="G185" s="109">
        <v>0</v>
      </c>
      <c r="H185" s="121"/>
      <c r="I185" s="109">
        <f t="shared" si="30"/>
        <v>0</v>
      </c>
      <c r="J185" s="108"/>
      <c r="K185" s="118">
        <f t="shared" si="31"/>
        <v>0</v>
      </c>
      <c r="L185" s="118">
        <f t="shared" si="32"/>
        <v>0</v>
      </c>
      <c r="M185" s="106"/>
      <c r="N185" s="85"/>
    </row>
    <row r="186" spans="1:14" ht="33" customHeight="1">
      <c r="A186" s="117" t="s">
        <v>539</v>
      </c>
      <c r="B186" s="116" t="s">
        <v>538</v>
      </c>
      <c r="C186" s="115" t="s">
        <v>149</v>
      </c>
      <c r="D186" s="114">
        <v>38.33</v>
      </c>
      <c r="E186" s="113"/>
      <c r="F186" s="114">
        <v>4116</v>
      </c>
      <c r="G186" s="109">
        <v>0</v>
      </c>
      <c r="H186" s="121"/>
      <c r="I186" s="109">
        <f t="shared" si="30"/>
        <v>0</v>
      </c>
      <c r="J186" s="108"/>
      <c r="K186" s="118">
        <f t="shared" si="31"/>
        <v>0</v>
      </c>
      <c r="L186" s="118">
        <f t="shared" si="32"/>
        <v>0</v>
      </c>
      <c r="M186" s="106"/>
      <c r="N186" s="85"/>
    </row>
    <row r="187" spans="1:14" ht="33" customHeight="1">
      <c r="A187" s="117" t="s">
        <v>537</v>
      </c>
      <c r="B187" s="116" t="s">
        <v>536</v>
      </c>
      <c r="C187" s="115" t="s">
        <v>149</v>
      </c>
      <c r="D187" s="114">
        <v>9.5</v>
      </c>
      <c r="E187" s="113"/>
      <c r="F187" s="114">
        <v>4116</v>
      </c>
      <c r="G187" s="109">
        <v>0</v>
      </c>
      <c r="H187" s="121"/>
      <c r="I187" s="109">
        <f t="shared" ref="I187:I218" si="33">G187+H187</f>
        <v>0</v>
      </c>
      <c r="J187" s="108"/>
      <c r="K187" s="118">
        <f t="shared" ref="K187:K218" si="34">ROUND(G187*F187,0)</f>
        <v>0</v>
      </c>
      <c r="L187" s="118">
        <f t="shared" ref="L187:L218" si="35">ROUND(I187*F187,0)</f>
        <v>0</v>
      </c>
      <c r="M187" s="106"/>
      <c r="N187" s="85"/>
    </row>
    <row r="188" spans="1:14" ht="33" customHeight="1">
      <c r="A188" s="117" t="s">
        <v>535</v>
      </c>
      <c r="B188" s="116" t="s">
        <v>534</v>
      </c>
      <c r="C188" s="115" t="s">
        <v>149</v>
      </c>
      <c r="D188" s="114">
        <v>34.74</v>
      </c>
      <c r="E188" s="113"/>
      <c r="F188" s="114">
        <v>5541</v>
      </c>
      <c r="G188" s="109">
        <v>0</v>
      </c>
      <c r="H188" s="121"/>
      <c r="I188" s="109">
        <f t="shared" si="33"/>
        <v>0</v>
      </c>
      <c r="J188" s="108"/>
      <c r="K188" s="118">
        <f t="shared" si="34"/>
        <v>0</v>
      </c>
      <c r="L188" s="118">
        <f t="shared" si="35"/>
        <v>0</v>
      </c>
      <c r="M188" s="106"/>
      <c r="N188" s="85"/>
    </row>
    <row r="189" spans="1:14" ht="33" customHeight="1">
      <c r="A189" s="117" t="s">
        <v>533</v>
      </c>
      <c r="B189" s="116" t="s">
        <v>532</v>
      </c>
      <c r="C189" s="115" t="s">
        <v>149</v>
      </c>
      <c r="D189" s="114">
        <v>35</v>
      </c>
      <c r="E189" s="113"/>
      <c r="F189" s="114">
        <v>5541</v>
      </c>
      <c r="G189" s="109">
        <v>0</v>
      </c>
      <c r="H189" s="121"/>
      <c r="I189" s="109">
        <f t="shared" si="33"/>
        <v>0</v>
      </c>
      <c r="J189" s="108"/>
      <c r="K189" s="118">
        <f t="shared" si="34"/>
        <v>0</v>
      </c>
      <c r="L189" s="118">
        <f t="shared" si="35"/>
        <v>0</v>
      </c>
      <c r="M189" s="106"/>
      <c r="N189" s="85"/>
    </row>
    <row r="190" spans="1:14" ht="33" customHeight="1">
      <c r="A190" s="117" t="s">
        <v>531</v>
      </c>
      <c r="B190" s="116" t="s">
        <v>530</v>
      </c>
      <c r="C190" s="115" t="s">
        <v>149</v>
      </c>
      <c r="D190" s="114">
        <v>29</v>
      </c>
      <c r="E190" s="113"/>
      <c r="F190" s="114">
        <v>5541</v>
      </c>
      <c r="G190" s="109">
        <v>0</v>
      </c>
      <c r="H190" s="121"/>
      <c r="I190" s="109">
        <f t="shared" si="33"/>
        <v>0</v>
      </c>
      <c r="J190" s="108"/>
      <c r="K190" s="118">
        <f t="shared" si="34"/>
        <v>0</v>
      </c>
      <c r="L190" s="118">
        <f t="shared" si="35"/>
        <v>0</v>
      </c>
      <c r="M190" s="106"/>
      <c r="N190" s="85"/>
    </row>
    <row r="191" spans="1:14" ht="33" customHeight="1">
      <c r="A191" s="117" t="s">
        <v>529</v>
      </c>
      <c r="B191" s="116" t="s">
        <v>528</v>
      </c>
      <c r="C191" s="115" t="s">
        <v>149</v>
      </c>
      <c r="D191" s="114">
        <v>36.08</v>
      </c>
      <c r="E191" s="113"/>
      <c r="F191" s="114">
        <v>5541</v>
      </c>
      <c r="G191" s="109">
        <v>0</v>
      </c>
      <c r="H191" s="121"/>
      <c r="I191" s="109">
        <f t="shared" si="33"/>
        <v>0</v>
      </c>
      <c r="J191" s="108"/>
      <c r="K191" s="118">
        <f t="shared" si="34"/>
        <v>0</v>
      </c>
      <c r="L191" s="118">
        <f t="shared" si="35"/>
        <v>0</v>
      </c>
      <c r="M191" s="106"/>
      <c r="N191" s="85"/>
    </row>
    <row r="192" spans="1:14" ht="33" customHeight="1">
      <c r="A192" s="117" t="s">
        <v>527</v>
      </c>
      <c r="B192" s="116" t="s">
        <v>526</v>
      </c>
      <c r="C192" s="115" t="s">
        <v>149</v>
      </c>
      <c r="D192" s="114">
        <v>37.450000000000003</v>
      </c>
      <c r="E192" s="113"/>
      <c r="F192" s="114">
        <v>5541</v>
      </c>
      <c r="G192" s="109">
        <v>0</v>
      </c>
      <c r="H192" s="121"/>
      <c r="I192" s="109">
        <f t="shared" si="33"/>
        <v>0</v>
      </c>
      <c r="J192" s="108"/>
      <c r="K192" s="118">
        <f t="shared" si="34"/>
        <v>0</v>
      </c>
      <c r="L192" s="118">
        <f t="shared" si="35"/>
        <v>0</v>
      </c>
      <c r="M192" s="106"/>
      <c r="N192" s="85"/>
    </row>
    <row r="193" spans="1:14" ht="33" customHeight="1">
      <c r="A193" s="117" t="s">
        <v>525</v>
      </c>
      <c r="B193" s="116" t="s">
        <v>524</v>
      </c>
      <c r="C193" s="115" t="s">
        <v>149</v>
      </c>
      <c r="D193" s="114">
        <v>24.25</v>
      </c>
      <c r="E193" s="113"/>
      <c r="F193" s="114">
        <v>4116</v>
      </c>
      <c r="G193" s="109">
        <v>0</v>
      </c>
      <c r="H193" s="110"/>
      <c r="I193" s="109">
        <f t="shared" si="33"/>
        <v>0</v>
      </c>
      <c r="J193" s="108"/>
      <c r="K193" s="118">
        <f t="shared" si="34"/>
        <v>0</v>
      </c>
      <c r="L193" s="118">
        <f t="shared" si="35"/>
        <v>0</v>
      </c>
      <c r="M193" s="106"/>
      <c r="N193" s="120"/>
    </row>
    <row r="194" spans="1:14" ht="33" customHeight="1">
      <c r="A194" s="117" t="s">
        <v>523</v>
      </c>
      <c r="B194" s="116" t="s">
        <v>522</v>
      </c>
      <c r="C194" s="115" t="s">
        <v>149</v>
      </c>
      <c r="D194" s="114">
        <v>13.52</v>
      </c>
      <c r="E194" s="113"/>
      <c r="F194" s="114">
        <v>4116</v>
      </c>
      <c r="G194" s="109">
        <v>0</v>
      </c>
      <c r="H194" s="110"/>
      <c r="I194" s="109">
        <f t="shared" si="33"/>
        <v>0</v>
      </c>
      <c r="J194" s="108"/>
      <c r="K194" s="118">
        <f t="shared" si="34"/>
        <v>0</v>
      </c>
      <c r="L194" s="118">
        <f t="shared" si="35"/>
        <v>0</v>
      </c>
      <c r="M194" s="106"/>
      <c r="N194" s="85"/>
    </row>
    <row r="195" spans="1:14" ht="33" customHeight="1">
      <c r="A195" s="117" t="s">
        <v>521</v>
      </c>
      <c r="B195" s="116" t="s">
        <v>520</v>
      </c>
      <c r="C195" s="115" t="s">
        <v>149</v>
      </c>
      <c r="D195" s="114">
        <v>2.6</v>
      </c>
      <c r="E195" s="113"/>
      <c r="F195" s="114">
        <v>4116</v>
      </c>
      <c r="G195" s="109">
        <v>0</v>
      </c>
      <c r="H195" s="110"/>
      <c r="I195" s="109">
        <f t="shared" si="33"/>
        <v>0</v>
      </c>
      <c r="J195" s="108"/>
      <c r="K195" s="118">
        <f t="shared" si="34"/>
        <v>0</v>
      </c>
      <c r="L195" s="118">
        <f t="shared" si="35"/>
        <v>0</v>
      </c>
      <c r="M195" s="106"/>
      <c r="N195" s="85"/>
    </row>
    <row r="196" spans="1:14" ht="33" customHeight="1">
      <c r="A196" s="117" t="s">
        <v>519</v>
      </c>
      <c r="B196" s="116" t="s">
        <v>518</v>
      </c>
      <c r="C196" s="115" t="s">
        <v>149</v>
      </c>
      <c r="D196" s="114">
        <v>14.54</v>
      </c>
      <c r="E196" s="113"/>
      <c r="F196" s="114">
        <v>4116</v>
      </c>
      <c r="G196" s="109">
        <v>0</v>
      </c>
      <c r="H196" s="110"/>
      <c r="I196" s="109">
        <f t="shared" si="33"/>
        <v>0</v>
      </c>
      <c r="J196" s="108"/>
      <c r="K196" s="118">
        <f t="shared" si="34"/>
        <v>0</v>
      </c>
      <c r="L196" s="118">
        <f t="shared" si="35"/>
        <v>0</v>
      </c>
      <c r="M196" s="106"/>
      <c r="N196" s="85"/>
    </row>
    <row r="197" spans="1:14" ht="33" customHeight="1">
      <c r="A197" s="117" t="s">
        <v>517</v>
      </c>
      <c r="B197" s="116" t="s">
        <v>516</v>
      </c>
      <c r="C197" s="115" t="s">
        <v>149</v>
      </c>
      <c r="D197" s="114">
        <v>7.04</v>
      </c>
      <c r="E197" s="113"/>
      <c r="F197" s="114">
        <v>4116</v>
      </c>
      <c r="G197" s="109">
        <v>0</v>
      </c>
      <c r="H197" s="121"/>
      <c r="I197" s="109">
        <f t="shared" si="33"/>
        <v>0</v>
      </c>
      <c r="J197" s="108"/>
      <c r="K197" s="118">
        <f t="shared" si="34"/>
        <v>0</v>
      </c>
      <c r="L197" s="118">
        <f t="shared" si="35"/>
        <v>0</v>
      </c>
      <c r="M197" s="106"/>
      <c r="N197" s="85"/>
    </row>
    <row r="198" spans="1:14" ht="33" customHeight="1">
      <c r="A198" s="117" t="s">
        <v>515</v>
      </c>
      <c r="B198" s="116" t="s">
        <v>514</v>
      </c>
      <c r="C198" s="115" t="s">
        <v>149</v>
      </c>
      <c r="D198" s="114">
        <v>27.06</v>
      </c>
      <c r="E198" s="113"/>
      <c r="F198" s="114">
        <v>4116</v>
      </c>
      <c r="G198" s="109">
        <v>0</v>
      </c>
      <c r="H198" s="110"/>
      <c r="I198" s="109">
        <f t="shared" si="33"/>
        <v>0</v>
      </c>
      <c r="J198" s="108"/>
      <c r="K198" s="118">
        <f t="shared" si="34"/>
        <v>0</v>
      </c>
      <c r="L198" s="118">
        <f t="shared" si="35"/>
        <v>0</v>
      </c>
      <c r="M198" s="106"/>
      <c r="N198" s="85"/>
    </row>
    <row r="199" spans="1:14" ht="33" customHeight="1">
      <c r="A199" s="117" t="s">
        <v>513</v>
      </c>
      <c r="B199" s="116" t="s">
        <v>512</v>
      </c>
      <c r="C199" s="115" t="s">
        <v>149</v>
      </c>
      <c r="D199" s="114">
        <v>25.68</v>
      </c>
      <c r="E199" s="113"/>
      <c r="F199" s="114">
        <v>4116</v>
      </c>
      <c r="G199" s="109">
        <v>0</v>
      </c>
      <c r="H199" s="110"/>
      <c r="I199" s="109">
        <f t="shared" si="33"/>
        <v>0</v>
      </c>
      <c r="J199" s="108"/>
      <c r="K199" s="118">
        <f t="shared" si="34"/>
        <v>0</v>
      </c>
      <c r="L199" s="118">
        <f t="shared" si="35"/>
        <v>0</v>
      </c>
      <c r="M199" s="106"/>
      <c r="N199" s="85"/>
    </row>
    <row r="200" spans="1:14" ht="33" customHeight="1">
      <c r="A200" s="117" t="s">
        <v>511</v>
      </c>
      <c r="B200" s="116" t="s">
        <v>510</v>
      </c>
      <c r="C200" s="115" t="s">
        <v>149</v>
      </c>
      <c r="D200" s="114">
        <v>9</v>
      </c>
      <c r="E200" s="113"/>
      <c r="F200" s="114">
        <v>4116</v>
      </c>
      <c r="G200" s="109">
        <v>0</v>
      </c>
      <c r="H200" s="110"/>
      <c r="I200" s="109">
        <f t="shared" si="33"/>
        <v>0</v>
      </c>
      <c r="J200" s="108"/>
      <c r="K200" s="118">
        <f t="shared" si="34"/>
        <v>0</v>
      </c>
      <c r="L200" s="118">
        <f t="shared" si="35"/>
        <v>0</v>
      </c>
      <c r="M200" s="106"/>
      <c r="N200" s="85"/>
    </row>
    <row r="201" spans="1:14" ht="33" customHeight="1">
      <c r="A201" s="117" t="s">
        <v>509</v>
      </c>
      <c r="B201" s="116" t="s">
        <v>508</v>
      </c>
      <c r="C201" s="115" t="s">
        <v>427</v>
      </c>
      <c r="D201" s="114">
        <v>1</v>
      </c>
      <c r="E201" s="113"/>
      <c r="F201" s="114">
        <v>31041</v>
      </c>
      <c r="G201" s="109">
        <v>0</v>
      </c>
      <c r="H201" s="110"/>
      <c r="I201" s="109">
        <f t="shared" si="33"/>
        <v>0</v>
      </c>
      <c r="J201" s="108"/>
      <c r="K201" s="118">
        <f t="shared" si="34"/>
        <v>0</v>
      </c>
      <c r="L201" s="118">
        <f t="shared" si="35"/>
        <v>0</v>
      </c>
      <c r="M201" s="106"/>
      <c r="N201" s="85"/>
    </row>
    <row r="202" spans="1:14" ht="33" customHeight="1">
      <c r="A202" s="119" t="s">
        <v>507</v>
      </c>
      <c r="B202" s="116" t="s">
        <v>506</v>
      </c>
      <c r="C202" s="115" t="s">
        <v>427</v>
      </c>
      <c r="D202" s="114">
        <v>1</v>
      </c>
      <c r="E202" s="113"/>
      <c r="F202" s="114">
        <v>19603</v>
      </c>
      <c r="G202" s="109">
        <v>0</v>
      </c>
      <c r="H202" s="110"/>
      <c r="I202" s="109">
        <f t="shared" si="33"/>
        <v>0</v>
      </c>
      <c r="J202" s="108"/>
      <c r="K202" s="118">
        <f t="shared" si="34"/>
        <v>0</v>
      </c>
      <c r="L202" s="118">
        <f t="shared" si="35"/>
        <v>0</v>
      </c>
      <c r="M202" s="106"/>
      <c r="N202" s="85"/>
    </row>
    <row r="203" spans="1:14" ht="33" customHeight="1">
      <c r="A203" s="117" t="s">
        <v>505</v>
      </c>
      <c r="B203" s="116" t="s">
        <v>504</v>
      </c>
      <c r="C203" s="115" t="s">
        <v>427</v>
      </c>
      <c r="D203" s="114">
        <v>1</v>
      </c>
      <c r="E203" s="113"/>
      <c r="F203" s="114">
        <v>10783</v>
      </c>
      <c r="G203" s="109">
        <v>0</v>
      </c>
      <c r="H203" s="110"/>
      <c r="I203" s="109">
        <f t="shared" si="33"/>
        <v>0</v>
      </c>
      <c r="J203" s="108"/>
      <c r="K203" s="118">
        <f t="shared" si="34"/>
        <v>0</v>
      </c>
      <c r="L203" s="118">
        <f t="shared" si="35"/>
        <v>0</v>
      </c>
      <c r="M203" s="106"/>
      <c r="N203" s="85"/>
    </row>
    <row r="204" spans="1:14" ht="33" customHeight="1">
      <c r="A204" s="117" t="s">
        <v>503</v>
      </c>
      <c r="B204" s="116" t="s">
        <v>502</v>
      </c>
      <c r="C204" s="115" t="s">
        <v>427</v>
      </c>
      <c r="D204" s="114">
        <v>1</v>
      </c>
      <c r="E204" s="113"/>
      <c r="F204" s="114">
        <v>35119</v>
      </c>
      <c r="G204" s="109">
        <v>0</v>
      </c>
      <c r="H204" s="110"/>
      <c r="I204" s="109">
        <f t="shared" si="33"/>
        <v>0</v>
      </c>
      <c r="J204" s="108"/>
      <c r="K204" s="118">
        <f t="shared" si="34"/>
        <v>0</v>
      </c>
      <c r="L204" s="118">
        <f t="shared" si="35"/>
        <v>0</v>
      </c>
      <c r="M204" s="106"/>
      <c r="N204" s="85"/>
    </row>
    <row r="205" spans="1:14" ht="33" customHeight="1">
      <c r="A205" s="117" t="s">
        <v>501</v>
      </c>
      <c r="B205" s="116" t="s">
        <v>500</v>
      </c>
      <c r="C205" s="115" t="s">
        <v>427</v>
      </c>
      <c r="D205" s="114">
        <v>1</v>
      </c>
      <c r="E205" s="113"/>
      <c r="F205" s="114">
        <v>55902</v>
      </c>
      <c r="G205" s="109">
        <v>0</v>
      </c>
      <c r="H205" s="110"/>
      <c r="I205" s="109">
        <f t="shared" si="33"/>
        <v>0</v>
      </c>
      <c r="J205" s="108"/>
      <c r="K205" s="118">
        <f t="shared" si="34"/>
        <v>0</v>
      </c>
      <c r="L205" s="118">
        <f t="shared" si="35"/>
        <v>0</v>
      </c>
      <c r="M205" s="106"/>
      <c r="N205" s="85"/>
    </row>
    <row r="206" spans="1:14" ht="33" customHeight="1">
      <c r="A206" s="117" t="s">
        <v>499</v>
      </c>
      <c r="B206" s="116" t="s">
        <v>498</v>
      </c>
      <c r="C206" s="115" t="s">
        <v>427</v>
      </c>
      <c r="D206" s="114">
        <v>1</v>
      </c>
      <c r="E206" s="113"/>
      <c r="F206" s="114">
        <v>63192</v>
      </c>
      <c r="G206" s="109">
        <v>0</v>
      </c>
      <c r="H206" s="121"/>
      <c r="I206" s="109">
        <f t="shared" si="33"/>
        <v>0</v>
      </c>
      <c r="J206" s="108"/>
      <c r="K206" s="118">
        <f t="shared" si="34"/>
        <v>0</v>
      </c>
      <c r="L206" s="118">
        <f t="shared" si="35"/>
        <v>0</v>
      </c>
      <c r="M206" s="106"/>
      <c r="N206" s="85"/>
    </row>
    <row r="207" spans="1:14" ht="33" customHeight="1">
      <c r="A207" s="117" t="s">
        <v>497</v>
      </c>
      <c r="B207" s="116" t="s">
        <v>496</v>
      </c>
      <c r="C207" s="115" t="s">
        <v>427</v>
      </c>
      <c r="D207" s="114">
        <v>1</v>
      </c>
      <c r="E207" s="113"/>
      <c r="F207" s="114">
        <v>20457</v>
      </c>
      <c r="G207" s="109">
        <v>0</v>
      </c>
      <c r="H207" s="110"/>
      <c r="I207" s="109">
        <f t="shared" si="33"/>
        <v>0</v>
      </c>
      <c r="J207" s="108"/>
      <c r="K207" s="118">
        <f t="shared" si="34"/>
        <v>0</v>
      </c>
      <c r="L207" s="118">
        <f t="shared" si="35"/>
        <v>0</v>
      </c>
      <c r="M207" s="106"/>
      <c r="N207" s="85"/>
    </row>
    <row r="208" spans="1:14" ht="33" customHeight="1">
      <c r="A208" s="117" t="s">
        <v>495</v>
      </c>
      <c r="B208" s="116" t="s">
        <v>494</v>
      </c>
      <c r="C208" s="115" t="s">
        <v>427</v>
      </c>
      <c r="D208" s="114">
        <v>1</v>
      </c>
      <c r="E208" s="113"/>
      <c r="F208" s="114">
        <v>37869</v>
      </c>
      <c r="G208" s="109">
        <v>0</v>
      </c>
      <c r="H208" s="110"/>
      <c r="I208" s="109">
        <f t="shared" si="33"/>
        <v>0</v>
      </c>
      <c r="J208" s="108"/>
      <c r="K208" s="118">
        <f t="shared" si="34"/>
        <v>0</v>
      </c>
      <c r="L208" s="118">
        <f t="shared" si="35"/>
        <v>0</v>
      </c>
      <c r="M208" s="106"/>
      <c r="N208" s="85"/>
    </row>
    <row r="209" spans="1:14" ht="33" customHeight="1">
      <c r="A209" s="117" t="s">
        <v>493</v>
      </c>
      <c r="B209" s="116" t="s">
        <v>492</v>
      </c>
      <c r="C209" s="115" t="s">
        <v>427</v>
      </c>
      <c r="D209" s="114">
        <v>1</v>
      </c>
      <c r="E209" s="113"/>
      <c r="F209" s="114">
        <v>43575</v>
      </c>
      <c r="G209" s="109">
        <v>0</v>
      </c>
      <c r="H209" s="110"/>
      <c r="I209" s="109">
        <f t="shared" si="33"/>
        <v>0</v>
      </c>
      <c r="J209" s="108"/>
      <c r="K209" s="118">
        <f t="shared" si="34"/>
        <v>0</v>
      </c>
      <c r="L209" s="118">
        <f t="shared" si="35"/>
        <v>0</v>
      </c>
      <c r="M209" s="106"/>
      <c r="N209" s="85"/>
    </row>
    <row r="210" spans="1:14" ht="33" customHeight="1">
      <c r="A210" s="117" t="s">
        <v>491</v>
      </c>
      <c r="B210" s="116" t="s">
        <v>490</v>
      </c>
      <c r="C210" s="115" t="s">
        <v>427</v>
      </c>
      <c r="D210" s="114">
        <v>5</v>
      </c>
      <c r="E210" s="113"/>
      <c r="F210" s="114">
        <v>4002</v>
      </c>
      <c r="G210" s="109">
        <v>0</v>
      </c>
      <c r="H210" s="110"/>
      <c r="I210" s="109">
        <f t="shared" si="33"/>
        <v>0</v>
      </c>
      <c r="J210" s="108"/>
      <c r="K210" s="118">
        <f t="shared" si="34"/>
        <v>0</v>
      </c>
      <c r="L210" s="118">
        <f t="shared" si="35"/>
        <v>0</v>
      </c>
      <c r="M210" s="106"/>
      <c r="N210" s="85"/>
    </row>
    <row r="211" spans="1:14" ht="33" customHeight="1">
      <c r="A211" s="117" t="s">
        <v>489</v>
      </c>
      <c r="B211" s="116" t="s">
        <v>488</v>
      </c>
      <c r="C211" s="115" t="s">
        <v>427</v>
      </c>
      <c r="D211" s="114">
        <v>1</v>
      </c>
      <c r="E211" s="113"/>
      <c r="F211" s="114">
        <v>5484</v>
      </c>
      <c r="G211" s="109">
        <v>0</v>
      </c>
      <c r="H211" s="110"/>
      <c r="I211" s="109">
        <f t="shared" si="33"/>
        <v>0</v>
      </c>
      <c r="J211" s="108"/>
      <c r="K211" s="118">
        <f t="shared" si="34"/>
        <v>0</v>
      </c>
      <c r="L211" s="118">
        <f t="shared" si="35"/>
        <v>0</v>
      </c>
      <c r="M211" s="106"/>
      <c r="N211" s="85"/>
    </row>
    <row r="212" spans="1:14" ht="33" customHeight="1">
      <c r="A212" s="117" t="s">
        <v>487</v>
      </c>
      <c r="B212" s="116" t="s">
        <v>486</v>
      </c>
      <c r="C212" s="115" t="s">
        <v>427</v>
      </c>
      <c r="D212" s="114">
        <v>1</v>
      </c>
      <c r="E212" s="113"/>
      <c r="F212" s="114">
        <v>18911</v>
      </c>
      <c r="G212" s="109">
        <v>0</v>
      </c>
      <c r="H212" s="110"/>
      <c r="I212" s="109">
        <f t="shared" si="33"/>
        <v>0</v>
      </c>
      <c r="J212" s="108"/>
      <c r="K212" s="118">
        <f t="shared" si="34"/>
        <v>0</v>
      </c>
      <c r="L212" s="118">
        <f t="shared" si="35"/>
        <v>0</v>
      </c>
      <c r="M212" s="106"/>
      <c r="N212" s="85"/>
    </row>
    <row r="213" spans="1:14" ht="33" customHeight="1">
      <c r="A213" s="117" t="s">
        <v>485</v>
      </c>
      <c r="B213" s="116" t="s">
        <v>484</v>
      </c>
      <c r="C213" s="115" t="s">
        <v>427</v>
      </c>
      <c r="D213" s="114">
        <v>2</v>
      </c>
      <c r="E213" s="113"/>
      <c r="F213" s="114">
        <v>35533</v>
      </c>
      <c r="G213" s="109">
        <v>0</v>
      </c>
      <c r="H213" s="110"/>
      <c r="I213" s="109">
        <f t="shared" si="33"/>
        <v>0</v>
      </c>
      <c r="J213" s="108"/>
      <c r="K213" s="118">
        <f t="shared" si="34"/>
        <v>0</v>
      </c>
      <c r="L213" s="118">
        <f t="shared" si="35"/>
        <v>0</v>
      </c>
      <c r="M213" s="106"/>
      <c r="N213" s="85"/>
    </row>
    <row r="214" spans="1:14" ht="33" customHeight="1">
      <c r="A214" s="117" t="s">
        <v>483</v>
      </c>
      <c r="B214" s="116" t="s">
        <v>482</v>
      </c>
      <c r="C214" s="115" t="s">
        <v>427</v>
      </c>
      <c r="D214" s="114">
        <v>1</v>
      </c>
      <c r="E214" s="113"/>
      <c r="F214" s="114">
        <v>73690</v>
      </c>
      <c r="G214" s="109">
        <v>0</v>
      </c>
      <c r="H214" s="110"/>
      <c r="I214" s="109">
        <f t="shared" si="33"/>
        <v>0</v>
      </c>
      <c r="J214" s="108"/>
      <c r="K214" s="118">
        <f t="shared" si="34"/>
        <v>0</v>
      </c>
      <c r="L214" s="118">
        <f t="shared" si="35"/>
        <v>0</v>
      </c>
      <c r="M214" s="106"/>
      <c r="N214" s="85"/>
    </row>
    <row r="215" spans="1:14" ht="33" customHeight="1">
      <c r="A215" s="117" t="s">
        <v>481</v>
      </c>
      <c r="B215" s="116" t="s">
        <v>480</v>
      </c>
      <c r="C215" s="115" t="s">
        <v>427</v>
      </c>
      <c r="D215" s="114">
        <v>1</v>
      </c>
      <c r="E215" s="113"/>
      <c r="F215" s="114">
        <v>10138</v>
      </c>
      <c r="G215" s="109">
        <v>0</v>
      </c>
      <c r="H215" s="110"/>
      <c r="I215" s="109">
        <f t="shared" si="33"/>
        <v>0</v>
      </c>
      <c r="J215" s="108"/>
      <c r="K215" s="118">
        <f t="shared" si="34"/>
        <v>0</v>
      </c>
      <c r="L215" s="118">
        <f t="shared" si="35"/>
        <v>0</v>
      </c>
      <c r="M215" s="106"/>
      <c r="N215" s="85"/>
    </row>
    <row r="216" spans="1:14" ht="33" customHeight="1">
      <c r="A216" s="117" t="s">
        <v>479</v>
      </c>
      <c r="B216" s="116" t="s">
        <v>478</v>
      </c>
      <c r="C216" s="115" t="s">
        <v>427</v>
      </c>
      <c r="D216" s="114">
        <v>1</v>
      </c>
      <c r="E216" s="113"/>
      <c r="F216" s="114">
        <v>6917</v>
      </c>
      <c r="G216" s="109">
        <v>0</v>
      </c>
      <c r="H216" s="110"/>
      <c r="I216" s="109">
        <f t="shared" si="33"/>
        <v>0</v>
      </c>
      <c r="J216" s="108"/>
      <c r="K216" s="118">
        <f t="shared" si="34"/>
        <v>0</v>
      </c>
      <c r="L216" s="118">
        <f t="shared" si="35"/>
        <v>0</v>
      </c>
      <c r="M216" s="106"/>
      <c r="N216" s="85"/>
    </row>
    <row r="217" spans="1:14" ht="33" customHeight="1">
      <c r="A217" s="117" t="s">
        <v>477</v>
      </c>
      <c r="B217" s="116" t="s">
        <v>476</v>
      </c>
      <c r="C217" s="115" t="s">
        <v>427</v>
      </c>
      <c r="D217" s="114">
        <v>1</v>
      </c>
      <c r="E217" s="113"/>
      <c r="F217" s="114">
        <v>302926</v>
      </c>
      <c r="G217" s="109">
        <v>0</v>
      </c>
      <c r="H217" s="110"/>
      <c r="I217" s="109">
        <f t="shared" si="33"/>
        <v>0</v>
      </c>
      <c r="J217" s="108"/>
      <c r="K217" s="118">
        <f t="shared" si="34"/>
        <v>0</v>
      </c>
      <c r="L217" s="118">
        <f t="shared" si="35"/>
        <v>0</v>
      </c>
      <c r="M217" s="106"/>
      <c r="N217" s="85"/>
    </row>
    <row r="218" spans="1:14" ht="33" customHeight="1">
      <c r="A218" s="117" t="s">
        <v>475</v>
      </c>
      <c r="B218" s="116" t="s">
        <v>474</v>
      </c>
      <c r="C218" s="115" t="s">
        <v>427</v>
      </c>
      <c r="D218" s="114">
        <v>2</v>
      </c>
      <c r="E218" s="113"/>
      <c r="F218" s="114">
        <v>42553</v>
      </c>
      <c r="G218" s="109">
        <v>0</v>
      </c>
      <c r="H218" s="110"/>
      <c r="I218" s="109">
        <f t="shared" si="33"/>
        <v>0</v>
      </c>
      <c r="J218" s="108"/>
      <c r="K218" s="118">
        <f t="shared" si="34"/>
        <v>0</v>
      </c>
      <c r="L218" s="118">
        <f t="shared" si="35"/>
        <v>0</v>
      </c>
      <c r="M218" s="106"/>
      <c r="N218" s="85"/>
    </row>
    <row r="219" spans="1:14" ht="33" customHeight="1">
      <c r="A219" s="117" t="s">
        <v>473</v>
      </c>
      <c r="B219" s="116" t="s">
        <v>472</v>
      </c>
      <c r="C219" s="115" t="s">
        <v>427</v>
      </c>
      <c r="D219" s="114">
        <v>1</v>
      </c>
      <c r="E219" s="113"/>
      <c r="F219" s="114">
        <v>15562</v>
      </c>
      <c r="G219" s="109">
        <v>0</v>
      </c>
      <c r="H219" s="110"/>
      <c r="I219" s="109">
        <f t="shared" ref="I219:I250" si="36">G219+H219</f>
        <v>0</v>
      </c>
      <c r="J219" s="108"/>
      <c r="K219" s="118">
        <f t="shared" ref="K219:K254" si="37">ROUND(G219*F219,0)</f>
        <v>0</v>
      </c>
      <c r="L219" s="118">
        <f t="shared" ref="L219:L254" si="38">ROUND(I219*F219,0)</f>
        <v>0</v>
      </c>
      <c r="M219" s="106"/>
      <c r="N219" s="85"/>
    </row>
    <row r="220" spans="1:14" ht="33" customHeight="1">
      <c r="A220" s="117" t="s">
        <v>471</v>
      </c>
      <c r="B220" s="116" t="s">
        <v>470</v>
      </c>
      <c r="C220" s="115" t="s">
        <v>427</v>
      </c>
      <c r="D220" s="114">
        <v>1</v>
      </c>
      <c r="E220" s="113"/>
      <c r="F220" s="114">
        <v>7023</v>
      </c>
      <c r="G220" s="109">
        <v>0</v>
      </c>
      <c r="H220" s="110"/>
      <c r="I220" s="109">
        <f t="shared" si="36"/>
        <v>0</v>
      </c>
      <c r="J220" s="108"/>
      <c r="K220" s="118">
        <f t="shared" si="37"/>
        <v>0</v>
      </c>
      <c r="L220" s="118">
        <f t="shared" si="38"/>
        <v>0</v>
      </c>
      <c r="M220" s="106"/>
      <c r="N220" s="120"/>
    </row>
    <row r="221" spans="1:14" ht="33" customHeight="1">
      <c r="A221" s="117" t="s">
        <v>469</v>
      </c>
      <c r="B221" s="116" t="s">
        <v>468</v>
      </c>
      <c r="C221" s="115" t="s">
        <v>427</v>
      </c>
      <c r="D221" s="114">
        <v>1</v>
      </c>
      <c r="E221" s="113"/>
      <c r="F221" s="114">
        <v>7957</v>
      </c>
      <c r="G221" s="109">
        <v>0</v>
      </c>
      <c r="H221" s="110"/>
      <c r="I221" s="109">
        <f t="shared" si="36"/>
        <v>0</v>
      </c>
      <c r="J221" s="108"/>
      <c r="K221" s="118">
        <f t="shared" si="37"/>
        <v>0</v>
      </c>
      <c r="L221" s="118">
        <f t="shared" si="38"/>
        <v>0</v>
      </c>
      <c r="M221" s="106"/>
      <c r="N221" s="85"/>
    </row>
    <row r="222" spans="1:14" ht="33" customHeight="1">
      <c r="A222" s="117" t="s">
        <v>467</v>
      </c>
      <c r="B222" s="116" t="s">
        <v>466</v>
      </c>
      <c r="C222" s="115" t="s">
        <v>427</v>
      </c>
      <c r="D222" s="114">
        <v>1</v>
      </c>
      <c r="E222" s="113"/>
      <c r="F222" s="114">
        <v>18234</v>
      </c>
      <c r="G222" s="109">
        <v>0</v>
      </c>
      <c r="H222" s="110"/>
      <c r="I222" s="109">
        <f t="shared" si="36"/>
        <v>0</v>
      </c>
      <c r="J222" s="108"/>
      <c r="K222" s="118">
        <f t="shared" si="37"/>
        <v>0</v>
      </c>
      <c r="L222" s="118">
        <f t="shared" si="38"/>
        <v>0</v>
      </c>
      <c r="M222" s="106"/>
      <c r="N222" s="85"/>
    </row>
    <row r="223" spans="1:14" ht="33" customHeight="1">
      <c r="A223" s="117" t="s">
        <v>465</v>
      </c>
      <c r="B223" s="116" t="s">
        <v>464</v>
      </c>
      <c r="C223" s="115" t="s">
        <v>427</v>
      </c>
      <c r="D223" s="114">
        <v>1</v>
      </c>
      <c r="E223" s="113"/>
      <c r="F223" s="114">
        <v>18680</v>
      </c>
      <c r="G223" s="109">
        <v>0</v>
      </c>
      <c r="H223" s="110"/>
      <c r="I223" s="109">
        <f t="shared" si="36"/>
        <v>0</v>
      </c>
      <c r="J223" s="108"/>
      <c r="K223" s="118">
        <f t="shared" si="37"/>
        <v>0</v>
      </c>
      <c r="L223" s="118">
        <f t="shared" si="38"/>
        <v>0</v>
      </c>
      <c r="M223" s="106"/>
      <c r="N223" s="120"/>
    </row>
    <row r="224" spans="1:14" ht="33" customHeight="1">
      <c r="A224" s="117" t="s">
        <v>463</v>
      </c>
      <c r="B224" s="116" t="s">
        <v>462</v>
      </c>
      <c r="C224" s="115" t="s">
        <v>427</v>
      </c>
      <c r="D224" s="114">
        <v>2</v>
      </c>
      <c r="E224" s="113"/>
      <c r="F224" s="114">
        <v>53174</v>
      </c>
      <c r="G224" s="109">
        <v>0</v>
      </c>
      <c r="H224" s="110"/>
      <c r="I224" s="109">
        <f t="shared" si="36"/>
        <v>0</v>
      </c>
      <c r="J224" s="108"/>
      <c r="K224" s="118">
        <f t="shared" si="37"/>
        <v>0</v>
      </c>
      <c r="L224" s="118">
        <f t="shared" si="38"/>
        <v>0</v>
      </c>
      <c r="M224" s="106"/>
      <c r="N224" s="85"/>
    </row>
    <row r="225" spans="1:14" ht="33" customHeight="1">
      <c r="A225" s="117" t="s">
        <v>461</v>
      </c>
      <c r="B225" s="116" t="s">
        <v>460</v>
      </c>
      <c r="C225" s="115" t="s">
        <v>427</v>
      </c>
      <c r="D225" s="114">
        <v>1</v>
      </c>
      <c r="E225" s="113"/>
      <c r="F225" s="114">
        <v>100967</v>
      </c>
      <c r="G225" s="109">
        <v>0</v>
      </c>
      <c r="H225" s="110"/>
      <c r="I225" s="109">
        <f t="shared" si="36"/>
        <v>0</v>
      </c>
      <c r="J225" s="108"/>
      <c r="K225" s="118">
        <f t="shared" si="37"/>
        <v>0</v>
      </c>
      <c r="L225" s="118">
        <f t="shared" si="38"/>
        <v>0</v>
      </c>
      <c r="M225" s="106"/>
      <c r="N225" s="85"/>
    </row>
    <row r="226" spans="1:14" ht="33" customHeight="1">
      <c r="A226" s="117" t="s">
        <v>459</v>
      </c>
      <c r="B226" s="116" t="s">
        <v>458</v>
      </c>
      <c r="C226" s="115" t="s">
        <v>427</v>
      </c>
      <c r="D226" s="114">
        <v>1</v>
      </c>
      <c r="E226" s="113"/>
      <c r="F226" s="114">
        <v>9278</v>
      </c>
      <c r="G226" s="109">
        <v>0</v>
      </c>
      <c r="H226" s="110"/>
      <c r="I226" s="109">
        <f t="shared" si="36"/>
        <v>0</v>
      </c>
      <c r="J226" s="108"/>
      <c r="K226" s="118">
        <f t="shared" si="37"/>
        <v>0</v>
      </c>
      <c r="L226" s="118">
        <f t="shared" si="38"/>
        <v>0</v>
      </c>
      <c r="M226" s="106"/>
      <c r="N226" s="85"/>
    </row>
    <row r="227" spans="1:14" ht="33" customHeight="1">
      <c r="A227" s="117" t="s">
        <v>457</v>
      </c>
      <c r="B227" s="116" t="s">
        <v>456</v>
      </c>
      <c r="C227" s="115" t="s">
        <v>427</v>
      </c>
      <c r="D227" s="114">
        <v>1</v>
      </c>
      <c r="E227" s="113"/>
      <c r="F227" s="114">
        <v>17913</v>
      </c>
      <c r="G227" s="109">
        <v>0</v>
      </c>
      <c r="H227" s="110"/>
      <c r="I227" s="109">
        <f t="shared" si="36"/>
        <v>0</v>
      </c>
      <c r="J227" s="108"/>
      <c r="K227" s="118">
        <f t="shared" si="37"/>
        <v>0</v>
      </c>
      <c r="L227" s="118">
        <f t="shared" si="38"/>
        <v>0</v>
      </c>
      <c r="M227" s="106"/>
      <c r="N227" s="85"/>
    </row>
    <row r="228" spans="1:14" ht="33" customHeight="1">
      <c r="A228" s="117" t="s">
        <v>455</v>
      </c>
      <c r="B228" s="116" t="s">
        <v>454</v>
      </c>
      <c r="C228" s="115" t="s">
        <v>427</v>
      </c>
      <c r="D228" s="114">
        <v>1</v>
      </c>
      <c r="E228" s="113"/>
      <c r="F228" s="114">
        <v>18831</v>
      </c>
      <c r="G228" s="109">
        <v>0</v>
      </c>
      <c r="H228" s="110"/>
      <c r="I228" s="109">
        <f t="shared" si="36"/>
        <v>0</v>
      </c>
      <c r="J228" s="108"/>
      <c r="K228" s="118">
        <f t="shared" si="37"/>
        <v>0</v>
      </c>
      <c r="L228" s="118">
        <f t="shared" si="38"/>
        <v>0</v>
      </c>
      <c r="M228" s="106"/>
      <c r="N228" s="85"/>
    </row>
    <row r="229" spans="1:14" ht="33" customHeight="1">
      <c r="A229" s="117" t="s">
        <v>453</v>
      </c>
      <c r="B229" s="116" t="s">
        <v>452</v>
      </c>
      <c r="C229" s="115" t="s">
        <v>427</v>
      </c>
      <c r="D229" s="114">
        <v>1</v>
      </c>
      <c r="E229" s="113"/>
      <c r="F229" s="114">
        <v>19059</v>
      </c>
      <c r="G229" s="109">
        <v>0</v>
      </c>
      <c r="H229" s="110"/>
      <c r="I229" s="109">
        <f t="shared" si="36"/>
        <v>0</v>
      </c>
      <c r="J229" s="108"/>
      <c r="K229" s="118">
        <f t="shared" si="37"/>
        <v>0</v>
      </c>
      <c r="L229" s="118">
        <f t="shared" si="38"/>
        <v>0</v>
      </c>
      <c r="M229" s="106"/>
      <c r="N229" s="85"/>
    </row>
    <row r="230" spans="1:14" ht="33" customHeight="1">
      <c r="A230" s="117" t="s">
        <v>451</v>
      </c>
      <c r="B230" s="116" t="s">
        <v>450</v>
      </c>
      <c r="C230" s="115" t="s">
        <v>427</v>
      </c>
      <c r="D230" s="114">
        <v>1</v>
      </c>
      <c r="E230" s="113"/>
      <c r="F230" s="114">
        <v>62294</v>
      </c>
      <c r="G230" s="109">
        <v>0</v>
      </c>
      <c r="H230" s="110"/>
      <c r="I230" s="109">
        <f t="shared" si="36"/>
        <v>0</v>
      </c>
      <c r="J230" s="108"/>
      <c r="K230" s="118">
        <f t="shared" si="37"/>
        <v>0</v>
      </c>
      <c r="L230" s="118">
        <f t="shared" si="38"/>
        <v>0</v>
      </c>
      <c r="M230" s="106"/>
      <c r="N230" s="85"/>
    </row>
    <row r="231" spans="1:14" ht="33" customHeight="1">
      <c r="A231" s="117" t="s">
        <v>449</v>
      </c>
      <c r="B231" s="116" t="s">
        <v>448</v>
      </c>
      <c r="C231" s="115" t="s">
        <v>427</v>
      </c>
      <c r="D231" s="114">
        <v>2</v>
      </c>
      <c r="E231" s="113"/>
      <c r="F231" s="114">
        <v>11863</v>
      </c>
      <c r="G231" s="109">
        <v>0</v>
      </c>
      <c r="H231" s="110"/>
      <c r="I231" s="109">
        <f t="shared" si="36"/>
        <v>0</v>
      </c>
      <c r="J231" s="108"/>
      <c r="K231" s="118">
        <f t="shared" si="37"/>
        <v>0</v>
      </c>
      <c r="L231" s="118">
        <f t="shared" si="38"/>
        <v>0</v>
      </c>
      <c r="M231" s="106"/>
      <c r="N231" s="85"/>
    </row>
    <row r="232" spans="1:14" ht="33" customHeight="1">
      <c r="A232" s="119" t="s">
        <v>447</v>
      </c>
      <c r="B232" s="116" t="s">
        <v>446</v>
      </c>
      <c r="C232" s="115" t="s">
        <v>149</v>
      </c>
      <c r="D232" s="114">
        <v>17</v>
      </c>
      <c r="E232" s="113"/>
      <c r="F232" s="114">
        <v>6272</v>
      </c>
      <c r="G232" s="109">
        <v>0</v>
      </c>
      <c r="H232" s="110"/>
      <c r="I232" s="109">
        <f t="shared" si="36"/>
        <v>0</v>
      </c>
      <c r="J232" s="108"/>
      <c r="K232" s="118">
        <f t="shared" si="37"/>
        <v>0</v>
      </c>
      <c r="L232" s="118">
        <f t="shared" si="38"/>
        <v>0</v>
      </c>
      <c r="M232" s="106"/>
      <c r="N232" s="85"/>
    </row>
    <row r="233" spans="1:14" ht="33" customHeight="1">
      <c r="A233" s="117" t="s">
        <v>445</v>
      </c>
      <c r="B233" s="116" t="s">
        <v>444</v>
      </c>
      <c r="C233" s="115" t="s">
        <v>149</v>
      </c>
      <c r="D233" s="114">
        <v>13.5</v>
      </c>
      <c r="E233" s="113"/>
      <c r="F233" s="114">
        <v>6272</v>
      </c>
      <c r="G233" s="109">
        <v>0</v>
      </c>
      <c r="H233" s="110"/>
      <c r="I233" s="109">
        <f t="shared" si="36"/>
        <v>0</v>
      </c>
      <c r="J233" s="108"/>
      <c r="K233" s="118">
        <f t="shared" si="37"/>
        <v>0</v>
      </c>
      <c r="L233" s="118">
        <f t="shared" si="38"/>
        <v>0</v>
      </c>
      <c r="M233" s="106"/>
      <c r="N233" s="85"/>
    </row>
    <row r="234" spans="1:14" ht="33" customHeight="1">
      <c r="A234" s="117" t="s">
        <v>443</v>
      </c>
      <c r="B234" s="116" t="s">
        <v>442</v>
      </c>
      <c r="C234" s="115" t="s">
        <v>427</v>
      </c>
      <c r="D234" s="114">
        <v>1</v>
      </c>
      <c r="E234" s="113"/>
      <c r="F234" s="114">
        <v>19921</v>
      </c>
      <c r="G234" s="109">
        <v>0</v>
      </c>
      <c r="H234" s="110"/>
      <c r="I234" s="109">
        <f t="shared" si="36"/>
        <v>0</v>
      </c>
      <c r="J234" s="108"/>
      <c r="K234" s="118">
        <f t="shared" si="37"/>
        <v>0</v>
      </c>
      <c r="L234" s="118">
        <f t="shared" si="38"/>
        <v>0</v>
      </c>
      <c r="M234" s="106"/>
      <c r="N234" s="85"/>
    </row>
    <row r="235" spans="1:14" ht="33" customHeight="1">
      <c r="A235" s="117" t="s">
        <v>441</v>
      </c>
      <c r="B235" s="116" t="s">
        <v>440</v>
      </c>
      <c r="C235" s="115" t="s">
        <v>427</v>
      </c>
      <c r="D235" s="114">
        <v>1</v>
      </c>
      <c r="E235" s="113"/>
      <c r="F235" s="114">
        <v>88286</v>
      </c>
      <c r="G235" s="109">
        <v>0</v>
      </c>
      <c r="H235" s="110"/>
      <c r="I235" s="109">
        <f t="shared" si="36"/>
        <v>0</v>
      </c>
      <c r="J235" s="108"/>
      <c r="K235" s="118">
        <f t="shared" si="37"/>
        <v>0</v>
      </c>
      <c r="L235" s="118">
        <f t="shared" si="38"/>
        <v>0</v>
      </c>
      <c r="M235" s="106"/>
      <c r="N235" s="120"/>
    </row>
    <row r="236" spans="1:14" ht="33" customHeight="1">
      <c r="A236" s="117" t="s">
        <v>439</v>
      </c>
      <c r="B236" s="116" t="s">
        <v>438</v>
      </c>
      <c r="C236" s="115" t="s">
        <v>427</v>
      </c>
      <c r="D236" s="114">
        <v>1</v>
      </c>
      <c r="E236" s="113"/>
      <c r="F236" s="114">
        <v>136253</v>
      </c>
      <c r="G236" s="109">
        <v>0</v>
      </c>
      <c r="H236" s="110"/>
      <c r="I236" s="109">
        <f t="shared" si="36"/>
        <v>0</v>
      </c>
      <c r="J236" s="108"/>
      <c r="K236" s="118">
        <f t="shared" si="37"/>
        <v>0</v>
      </c>
      <c r="L236" s="118">
        <f t="shared" si="38"/>
        <v>0</v>
      </c>
      <c r="M236" s="106"/>
      <c r="N236" s="85"/>
    </row>
    <row r="237" spans="1:14" ht="33" customHeight="1">
      <c r="A237" s="117" t="s">
        <v>437</v>
      </c>
      <c r="B237" s="116" t="s">
        <v>436</v>
      </c>
      <c r="C237" s="115" t="s">
        <v>149</v>
      </c>
      <c r="D237" s="114">
        <v>19.75</v>
      </c>
      <c r="E237" s="113"/>
      <c r="F237" s="114">
        <v>6272</v>
      </c>
      <c r="G237" s="109">
        <v>0</v>
      </c>
      <c r="H237" s="110"/>
      <c r="I237" s="109">
        <f t="shared" si="36"/>
        <v>0</v>
      </c>
      <c r="J237" s="108"/>
      <c r="K237" s="118">
        <f t="shared" si="37"/>
        <v>0</v>
      </c>
      <c r="L237" s="118">
        <f t="shared" si="38"/>
        <v>0</v>
      </c>
      <c r="M237" s="106"/>
      <c r="N237" s="85"/>
    </row>
    <row r="238" spans="1:14" ht="33" customHeight="1">
      <c r="A238" s="117" t="s">
        <v>435</v>
      </c>
      <c r="B238" s="116" t="s">
        <v>434</v>
      </c>
      <c r="C238" s="115" t="s">
        <v>427</v>
      </c>
      <c r="D238" s="114">
        <v>1</v>
      </c>
      <c r="E238" s="113"/>
      <c r="F238" s="114">
        <v>31609</v>
      </c>
      <c r="G238" s="109">
        <v>0</v>
      </c>
      <c r="H238" s="110"/>
      <c r="I238" s="109">
        <f t="shared" si="36"/>
        <v>0</v>
      </c>
      <c r="J238" s="108"/>
      <c r="K238" s="118">
        <f t="shared" si="37"/>
        <v>0</v>
      </c>
      <c r="L238" s="118">
        <f t="shared" si="38"/>
        <v>0</v>
      </c>
      <c r="M238" s="106"/>
      <c r="N238" s="85"/>
    </row>
    <row r="239" spans="1:14" ht="33" customHeight="1">
      <c r="A239" s="117" t="s">
        <v>433</v>
      </c>
      <c r="B239" s="116" t="s">
        <v>432</v>
      </c>
      <c r="C239" s="115" t="s">
        <v>427</v>
      </c>
      <c r="D239" s="114">
        <v>8</v>
      </c>
      <c r="E239" s="113"/>
      <c r="F239" s="114">
        <v>3165</v>
      </c>
      <c r="G239" s="109">
        <v>0</v>
      </c>
      <c r="H239" s="110"/>
      <c r="I239" s="109">
        <f t="shared" si="36"/>
        <v>0</v>
      </c>
      <c r="J239" s="108"/>
      <c r="K239" s="118">
        <f t="shared" si="37"/>
        <v>0</v>
      </c>
      <c r="L239" s="118">
        <f t="shared" si="38"/>
        <v>0</v>
      </c>
      <c r="M239" s="106"/>
      <c r="N239" s="85"/>
    </row>
    <row r="240" spans="1:14" ht="33" customHeight="1">
      <c r="A240" s="117" t="s">
        <v>431</v>
      </c>
      <c r="B240" s="116" t="s">
        <v>430</v>
      </c>
      <c r="C240" s="115" t="s">
        <v>427</v>
      </c>
      <c r="D240" s="114">
        <v>1</v>
      </c>
      <c r="E240" s="113"/>
      <c r="F240" s="114">
        <v>3402</v>
      </c>
      <c r="G240" s="109">
        <v>0</v>
      </c>
      <c r="H240" s="110"/>
      <c r="I240" s="109">
        <f t="shared" si="36"/>
        <v>0</v>
      </c>
      <c r="J240" s="108"/>
      <c r="K240" s="118">
        <f t="shared" si="37"/>
        <v>0</v>
      </c>
      <c r="L240" s="118">
        <f t="shared" si="38"/>
        <v>0</v>
      </c>
      <c r="M240" s="106"/>
      <c r="N240" s="85"/>
    </row>
    <row r="241" spans="1:14" ht="33" customHeight="1">
      <c r="A241" s="117" t="s">
        <v>429</v>
      </c>
      <c r="B241" s="116" t="s">
        <v>428</v>
      </c>
      <c r="C241" s="115" t="s">
        <v>427</v>
      </c>
      <c r="D241" s="114">
        <v>1</v>
      </c>
      <c r="E241" s="113"/>
      <c r="F241" s="114">
        <v>2690</v>
      </c>
      <c r="G241" s="109">
        <v>0</v>
      </c>
      <c r="H241" s="110"/>
      <c r="I241" s="109">
        <f t="shared" si="36"/>
        <v>0</v>
      </c>
      <c r="J241" s="108"/>
      <c r="K241" s="118">
        <f t="shared" si="37"/>
        <v>0</v>
      </c>
      <c r="L241" s="118">
        <f t="shared" si="38"/>
        <v>0</v>
      </c>
      <c r="M241" s="106"/>
      <c r="N241" s="85"/>
    </row>
    <row r="242" spans="1:14" ht="33" customHeight="1">
      <c r="A242" s="117" t="s">
        <v>426</v>
      </c>
      <c r="B242" s="116" t="s">
        <v>425</v>
      </c>
      <c r="C242" s="115" t="s">
        <v>149</v>
      </c>
      <c r="D242" s="114">
        <v>657</v>
      </c>
      <c r="E242" s="113"/>
      <c r="F242" s="114">
        <v>6272</v>
      </c>
      <c r="G242" s="109">
        <v>0</v>
      </c>
      <c r="H242" s="110"/>
      <c r="I242" s="109">
        <f t="shared" si="36"/>
        <v>0</v>
      </c>
      <c r="J242" s="108"/>
      <c r="K242" s="118">
        <f t="shared" si="37"/>
        <v>0</v>
      </c>
      <c r="L242" s="118">
        <f t="shared" si="38"/>
        <v>0</v>
      </c>
      <c r="M242" s="106"/>
      <c r="N242" s="85"/>
    </row>
    <row r="243" spans="1:14" ht="33" customHeight="1">
      <c r="A243" s="117" t="s">
        <v>424</v>
      </c>
      <c r="B243" s="116" t="s">
        <v>423</v>
      </c>
      <c r="C243" s="115" t="s">
        <v>149</v>
      </c>
      <c r="D243" s="114">
        <v>180</v>
      </c>
      <c r="E243" s="113"/>
      <c r="F243" s="114">
        <v>7050</v>
      </c>
      <c r="G243" s="109">
        <v>0</v>
      </c>
      <c r="H243" s="110"/>
      <c r="I243" s="109">
        <f t="shared" si="36"/>
        <v>0</v>
      </c>
      <c r="J243" s="108"/>
      <c r="K243" s="118">
        <f t="shared" si="37"/>
        <v>0</v>
      </c>
      <c r="L243" s="118">
        <f t="shared" si="38"/>
        <v>0</v>
      </c>
      <c r="M243" s="106"/>
      <c r="N243" s="85"/>
    </row>
    <row r="244" spans="1:14" ht="33" customHeight="1">
      <c r="A244" s="117" t="s">
        <v>422</v>
      </c>
      <c r="B244" s="116" t="s">
        <v>421</v>
      </c>
      <c r="C244" s="115" t="s">
        <v>149</v>
      </c>
      <c r="D244" s="114">
        <v>77.400000000000006</v>
      </c>
      <c r="E244" s="113"/>
      <c r="F244" s="114">
        <v>6058</v>
      </c>
      <c r="G244" s="109">
        <v>0</v>
      </c>
      <c r="H244" s="110"/>
      <c r="I244" s="109">
        <f t="shared" si="36"/>
        <v>0</v>
      </c>
      <c r="J244" s="108"/>
      <c r="K244" s="118">
        <f t="shared" si="37"/>
        <v>0</v>
      </c>
      <c r="L244" s="118">
        <f t="shared" si="38"/>
        <v>0</v>
      </c>
      <c r="M244" s="106"/>
      <c r="N244" s="85"/>
    </row>
    <row r="245" spans="1:14" ht="33" customHeight="1">
      <c r="A245" s="117" t="s">
        <v>420</v>
      </c>
      <c r="B245" s="116" t="s">
        <v>419</v>
      </c>
      <c r="C245" s="115" t="s">
        <v>149</v>
      </c>
      <c r="D245" s="114">
        <v>650</v>
      </c>
      <c r="E245" s="113"/>
      <c r="F245" s="114">
        <v>2375</v>
      </c>
      <c r="G245" s="109">
        <v>0</v>
      </c>
      <c r="H245" s="110"/>
      <c r="I245" s="109">
        <f t="shared" si="36"/>
        <v>0</v>
      </c>
      <c r="J245" s="108"/>
      <c r="K245" s="118">
        <f t="shared" si="37"/>
        <v>0</v>
      </c>
      <c r="L245" s="118">
        <f t="shared" si="38"/>
        <v>0</v>
      </c>
      <c r="M245" s="106"/>
      <c r="N245" s="85"/>
    </row>
    <row r="246" spans="1:14" ht="33" customHeight="1">
      <c r="A246" s="117" t="s">
        <v>418</v>
      </c>
      <c r="B246" s="116" t="s">
        <v>417</v>
      </c>
      <c r="C246" s="115" t="s">
        <v>149</v>
      </c>
      <c r="D246" s="114">
        <v>283.7</v>
      </c>
      <c r="E246" s="113"/>
      <c r="F246" s="114">
        <v>6272</v>
      </c>
      <c r="G246" s="109">
        <v>0</v>
      </c>
      <c r="H246" s="110"/>
      <c r="I246" s="109">
        <f t="shared" si="36"/>
        <v>0</v>
      </c>
      <c r="J246" s="108"/>
      <c r="K246" s="118">
        <f t="shared" si="37"/>
        <v>0</v>
      </c>
      <c r="L246" s="118">
        <f t="shared" si="38"/>
        <v>0</v>
      </c>
      <c r="M246" s="106"/>
      <c r="N246" s="85"/>
    </row>
    <row r="247" spans="1:14" ht="33" customHeight="1">
      <c r="A247" s="117" t="s">
        <v>416</v>
      </c>
      <c r="B247" s="116" t="s">
        <v>415</v>
      </c>
      <c r="C247" s="115" t="s">
        <v>130</v>
      </c>
      <c r="D247" s="114">
        <v>1</v>
      </c>
      <c r="E247" s="113"/>
      <c r="F247" s="114">
        <v>3403734</v>
      </c>
      <c r="G247" s="109">
        <v>0</v>
      </c>
      <c r="H247" s="110"/>
      <c r="I247" s="109">
        <f t="shared" si="36"/>
        <v>0</v>
      </c>
      <c r="J247" s="108"/>
      <c r="K247" s="118">
        <f t="shared" si="37"/>
        <v>0</v>
      </c>
      <c r="L247" s="118">
        <f t="shared" si="38"/>
        <v>0</v>
      </c>
      <c r="M247" s="106"/>
      <c r="N247" s="85"/>
    </row>
    <row r="248" spans="1:14" ht="33" customHeight="1">
      <c r="A248" s="117" t="s">
        <v>414</v>
      </c>
      <c r="B248" s="116" t="s">
        <v>413</v>
      </c>
      <c r="C248" s="115" t="s">
        <v>149</v>
      </c>
      <c r="D248" s="114">
        <v>460</v>
      </c>
      <c r="E248" s="113"/>
      <c r="F248" s="114">
        <v>1187</v>
      </c>
      <c r="G248" s="109">
        <v>0</v>
      </c>
      <c r="H248" s="110"/>
      <c r="I248" s="109">
        <f t="shared" si="36"/>
        <v>0</v>
      </c>
      <c r="J248" s="108"/>
      <c r="K248" s="118">
        <f t="shared" si="37"/>
        <v>0</v>
      </c>
      <c r="L248" s="118">
        <f t="shared" si="38"/>
        <v>0</v>
      </c>
      <c r="M248" s="106"/>
      <c r="N248" s="85"/>
    </row>
    <row r="249" spans="1:14" ht="33" customHeight="1">
      <c r="A249" s="117" t="s">
        <v>412</v>
      </c>
      <c r="B249" s="116" t="s">
        <v>411</v>
      </c>
      <c r="C249" s="115" t="s">
        <v>149</v>
      </c>
      <c r="D249" s="114">
        <v>585</v>
      </c>
      <c r="E249" s="113"/>
      <c r="F249" s="114">
        <v>4989</v>
      </c>
      <c r="G249" s="109">
        <v>0</v>
      </c>
      <c r="H249" s="110"/>
      <c r="I249" s="109">
        <f t="shared" si="36"/>
        <v>0</v>
      </c>
      <c r="J249" s="108"/>
      <c r="K249" s="118">
        <f t="shared" si="37"/>
        <v>0</v>
      </c>
      <c r="L249" s="118">
        <f t="shared" si="38"/>
        <v>0</v>
      </c>
      <c r="M249" s="106"/>
      <c r="N249" s="85"/>
    </row>
    <row r="250" spans="1:14" ht="33" customHeight="1">
      <c r="A250" s="117" t="s">
        <v>410</v>
      </c>
      <c r="B250" s="116" t="s">
        <v>409</v>
      </c>
      <c r="C250" s="115" t="s">
        <v>149</v>
      </c>
      <c r="D250" s="114">
        <v>790</v>
      </c>
      <c r="E250" s="113"/>
      <c r="F250" s="114">
        <v>1125</v>
      </c>
      <c r="G250" s="109">
        <v>0</v>
      </c>
      <c r="H250" s="110"/>
      <c r="I250" s="109">
        <f t="shared" si="36"/>
        <v>0</v>
      </c>
      <c r="J250" s="108"/>
      <c r="K250" s="118">
        <f t="shared" si="37"/>
        <v>0</v>
      </c>
      <c r="L250" s="118">
        <f t="shared" si="38"/>
        <v>0</v>
      </c>
      <c r="M250" s="106"/>
      <c r="N250" s="85"/>
    </row>
    <row r="251" spans="1:14" ht="33" customHeight="1">
      <c r="A251" s="117" t="s">
        <v>408</v>
      </c>
      <c r="B251" s="116" t="s">
        <v>407</v>
      </c>
      <c r="C251" s="115" t="s">
        <v>149</v>
      </c>
      <c r="D251" s="114">
        <v>152.80000000000001</v>
      </c>
      <c r="E251" s="113"/>
      <c r="F251" s="114">
        <v>6732</v>
      </c>
      <c r="G251" s="109">
        <v>0</v>
      </c>
      <c r="H251" s="110"/>
      <c r="I251" s="109">
        <f t="shared" ref="I251:I254" si="39">G251+H251</f>
        <v>0</v>
      </c>
      <c r="J251" s="108"/>
      <c r="K251" s="118">
        <f t="shared" si="37"/>
        <v>0</v>
      </c>
      <c r="L251" s="118">
        <f t="shared" si="38"/>
        <v>0</v>
      </c>
      <c r="M251" s="106"/>
      <c r="N251" s="85"/>
    </row>
    <row r="252" spans="1:14" ht="33" customHeight="1">
      <c r="A252" s="117" t="s">
        <v>406</v>
      </c>
      <c r="B252" s="116" t="s">
        <v>405</v>
      </c>
      <c r="C252" s="115" t="s">
        <v>149</v>
      </c>
      <c r="D252" s="114">
        <v>94.78</v>
      </c>
      <c r="E252" s="113"/>
      <c r="F252" s="114">
        <v>7522</v>
      </c>
      <c r="G252" s="109">
        <v>0</v>
      </c>
      <c r="H252" s="110"/>
      <c r="I252" s="109">
        <f t="shared" si="39"/>
        <v>0</v>
      </c>
      <c r="J252" s="108"/>
      <c r="K252" s="118">
        <f t="shared" si="37"/>
        <v>0</v>
      </c>
      <c r="L252" s="118">
        <f t="shared" si="38"/>
        <v>0</v>
      </c>
      <c r="M252" s="106"/>
      <c r="N252" s="85"/>
    </row>
    <row r="253" spans="1:14" ht="33" customHeight="1">
      <c r="A253" s="117" t="s">
        <v>404</v>
      </c>
      <c r="B253" s="116" t="s">
        <v>403</v>
      </c>
      <c r="C253" s="115" t="s">
        <v>149</v>
      </c>
      <c r="D253" s="114">
        <v>83.3</v>
      </c>
      <c r="E253" s="113"/>
      <c r="F253" s="114">
        <v>7522</v>
      </c>
      <c r="G253" s="109">
        <v>0</v>
      </c>
      <c r="H253" s="110"/>
      <c r="I253" s="109">
        <f t="shared" si="39"/>
        <v>0</v>
      </c>
      <c r="J253" s="108"/>
      <c r="K253" s="118">
        <f t="shared" si="37"/>
        <v>0</v>
      </c>
      <c r="L253" s="118">
        <f t="shared" si="38"/>
        <v>0</v>
      </c>
      <c r="M253" s="106"/>
      <c r="N253" s="85"/>
    </row>
    <row r="254" spans="1:14" ht="33" customHeight="1">
      <c r="A254" s="117" t="s">
        <v>402</v>
      </c>
      <c r="B254" s="116" t="s">
        <v>401</v>
      </c>
      <c r="C254" s="115" t="s">
        <v>149</v>
      </c>
      <c r="D254" s="114">
        <v>90</v>
      </c>
      <c r="E254" s="113"/>
      <c r="F254" s="114">
        <v>9497</v>
      </c>
      <c r="G254" s="109">
        <v>0</v>
      </c>
      <c r="H254" s="110"/>
      <c r="I254" s="109">
        <f t="shared" si="39"/>
        <v>0</v>
      </c>
      <c r="J254" s="108"/>
      <c r="K254" s="118">
        <f t="shared" si="37"/>
        <v>0</v>
      </c>
      <c r="L254" s="118">
        <f t="shared" si="38"/>
        <v>0</v>
      </c>
      <c r="M254" s="106"/>
      <c r="N254" s="85"/>
    </row>
    <row r="255" spans="1:14" ht="33" customHeight="1">
      <c r="A255" s="117" t="s">
        <v>76</v>
      </c>
      <c r="B255" s="116" t="s">
        <v>75</v>
      </c>
      <c r="C255" s="115"/>
      <c r="D255" s="114"/>
      <c r="E255" s="113"/>
      <c r="F255" s="114"/>
      <c r="G255" s="111"/>
      <c r="H255" s="110"/>
      <c r="I255" s="109"/>
      <c r="J255" s="108"/>
      <c r="K255" s="118"/>
      <c r="L255" s="118"/>
      <c r="M255" s="106"/>
      <c r="N255" s="85"/>
    </row>
    <row r="256" spans="1:14" ht="33" customHeight="1">
      <c r="A256" s="117" t="s">
        <v>400</v>
      </c>
      <c r="B256" s="116" t="s">
        <v>399</v>
      </c>
      <c r="C256" s="115" t="s">
        <v>192</v>
      </c>
      <c r="D256" s="114">
        <v>459</v>
      </c>
      <c r="E256" s="113"/>
      <c r="F256" s="114">
        <v>949</v>
      </c>
      <c r="G256" s="109">
        <v>0</v>
      </c>
      <c r="H256" s="110"/>
      <c r="I256" s="109">
        <f t="shared" ref="I256:I294" si="40">G256+H256</f>
        <v>0</v>
      </c>
      <c r="J256" s="108"/>
      <c r="K256" s="118">
        <f t="shared" ref="K256:K294" si="41">ROUND(G256*F256,0)</f>
        <v>0</v>
      </c>
      <c r="L256" s="118">
        <f t="shared" ref="L256:L294" si="42">ROUND(I256*F256,0)</f>
        <v>0</v>
      </c>
      <c r="M256" s="106"/>
      <c r="N256" s="85"/>
    </row>
    <row r="257" spans="1:14" ht="33" customHeight="1">
      <c r="A257" s="117" t="s">
        <v>398</v>
      </c>
      <c r="B257" s="116" t="s">
        <v>397</v>
      </c>
      <c r="C257" s="115" t="s">
        <v>137</v>
      </c>
      <c r="D257" s="114">
        <v>5</v>
      </c>
      <c r="E257" s="113"/>
      <c r="F257" s="114">
        <v>2850</v>
      </c>
      <c r="G257" s="109">
        <v>0</v>
      </c>
      <c r="H257" s="110"/>
      <c r="I257" s="109">
        <f t="shared" si="40"/>
        <v>0</v>
      </c>
      <c r="J257" s="108"/>
      <c r="K257" s="118">
        <f t="shared" si="41"/>
        <v>0</v>
      </c>
      <c r="L257" s="118">
        <f t="shared" si="42"/>
        <v>0</v>
      </c>
      <c r="M257" s="106"/>
      <c r="N257" s="85"/>
    </row>
    <row r="258" spans="1:14" ht="33" customHeight="1">
      <c r="A258" s="117" t="s">
        <v>396</v>
      </c>
      <c r="B258" s="116" t="s">
        <v>395</v>
      </c>
      <c r="C258" s="115" t="s">
        <v>185</v>
      </c>
      <c r="D258" s="114">
        <v>6</v>
      </c>
      <c r="E258" s="113"/>
      <c r="F258" s="114">
        <v>990</v>
      </c>
      <c r="G258" s="109">
        <v>0</v>
      </c>
      <c r="H258" s="110"/>
      <c r="I258" s="109">
        <f t="shared" si="40"/>
        <v>0</v>
      </c>
      <c r="J258" s="108"/>
      <c r="K258" s="118">
        <f t="shared" si="41"/>
        <v>0</v>
      </c>
      <c r="L258" s="118">
        <f t="shared" si="42"/>
        <v>0</v>
      </c>
      <c r="M258" s="106"/>
      <c r="N258" s="85"/>
    </row>
    <row r="259" spans="1:14" ht="33" customHeight="1">
      <c r="A259" s="117" t="s">
        <v>394</v>
      </c>
      <c r="B259" s="116" t="s">
        <v>393</v>
      </c>
      <c r="C259" s="115" t="s">
        <v>192</v>
      </c>
      <c r="D259" s="114">
        <v>215</v>
      </c>
      <c r="E259" s="113"/>
      <c r="F259" s="114">
        <v>430</v>
      </c>
      <c r="G259" s="109">
        <v>0</v>
      </c>
      <c r="H259" s="110"/>
      <c r="I259" s="109">
        <f t="shared" si="40"/>
        <v>0</v>
      </c>
      <c r="J259" s="108"/>
      <c r="K259" s="118">
        <f t="shared" si="41"/>
        <v>0</v>
      </c>
      <c r="L259" s="118">
        <f t="shared" si="42"/>
        <v>0</v>
      </c>
      <c r="M259" s="106"/>
      <c r="N259" s="85"/>
    </row>
    <row r="260" spans="1:14" ht="33" customHeight="1">
      <c r="A260" s="117" t="s">
        <v>392</v>
      </c>
      <c r="B260" s="116" t="s">
        <v>391</v>
      </c>
      <c r="C260" s="115" t="s">
        <v>192</v>
      </c>
      <c r="D260" s="114">
        <v>113</v>
      </c>
      <c r="E260" s="113"/>
      <c r="F260" s="114">
        <v>2626</v>
      </c>
      <c r="G260" s="109">
        <v>0</v>
      </c>
      <c r="H260" s="110"/>
      <c r="I260" s="109">
        <f t="shared" si="40"/>
        <v>0</v>
      </c>
      <c r="J260" s="108"/>
      <c r="K260" s="118">
        <f t="shared" si="41"/>
        <v>0</v>
      </c>
      <c r="L260" s="118">
        <f t="shared" si="42"/>
        <v>0</v>
      </c>
      <c r="M260" s="106"/>
      <c r="N260" s="85"/>
    </row>
    <row r="261" spans="1:14" ht="33" customHeight="1">
      <c r="A261" s="119" t="s">
        <v>390</v>
      </c>
      <c r="B261" s="116" t="s">
        <v>389</v>
      </c>
      <c r="C261" s="115" t="s">
        <v>192</v>
      </c>
      <c r="D261" s="114">
        <v>290</v>
      </c>
      <c r="E261" s="113"/>
      <c r="F261" s="114">
        <v>6375</v>
      </c>
      <c r="G261" s="109">
        <v>0</v>
      </c>
      <c r="H261" s="110"/>
      <c r="I261" s="109">
        <f t="shared" si="40"/>
        <v>0</v>
      </c>
      <c r="J261" s="108"/>
      <c r="K261" s="118">
        <f t="shared" si="41"/>
        <v>0</v>
      </c>
      <c r="L261" s="118">
        <f t="shared" si="42"/>
        <v>0</v>
      </c>
      <c r="M261" s="106"/>
      <c r="N261" s="85"/>
    </row>
    <row r="262" spans="1:14" ht="33" customHeight="1">
      <c r="A262" s="117" t="s">
        <v>388</v>
      </c>
      <c r="B262" s="116" t="s">
        <v>387</v>
      </c>
      <c r="C262" s="115" t="s">
        <v>192</v>
      </c>
      <c r="D262" s="114">
        <v>254</v>
      </c>
      <c r="E262" s="113"/>
      <c r="F262" s="114">
        <v>948</v>
      </c>
      <c r="G262" s="109">
        <v>0</v>
      </c>
      <c r="H262" s="110"/>
      <c r="I262" s="109">
        <f t="shared" si="40"/>
        <v>0</v>
      </c>
      <c r="J262" s="108"/>
      <c r="K262" s="118">
        <f t="shared" si="41"/>
        <v>0</v>
      </c>
      <c r="L262" s="118">
        <f t="shared" si="42"/>
        <v>0</v>
      </c>
      <c r="M262" s="106"/>
      <c r="N262" s="85"/>
    </row>
    <row r="263" spans="1:14" ht="33" customHeight="1">
      <c r="A263" s="117" t="s">
        <v>386</v>
      </c>
      <c r="B263" s="116" t="s">
        <v>385</v>
      </c>
      <c r="C263" s="115" t="s">
        <v>192</v>
      </c>
      <c r="D263" s="114">
        <v>65</v>
      </c>
      <c r="E263" s="113"/>
      <c r="F263" s="114">
        <v>4912</v>
      </c>
      <c r="G263" s="109">
        <v>0</v>
      </c>
      <c r="H263" s="110"/>
      <c r="I263" s="109">
        <f t="shared" si="40"/>
        <v>0</v>
      </c>
      <c r="J263" s="108"/>
      <c r="K263" s="118">
        <f t="shared" si="41"/>
        <v>0</v>
      </c>
      <c r="L263" s="118">
        <f t="shared" si="42"/>
        <v>0</v>
      </c>
      <c r="M263" s="106"/>
      <c r="N263" s="85"/>
    </row>
    <row r="264" spans="1:14" ht="33" customHeight="1">
      <c r="A264" s="117" t="s">
        <v>384</v>
      </c>
      <c r="B264" s="116" t="s">
        <v>383</v>
      </c>
      <c r="C264" s="115" t="s">
        <v>192</v>
      </c>
      <c r="D264" s="114">
        <v>305</v>
      </c>
      <c r="E264" s="113"/>
      <c r="F264" s="114">
        <v>3451</v>
      </c>
      <c r="G264" s="109">
        <v>0</v>
      </c>
      <c r="H264" s="110"/>
      <c r="I264" s="109">
        <f t="shared" si="40"/>
        <v>0</v>
      </c>
      <c r="J264" s="108"/>
      <c r="K264" s="118">
        <f t="shared" si="41"/>
        <v>0</v>
      </c>
      <c r="L264" s="118">
        <f t="shared" si="42"/>
        <v>0</v>
      </c>
      <c r="M264" s="106"/>
      <c r="N264" s="85"/>
    </row>
    <row r="265" spans="1:14" ht="33" customHeight="1">
      <c r="A265" s="117" t="s">
        <v>382</v>
      </c>
      <c r="B265" s="116" t="s">
        <v>381</v>
      </c>
      <c r="C265" s="115" t="s">
        <v>192</v>
      </c>
      <c r="D265" s="114">
        <v>214</v>
      </c>
      <c r="E265" s="113"/>
      <c r="F265" s="114">
        <v>555</v>
      </c>
      <c r="G265" s="109">
        <v>0</v>
      </c>
      <c r="H265" s="110"/>
      <c r="I265" s="109">
        <f t="shared" si="40"/>
        <v>0</v>
      </c>
      <c r="J265" s="108"/>
      <c r="K265" s="118">
        <f t="shared" si="41"/>
        <v>0</v>
      </c>
      <c r="L265" s="118">
        <f t="shared" si="42"/>
        <v>0</v>
      </c>
      <c r="M265" s="106"/>
      <c r="N265" s="85"/>
    </row>
    <row r="266" spans="1:14" ht="33" customHeight="1">
      <c r="A266" s="117" t="s">
        <v>380</v>
      </c>
      <c r="B266" s="116" t="s">
        <v>379</v>
      </c>
      <c r="C266" s="115" t="s">
        <v>185</v>
      </c>
      <c r="D266" s="114">
        <v>1</v>
      </c>
      <c r="E266" s="113"/>
      <c r="F266" s="114">
        <v>3235</v>
      </c>
      <c r="G266" s="109">
        <v>0</v>
      </c>
      <c r="H266" s="110"/>
      <c r="I266" s="109">
        <f t="shared" si="40"/>
        <v>0</v>
      </c>
      <c r="J266" s="108"/>
      <c r="K266" s="118">
        <f t="shared" si="41"/>
        <v>0</v>
      </c>
      <c r="L266" s="118">
        <f t="shared" si="42"/>
        <v>0</v>
      </c>
      <c r="M266" s="106"/>
      <c r="N266" s="85"/>
    </row>
    <row r="267" spans="1:14" ht="33" customHeight="1">
      <c r="A267" s="117" t="s">
        <v>378</v>
      </c>
      <c r="B267" s="116" t="s">
        <v>377</v>
      </c>
      <c r="C267" s="115" t="s">
        <v>185</v>
      </c>
      <c r="D267" s="114">
        <v>1</v>
      </c>
      <c r="E267" s="113"/>
      <c r="F267" s="114">
        <v>3227</v>
      </c>
      <c r="G267" s="109">
        <v>0</v>
      </c>
      <c r="H267" s="110"/>
      <c r="I267" s="109">
        <f t="shared" si="40"/>
        <v>0</v>
      </c>
      <c r="J267" s="108"/>
      <c r="K267" s="118">
        <f t="shared" si="41"/>
        <v>0</v>
      </c>
      <c r="L267" s="118">
        <f t="shared" si="42"/>
        <v>0</v>
      </c>
      <c r="M267" s="106"/>
      <c r="N267" s="120"/>
    </row>
    <row r="268" spans="1:14" ht="33" customHeight="1">
      <c r="A268" s="117" t="s">
        <v>376</v>
      </c>
      <c r="B268" s="116" t="s">
        <v>375</v>
      </c>
      <c r="C268" s="115" t="s">
        <v>185</v>
      </c>
      <c r="D268" s="114">
        <v>1</v>
      </c>
      <c r="E268" s="113"/>
      <c r="F268" s="114">
        <v>4215</v>
      </c>
      <c r="G268" s="109">
        <v>0</v>
      </c>
      <c r="H268" s="110"/>
      <c r="I268" s="109">
        <f t="shared" si="40"/>
        <v>0</v>
      </c>
      <c r="J268" s="108"/>
      <c r="K268" s="118">
        <f t="shared" si="41"/>
        <v>0</v>
      </c>
      <c r="L268" s="118">
        <f t="shared" si="42"/>
        <v>0</v>
      </c>
      <c r="M268" s="106"/>
      <c r="N268" s="85"/>
    </row>
    <row r="269" spans="1:14" ht="33" customHeight="1">
      <c r="A269" s="117" t="s">
        <v>374</v>
      </c>
      <c r="B269" s="116" t="s">
        <v>373</v>
      </c>
      <c r="C269" s="115" t="s">
        <v>185</v>
      </c>
      <c r="D269" s="114">
        <v>1</v>
      </c>
      <c r="E269" s="113"/>
      <c r="F269" s="114">
        <v>4213</v>
      </c>
      <c r="G269" s="109">
        <v>0</v>
      </c>
      <c r="H269" s="110"/>
      <c r="I269" s="109">
        <f t="shared" si="40"/>
        <v>0</v>
      </c>
      <c r="J269" s="108"/>
      <c r="K269" s="118">
        <f t="shared" si="41"/>
        <v>0</v>
      </c>
      <c r="L269" s="118">
        <f t="shared" si="42"/>
        <v>0</v>
      </c>
      <c r="M269" s="106"/>
      <c r="N269" s="85"/>
    </row>
    <row r="270" spans="1:14" ht="33" customHeight="1">
      <c r="A270" s="117" t="s">
        <v>372</v>
      </c>
      <c r="B270" s="116" t="s">
        <v>371</v>
      </c>
      <c r="C270" s="115" t="s">
        <v>370</v>
      </c>
      <c r="D270" s="114">
        <v>4</v>
      </c>
      <c r="E270" s="113"/>
      <c r="F270" s="114">
        <v>3247</v>
      </c>
      <c r="G270" s="109">
        <v>0</v>
      </c>
      <c r="H270" s="110"/>
      <c r="I270" s="109">
        <f t="shared" si="40"/>
        <v>0</v>
      </c>
      <c r="J270" s="108"/>
      <c r="K270" s="118">
        <f t="shared" si="41"/>
        <v>0</v>
      </c>
      <c r="L270" s="118">
        <f t="shared" si="42"/>
        <v>0</v>
      </c>
      <c r="M270" s="106"/>
      <c r="N270" s="85"/>
    </row>
    <row r="271" spans="1:14" ht="33" customHeight="1">
      <c r="A271" s="117" t="s">
        <v>369</v>
      </c>
      <c r="B271" s="116" t="s">
        <v>368</v>
      </c>
      <c r="C271" s="115" t="s">
        <v>175</v>
      </c>
      <c r="D271" s="114">
        <v>66</v>
      </c>
      <c r="E271" s="113"/>
      <c r="F271" s="114">
        <v>24</v>
      </c>
      <c r="G271" s="109">
        <v>0</v>
      </c>
      <c r="H271" s="110"/>
      <c r="I271" s="109">
        <f t="shared" si="40"/>
        <v>0</v>
      </c>
      <c r="J271" s="108"/>
      <c r="K271" s="118">
        <f t="shared" si="41"/>
        <v>0</v>
      </c>
      <c r="L271" s="118">
        <f t="shared" si="42"/>
        <v>0</v>
      </c>
      <c r="M271" s="106"/>
      <c r="N271" s="85"/>
    </row>
    <row r="272" spans="1:14" ht="33" customHeight="1">
      <c r="A272" s="117" t="s">
        <v>367</v>
      </c>
      <c r="B272" s="116" t="s">
        <v>366</v>
      </c>
      <c r="C272" s="115" t="s">
        <v>175</v>
      </c>
      <c r="D272" s="114">
        <v>66</v>
      </c>
      <c r="E272" s="113"/>
      <c r="F272" s="114">
        <v>37</v>
      </c>
      <c r="G272" s="109">
        <v>0</v>
      </c>
      <c r="H272" s="110"/>
      <c r="I272" s="109">
        <f t="shared" si="40"/>
        <v>0</v>
      </c>
      <c r="J272" s="108"/>
      <c r="K272" s="118">
        <f t="shared" si="41"/>
        <v>0</v>
      </c>
      <c r="L272" s="118">
        <f t="shared" si="42"/>
        <v>0</v>
      </c>
      <c r="M272" s="106"/>
      <c r="N272" s="85"/>
    </row>
    <row r="273" spans="1:14" ht="33" customHeight="1">
      <c r="A273" s="117" t="s">
        <v>365</v>
      </c>
      <c r="B273" s="116" t="s">
        <v>364</v>
      </c>
      <c r="C273" s="115" t="s">
        <v>192</v>
      </c>
      <c r="D273" s="114">
        <v>990</v>
      </c>
      <c r="E273" s="113"/>
      <c r="F273" s="114">
        <v>703</v>
      </c>
      <c r="G273" s="109"/>
      <c r="H273" s="110"/>
      <c r="I273" s="109">
        <f t="shared" si="40"/>
        <v>0</v>
      </c>
      <c r="J273" s="108"/>
      <c r="K273" s="118">
        <f t="shared" si="41"/>
        <v>0</v>
      </c>
      <c r="L273" s="118">
        <f t="shared" si="42"/>
        <v>0</v>
      </c>
      <c r="M273" s="106"/>
      <c r="N273" s="85"/>
    </row>
    <row r="274" spans="1:14" ht="33" customHeight="1">
      <c r="A274" s="117" t="s">
        <v>363</v>
      </c>
      <c r="B274" s="116" t="s">
        <v>362</v>
      </c>
      <c r="C274" s="115" t="s">
        <v>361</v>
      </c>
      <c r="D274" s="114">
        <v>129</v>
      </c>
      <c r="E274" s="113"/>
      <c r="F274" s="114">
        <v>16281</v>
      </c>
      <c r="G274" s="109"/>
      <c r="H274" s="110"/>
      <c r="I274" s="109">
        <f t="shared" si="40"/>
        <v>0</v>
      </c>
      <c r="J274" s="108"/>
      <c r="K274" s="118">
        <f t="shared" si="41"/>
        <v>0</v>
      </c>
      <c r="L274" s="118">
        <f t="shared" si="42"/>
        <v>0</v>
      </c>
      <c r="M274" s="106"/>
      <c r="N274" s="85"/>
    </row>
    <row r="275" spans="1:14" ht="33" customHeight="1">
      <c r="A275" s="117" t="s">
        <v>360</v>
      </c>
      <c r="B275" s="116" t="s">
        <v>359</v>
      </c>
      <c r="C275" s="115" t="s">
        <v>358</v>
      </c>
      <c r="D275" s="114">
        <v>48</v>
      </c>
      <c r="E275" s="113"/>
      <c r="F275" s="114">
        <v>2638</v>
      </c>
      <c r="G275" s="109"/>
      <c r="H275" s="110"/>
      <c r="I275" s="109">
        <f t="shared" si="40"/>
        <v>0</v>
      </c>
      <c r="J275" s="108"/>
      <c r="K275" s="118">
        <f t="shared" si="41"/>
        <v>0</v>
      </c>
      <c r="L275" s="118">
        <f t="shared" si="42"/>
        <v>0</v>
      </c>
      <c r="M275" s="106"/>
      <c r="N275" s="85"/>
    </row>
    <row r="276" spans="1:14" ht="33" customHeight="1">
      <c r="A276" s="117" t="s">
        <v>357</v>
      </c>
      <c r="B276" s="116" t="s">
        <v>356</v>
      </c>
      <c r="C276" s="115" t="s">
        <v>355</v>
      </c>
      <c r="D276" s="114">
        <v>20</v>
      </c>
      <c r="E276" s="113"/>
      <c r="F276" s="114">
        <v>2454</v>
      </c>
      <c r="G276" s="109"/>
      <c r="H276" s="110"/>
      <c r="I276" s="109">
        <f t="shared" si="40"/>
        <v>0</v>
      </c>
      <c r="J276" s="108"/>
      <c r="K276" s="118">
        <f t="shared" si="41"/>
        <v>0</v>
      </c>
      <c r="L276" s="118">
        <f t="shared" si="42"/>
        <v>0</v>
      </c>
      <c r="M276" s="106"/>
      <c r="N276" s="85"/>
    </row>
    <row r="277" spans="1:14" ht="33" customHeight="1">
      <c r="A277" s="117" t="s">
        <v>354</v>
      </c>
      <c r="B277" s="116" t="s">
        <v>353</v>
      </c>
      <c r="C277" s="115" t="s">
        <v>192</v>
      </c>
      <c r="D277" s="114">
        <v>20</v>
      </c>
      <c r="E277" s="113"/>
      <c r="F277" s="114">
        <v>406</v>
      </c>
      <c r="G277" s="109"/>
      <c r="H277" s="110"/>
      <c r="I277" s="109">
        <f t="shared" si="40"/>
        <v>0</v>
      </c>
      <c r="J277" s="108"/>
      <c r="K277" s="118">
        <f t="shared" si="41"/>
        <v>0</v>
      </c>
      <c r="L277" s="118">
        <f t="shared" si="42"/>
        <v>0</v>
      </c>
      <c r="M277" s="106"/>
      <c r="N277" s="85"/>
    </row>
    <row r="278" spans="1:14" ht="33" customHeight="1">
      <c r="A278" s="117" t="s">
        <v>352</v>
      </c>
      <c r="B278" s="116" t="s">
        <v>351</v>
      </c>
      <c r="C278" s="115" t="s">
        <v>192</v>
      </c>
      <c r="D278" s="114">
        <v>498.74</v>
      </c>
      <c r="E278" s="113"/>
      <c r="F278" s="114">
        <v>793</v>
      </c>
      <c r="G278" s="109"/>
      <c r="H278" s="110"/>
      <c r="I278" s="109">
        <f t="shared" si="40"/>
        <v>0</v>
      </c>
      <c r="J278" s="108"/>
      <c r="K278" s="118">
        <f t="shared" si="41"/>
        <v>0</v>
      </c>
      <c r="L278" s="118">
        <f t="shared" si="42"/>
        <v>0</v>
      </c>
      <c r="M278" s="106"/>
      <c r="N278" s="85"/>
    </row>
    <row r="279" spans="1:14" ht="33" customHeight="1">
      <c r="A279" s="117" t="s">
        <v>350</v>
      </c>
      <c r="B279" s="116" t="s">
        <v>349</v>
      </c>
      <c r="C279" s="115" t="s">
        <v>149</v>
      </c>
      <c r="D279" s="114">
        <v>131.88</v>
      </c>
      <c r="E279" s="113"/>
      <c r="F279" s="114">
        <v>636</v>
      </c>
      <c r="G279" s="109"/>
      <c r="H279" s="110"/>
      <c r="I279" s="109">
        <f t="shared" si="40"/>
        <v>0</v>
      </c>
      <c r="J279" s="108"/>
      <c r="K279" s="118">
        <f t="shared" si="41"/>
        <v>0</v>
      </c>
      <c r="L279" s="118">
        <f t="shared" si="42"/>
        <v>0</v>
      </c>
      <c r="M279" s="106"/>
      <c r="N279" s="85"/>
    </row>
    <row r="280" spans="1:14" ht="33" customHeight="1">
      <c r="A280" s="117" t="s">
        <v>348</v>
      </c>
      <c r="B280" s="116" t="s">
        <v>347</v>
      </c>
      <c r="C280" s="115" t="s">
        <v>192</v>
      </c>
      <c r="D280" s="114">
        <v>535</v>
      </c>
      <c r="E280" s="113"/>
      <c r="F280" s="114">
        <v>237</v>
      </c>
      <c r="G280" s="109"/>
      <c r="H280" s="110"/>
      <c r="I280" s="109">
        <f t="shared" si="40"/>
        <v>0</v>
      </c>
      <c r="J280" s="108"/>
      <c r="K280" s="118">
        <f t="shared" si="41"/>
        <v>0</v>
      </c>
      <c r="L280" s="118">
        <f t="shared" si="42"/>
        <v>0</v>
      </c>
      <c r="M280" s="106"/>
      <c r="N280" s="85"/>
    </row>
    <row r="281" spans="1:14" ht="33" customHeight="1">
      <c r="A281" s="117" t="s">
        <v>346</v>
      </c>
      <c r="B281" s="116" t="s">
        <v>345</v>
      </c>
      <c r="C281" s="115" t="s">
        <v>192</v>
      </c>
      <c r="D281" s="114">
        <v>67.2</v>
      </c>
      <c r="E281" s="113"/>
      <c r="F281" s="114">
        <v>237</v>
      </c>
      <c r="G281" s="109"/>
      <c r="H281" s="110"/>
      <c r="I281" s="109">
        <f t="shared" si="40"/>
        <v>0</v>
      </c>
      <c r="J281" s="108"/>
      <c r="K281" s="118">
        <f t="shared" si="41"/>
        <v>0</v>
      </c>
      <c r="L281" s="118">
        <f t="shared" si="42"/>
        <v>0</v>
      </c>
      <c r="M281" s="106"/>
      <c r="N281" s="85"/>
    </row>
    <row r="282" spans="1:14" ht="33" customHeight="1">
      <c r="A282" s="117" t="s">
        <v>344</v>
      </c>
      <c r="B282" s="116" t="s">
        <v>343</v>
      </c>
      <c r="C282" s="115" t="s">
        <v>192</v>
      </c>
      <c r="D282" s="114">
        <v>33.6</v>
      </c>
      <c r="E282" s="113"/>
      <c r="F282" s="114">
        <v>119</v>
      </c>
      <c r="G282" s="109"/>
      <c r="H282" s="110"/>
      <c r="I282" s="109">
        <f t="shared" si="40"/>
        <v>0</v>
      </c>
      <c r="J282" s="108"/>
      <c r="K282" s="118">
        <f t="shared" si="41"/>
        <v>0</v>
      </c>
      <c r="L282" s="118">
        <f t="shared" si="42"/>
        <v>0</v>
      </c>
      <c r="M282" s="106"/>
      <c r="N282" s="85"/>
    </row>
    <row r="283" spans="1:14" ht="33" customHeight="1">
      <c r="A283" s="117" t="s">
        <v>342</v>
      </c>
      <c r="B283" s="116" t="s">
        <v>341</v>
      </c>
      <c r="C283" s="115" t="s">
        <v>192</v>
      </c>
      <c r="D283" s="114">
        <v>720</v>
      </c>
      <c r="E283" s="113"/>
      <c r="F283" s="114">
        <v>634</v>
      </c>
      <c r="G283" s="109"/>
      <c r="H283" s="110"/>
      <c r="I283" s="109">
        <f t="shared" si="40"/>
        <v>0</v>
      </c>
      <c r="J283" s="108"/>
      <c r="K283" s="118">
        <f t="shared" si="41"/>
        <v>0</v>
      </c>
      <c r="L283" s="118">
        <f t="shared" si="42"/>
        <v>0</v>
      </c>
      <c r="M283" s="106"/>
      <c r="N283" s="85"/>
    </row>
    <row r="284" spans="1:14" ht="33" customHeight="1">
      <c r="A284" s="117" t="s">
        <v>340</v>
      </c>
      <c r="B284" s="116" t="s">
        <v>339</v>
      </c>
      <c r="C284" s="115" t="s">
        <v>149</v>
      </c>
      <c r="D284" s="114">
        <v>31.4</v>
      </c>
      <c r="E284" s="113"/>
      <c r="F284" s="114">
        <v>1164</v>
      </c>
      <c r="G284" s="109"/>
      <c r="H284" s="110"/>
      <c r="I284" s="109">
        <f t="shared" si="40"/>
        <v>0</v>
      </c>
      <c r="J284" s="108"/>
      <c r="K284" s="118">
        <f t="shared" si="41"/>
        <v>0</v>
      </c>
      <c r="L284" s="118">
        <f t="shared" si="42"/>
        <v>0</v>
      </c>
      <c r="M284" s="106"/>
      <c r="N284" s="85"/>
    </row>
    <row r="285" spans="1:14" ht="33" customHeight="1">
      <c r="A285" s="117" t="s">
        <v>338</v>
      </c>
      <c r="B285" s="116" t="s">
        <v>337</v>
      </c>
      <c r="C285" s="115" t="s">
        <v>149</v>
      </c>
      <c r="D285" s="114">
        <v>870</v>
      </c>
      <c r="E285" s="113"/>
      <c r="F285" s="114">
        <v>1164</v>
      </c>
      <c r="G285" s="109"/>
      <c r="H285" s="110"/>
      <c r="I285" s="109">
        <f t="shared" si="40"/>
        <v>0</v>
      </c>
      <c r="J285" s="108"/>
      <c r="K285" s="118">
        <f t="shared" si="41"/>
        <v>0</v>
      </c>
      <c r="L285" s="118">
        <f t="shared" si="42"/>
        <v>0</v>
      </c>
      <c r="M285" s="106"/>
      <c r="N285" s="85"/>
    </row>
    <row r="286" spans="1:14" ht="33" customHeight="1">
      <c r="A286" s="117" t="s">
        <v>336</v>
      </c>
      <c r="B286" s="116" t="s">
        <v>335</v>
      </c>
      <c r="C286" s="115" t="s">
        <v>149</v>
      </c>
      <c r="D286" s="114">
        <v>171</v>
      </c>
      <c r="E286" s="113"/>
      <c r="F286" s="114">
        <v>668</v>
      </c>
      <c r="G286" s="109"/>
      <c r="H286" s="110"/>
      <c r="I286" s="109">
        <f t="shared" si="40"/>
        <v>0</v>
      </c>
      <c r="J286" s="108"/>
      <c r="K286" s="118">
        <f t="shared" si="41"/>
        <v>0</v>
      </c>
      <c r="L286" s="118">
        <f t="shared" si="42"/>
        <v>0</v>
      </c>
      <c r="M286" s="106"/>
      <c r="N286" s="85"/>
    </row>
    <row r="287" spans="1:14" ht="33" customHeight="1">
      <c r="A287" s="117" t="s">
        <v>334</v>
      </c>
      <c r="B287" s="116" t="s">
        <v>333</v>
      </c>
      <c r="C287" s="115" t="s">
        <v>149</v>
      </c>
      <c r="D287" s="114">
        <v>192</v>
      </c>
      <c r="E287" s="113"/>
      <c r="F287" s="114">
        <v>396</v>
      </c>
      <c r="G287" s="109"/>
      <c r="H287" s="110"/>
      <c r="I287" s="109">
        <f t="shared" si="40"/>
        <v>0</v>
      </c>
      <c r="J287" s="108"/>
      <c r="K287" s="118">
        <f t="shared" si="41"/>
        <v>0</v>
      </c>
      <c r="L287" s="118">
        <f t="shared" si="42"/>
        <v>0</v>
      </c>
      <c r="M287" s="106"/>
      <c r="N287" s="85"/>
    </row>
    <row r="288" spans="1:14" ht="33" customHeight="1">
      <c r="A288" s="117" t="s">
        <v>332</v>
      </c>
      <c r="B288" s="116" t="s">
        <v>331</v>
      </c>
      <c r="C288" s="115" t="s">
        <v>149</v>
      </c>
      <c r="D288" s="114">
        <v>60</v>
      </c>
      <c r="E288" s="113"/>
      <c r="F288" s="114">
        <v>591</v>
      </c>
      <c r="G288" s="109"/>
      <c r="H288" s="110"/>
      <c r="I288" s="109">
        <f t="shared" si="40"/>
        <v>0</v>
      </c>
      <c r="J288" s="108"/>
      <c r="K288" s="118">
        <f t="shared" si="41"/>
        <v>0</v>
      </c>
      <c r="L288" s="118">
        <f t="shared" si="42"/>
        <v>0</v>
      </c>
      <c r="M288" s="106"/>
      <c r="N288" s="85"/>
    </row>
    <row r="289" spans="1:14" ht="33" customHeight="1">
      <c r="A289" s="119" t="s">
        <v>330</v>
      </c>
      <c r="B289" s="116" t="s">
        <v>329</v>
      </c>
      <c r="C289" s="115" t="s">
        <v>185</v>
      </c>
      <c r="D289" s="114">
        <v>3</v>
      </c>
      <c r="E289" s="113"/>
      <c r="F289" s="114">
        <v>15339</v>
      </c>
      <c r="G289" s="109"/>
      <c r="H289" s="110"/>
      <c r="I289" s="109">
        <f t="shared" si="40"/>
        <v>0</v>
      </c>
      <c r="J289" s="108"/>
      <c r="K289" s="118">
        <f t="shared" si="41"/>
        <v>0</v>
      </c>
      <c r="L289" s="118">
        <f t="shared" si="42"/>
        <v>0</v>
      </c>
      <c r="M289" s="106"/>
      <c r="N289" s="85"/>
    </row>
    <row r="290" spans="1:14" ht="33" customHeight="1">
      <c r="A290" s="117" t="s">
        <v>328</v>
      </c>
      <c r="B290" s="116" t="s">
        <v>327</v>
      </c>
      <c r="C290" s="115" t="s">
        <v>130</v>
      </c>
      <c r="D290" s="114">
        <v>1</v>
      </c>
      <c r="E290" s="113"/>
      <c r="F290" s="114">
        <v>158296</v>
      </c>
      <c r="G290" s="109"/>
      <c r="H290" s="110"/>
      <c r="I290" s="109">
        <f t="shared" si="40"/>
        <v>0</v>
      </c>
      <c r="J290" s="108"/>
      <c r="K290" s="118">
        <f t="shared" si="41"/>
        <v>0</v>
      </c>
      <c r="L290" s="118">
        <f t="shared" si="42"/>
        <v>0</v>
      </c>
      <c r="M290" s="106"/>
      <c r="N290" s="85"/>
    </row>
    <row r="291" spans="1:14" ht="33" customHeight="1">
      <c r="A291" s="117" t="s">
        <v>326</v>
      </c>
      <c r="B291" s="116" t="s">
        <v>325</v>
      </c>
      <c r="C291" s="115" t="s">
        <v>149</v>
      </c>
      <c r="D291" s="114">
        <v>35</v>
      </c>
      <c r="E291" s="113"/>
      <c r="F291" s="114">
        <v>2876</v>
      </c>
      <c r="G291" s="109"/>
      <c r="H291" s="110"/>
      <c r="I291" s="109">
        <f t="shared" si="40"/>
        <v>0</v>
      </c>
      <c r="J291" s="108"/>
      <c r="K291" s="118">
        <f t="shared" si="41"/>
        <v>0</v>
      </c>
      <c r="L291" s="118">
        <f t="shared" si="42"/>
        <v>0</v>
      </c>
      <c r="M291" s="106"/>
      <c r="N291" s="85"/>
    </row>
    <row r="292" spans="1:14" ht="33" customHeight="1">
      <c r="A292" s="117" t="s">
        <v>324</v>
      </c>
      <c r="B292" s="116" t="s">
        <v>323</v>
      </c>
      <c r="C292" s="115" t="s">
        <v>192</v>
      </c>
      <c r="D292" s="114">
        <v>130.6</v>
      </c>
      <c r="E292" s="113"/>
      <c r="F292" s="114">
        <v>1187</v>
      </c>
      <c r="G292" s="109"/>
      <c r="H292" s="110"/>
      <c r="I292" s="109">
        <f t="shared" si="40"/>
        <v>0</v>
      </c>
      <c r="J292" s="108"/>
      <c r="K292" s="118">
        <f t="shared" si="41"/>
        <v>0</v>
      </c>
      <c r="L292" s="118">
        <f t="shared" si="42"/>
        <v>0</v>
      </c>
      <c r="M292" s="106"/>
      <c r="N292" s="85"/>
    </row>
    <row r="293" spans="1:14" ht="33" customHeight="1">
      <c r="A293" s="117" t="s">
        <v>322</v>
      </c>
      <c r="B293" s="116" t="s">
        <v>321</v>
      </c>
      <c r="C293" s="115" t="s">
        <v>162</v>
      </c>
      <c r="D293" s="114">
        <v>1</v>
      </c>
      <c r="E293" s="113"/>
      <c r="F293" s="114">
        <v>4749</v>
      </c>
      <c r="G293" s="109"/>
      <c r="H293" s="110"/>
      <c r="I293" s="109">
        <f t="shared" si="40"/>
        <v>0</v>
      </c>
      <c r="J293" s="108"/>
      <c r="K293" s="118">
        <f t="shared" si="41"/>
        <v>0</v>
      </c>
      <c r="L293" s="118">
        <f t="shared" si="42"/>
        <v>0</v>
      </c>
      <c r="M293" s="106"/>
      <c r="N293" s="85"/>
    </row>
    <row r="294" spans="1:14" ht="33" customHeight="1">
      <c r="A294" s="117" t="s">
        <v>320</v>
      </c>
      <c r="B294" s="116" t="s">
        <v>319</v>
      </c>
      <c r="C294" s="115" t="s">
        <v>162</v>
      </c>
      <c r="D294" s="114">
        <v>5</v>
      </c>
      <c r="E294" s="113"/>
      <c r="F294" s="114">
        <v>277</v>
      </c>
      <c r="G294" s="109"/>
      <c r="H294" s="110"/>
      <c r="I294" s="109">
        <f t="shared" si="40"/>
        <v>0</v>
      </c>
      <c r="J294" s="108"/>
      <c r="K294" s="118">
        <f t="shared" si="41"/>
        <v>0</v>
      </c>
      <c r="L294" s="118">
        <f t="shared" si="42"/>
        <v>0</v>
      </c>
      <c r="M294" s="106"/>
      <c r="N294" s="85"/>
    </row>
    <row r="295" spans="1:14" ht="33" customHeight="1">
      <c r="A295" s="117" t="s">
        <v>74</v>
      </c>
      <c r="B295" s="116" t="s">
        <v>73</v>
      </c>
      <c r="C295" s="115"/>
      <c r="D295" s="114"/>
      <c r="E295" s="113"/>
      <c r="F295" s="114"/>
      <c r="G295" s="111"/>
      <c r="H295" s="110"/>
      <c r="I295" s="109"/>
      <c r="J295" s="108"/>
      <c r="K295" s="118"/>
      <c r="L295" s="118"/>
      <c r="M295" s="106"/>
      <c r="N295" s="85"/>
    </row>
    <row r="296" spans="1:14" ht="33" customHeight="1">
      <c r="A296" s="117" t="s">
        <v>318</v>
      </c>
      <c r="B296" s="116" t="s">
        <v>317</v>
      </c>
      <c r="C296" s="115" t="s">
        <v>149</v>
      </c>
      <c r="D296" s="114">
        <v>208</v>
      </c>
      <c r="E296" s="113"/>
      <c r="F296" s="114">
        <v>1450</v>
      </c>
      <c r="G296" s="109"/>
      <c r="H296" s="110"/>
      <c r="I296" s="109">
        <f t="shared" ref="I296:I335" si="43">G296+H296</f>
        <v>0</v>
      </c>
      <c r="J296" s="108"/>
      <c r="K296" s="118">
        <f t="shared" ref="K296:K335" si="44">ROUND(G296*F296,0)</f>
        <v>0</v>
      </c>
      <c r="L296" s="118">
        <f t="shared" ref="L296:L335" si="45">ROUND(I296*F296,0)</f>
        <v>0</v>
      </c>
      <c r="M296" s="106"/>
      <c r="N296" s="85"/>
    </row>
    <row r="297" spans="1:14" ht="33" customHeight="1">
      <c r="A297" s="117" t="s">
        <v>316</v>
      </c>
      <c r="B297" s="116" t="s">
        <v>315</v>
      </c>
      <c r="C297" s="115" t="s">
        <v>149</v>
      </c>
      <c r="D297" s="114">
        <v>510</v>
      </c>
      <c r="E297" s="113"/>
      <c r="F297" s="114">
        <v>1767</v>
      </c>
      <c r="G297" s="109"/>
      <c r="H297" s="110"/>
      <c r="I297" s="109">
        <f t="shared" si="43"/>
        <v>0</v>
      </c>
      <c r="J297" s="108"/>
      <c r="K297" s="118">
        <f t="shared" si="44"/>
        <v>0</v>
      </c>
      <c r="L297" s="118">
        <f t="shared" si="45"/>
        <v>0</v>
      </c>
      <c r="M297" s="106"/>
      <c r="N297" s="85"/>
    </row>
    <row r="298" spans="1:14" ht="33" customHeight="1">
      <c r="A298" s="117" t="s">
        <v>314</v>
      </c>
      <c r="B298" s="116" t="s">
        <v>313</v>
      </c>
      <c r="C298" s="115" t="s">
        <v>192</v>
      </c>
      <c r="D298" s="114">
        <v>1153</v>
      </c>
      <c r="E298" s="113"/>
      <c r="F298" s="114">
        <v>2901</v>
      </c>
      <c r="G298" s="109"/>
      <c r="H298" s="110"/>
      <c r="I298" s="109">
        <f t="shared" si="43"/>
        <v>0</v>
      </c>
      <c r="J298" s="108"/>
      <c r="K298" s="118">
        <f t="shared" si="44"/>
        <v>0</v>
      </c>
      <c r="L298" s="118">
        <f t="shared" si="45"/>
        <v>0</v>
      </c>
      <c r="M298" s="106"/>
      <c r="N298" s="85"/>
    </row>
    <row r="299" spans="1:14" ht="33" customHeight="1">
      <c r="A299" s="117" t="s">
        <v>312</v>
      </c>
      <c r="B299" s="116" t="s">
        <v>311</v>
      </c>
      <c r="C299" s="115" t="s">
        <v>130</v>
      </c>
      <c r="D299" s="114">
        <v>1</v>
      </c>
      <c r="E299" s="113"/>
      <c r="F299" s="114">
        <v>474889</v>
      </c>
      <c r="G299" s="109"/>
      <c r="H299" s="110"/>
      <c r="I299" s="109">
        <f t="shared" si="43"/>
        <v>0</v>
      </c>
      <c r="J299" s="108"/>
      <c r="K299" s="118">
        <f t="shared" si="44"/>
        <v>0</v>
      </c>
      <c r="L299" s="118">
        <f t="shared" si="45"/>
        <v>0</v>
      </c>
      <c r="M299" s="106"/>
      <c r="N299" s="85"/>
    </row>
    <row r="300" spans="1:14" ht="33" customHeight="1">
      <c r="A300" s="117" t="s">
        <v>310</v>
      </c>
      <c r="B300" s="116" t="s">
        <v>309</v>
      </c>
      <c r="C300" s="115" t="s">
        <v>282</v>
      </c>
      <c r="D300" s="114">
        <v>9</v>
      </c>
      <c r="E300" s="113"/>
      <c r="F300" s="114">
        <v>2592</v>
      </c>
      <c r="G300" s="109"/>
      <c r="H300" s="110"/>
      <c r="I300" s="109">
        <f t="shared" si="43"/>
        <v>0</v>
      </c>
      <c r="J300" s="108"/>
      <c r="K300" s="118">
        <f t="shared" si="44"/>
        <v>0</v>
      </c>
      <c r="L300" s="118">
        <f t="shared" si="45"/>
        <v>0</v>
      </c>
      <c r="M300" s="106"/>
      <c r="N300" s="85"/>
    </row>
    <row r="301" spans="1:14" ht="33" customHeight="1">
      <c r="A301" s="117" t="s">
        <v>308</v>
      </c>
      <c r="B301" s="116" t="s">
        <v>307</v>
      </c>
      <c r="C301" s="115" t="s">
        <v>282</v>
      </c>
      <c r="D301" s="114">
        <v>27</v>
      </c>
      <c r="E301" s="113"/>
      <c r="F301" s="114">
        <v>2830</v>
      </c>
      <c r="G301" s="109"/>
      <c r="H301" s="110"/>
      <c r="I301" s="109">
        <f t="shared" si="43"/>
        <v>0</v>
      </c>
      <c r="J301" s="108"/>
      <c r="K301" s="118">
        <f t="shared" si="44"/>
        <v>0</v>
      </c>
      <c r="L301" s="118">
        <f t="shared" si="45"/>
        <v>0</v>
      </c>
      <c r="M301" s="106"/>
      <c r="N301" s="85"/>
    </row>
    <row r="302" spans="1:14" ht="33" customHeight="1">
      <c r="A302" s="117" t="s">
        <v>306</v>
      </c>
      <c r="B302" s="116" t="s">
        <v>305</v>
      </c>
      <c r="C302" s="115" t="s">
        <v>282</v>
      </c>
      <c r="D302" s="114">
        <v>36</v>
      </c>
      <c r="E302" s="113"/>
      <c r="F302" s="114">
        <v>2592</v>
      </c>
      <c r="G302" s="109"/>
      <c r="H302" s="110"/>
      <c r="I302" s="109">
        <f t="shared" si="43"/>
        <v>0</v>
      </c>
      <c r="J302" s="108"/>
      <c r="K302" s="118">
        <f t="shared" si="44"/>
        <v>0</v>
      </c>
      <c r="L302" s="118">
        <f t="shared" si="45"/>
        <v>0</v>
      </c>
      <c r="M302" s="106"/>
      <c r="N302" s="85"/>
    </row>
    <row r="303" spans="1:14" ht="33" customHeight="1">
      <c r="A303" s="117" t="s">
        <v>304</v>
      </c>
      <c r="B303" s="116" t="s">
        <v>303</v>
      </c>
      <c r="C303" s="115" t="s">
        <v>282</v>
      </c>
      <c r="D303" s="114">
        <v>12</v>
      </c>
      <c r="E303" s="113"/>
      <c r="F303" s="114">
        <v>2714</v>
      </c>
      <c r="G303" s="109"/>
      <c r="H303" s="110"/>
      <c r="I303" s="109">
        <f t="shared" si="43"/>
        <v>0</v>
      </c>
      <c r="J303" s="108"/>
      <c r="K303" s="118">
        <f t="shared" si="44"/>
        <v>0</v>
      </c>
      <c r="L303" s="118">
        <f t="shared" si="45"/>
        <v>0</v>
      </c>
      <c r="M303" s="106"/>
      <c r="N303" s="85"/>
    </row>
    <row r="304" spans="1:14" ht="33" customHeight="1">
      <c r="A304" s="117" t="s">
        <v>302</v>
      </c>
      <c r="B304" s="116" t="s">
        <v>301</v>
      </c>
      <c r="C304" s="115" t="s">
        <v>282</v>
      </c>
      <c r="D304" s="114">
        <v>12</v>
      </c>
      <c r="E304" s="113"/>
      <c r="F304" s="114">
        <v>2592</v>
      </c>
      <c r="G304" s="109"/>
      <c r="H304" s="110"/>
      <c r="I304" s="109">
        <f t="shared" si="43"/>
        <v>0</v>
      </c>
      <c r="J304" s="108"/>
      <c r="K304" s="118">
        <f t="shared" si="44"/>
        <v>0</v>
      </c>
      <c r="L304" s="118">
        <f t="shared" si="45"/>
        <v>0</v>
      </c>
      <c r="M304" s="106"/>
      <c r="N304" s="85"/>
    </row>
    <row r="305" spans="1:14" ht="33" customHeight="1">
      <c r="A305" s="117" t="s">
        <v>300</v>
      </c>
      <c r="B305" s="116" t="s">
        <v>299</v>
      </c>
      <c r="C305" s="115" t="s">
        <v>282</v>
      </c>
      <c r="D305" s="114">
        <v>2</v>
      </c>
      <c r="E305" s="113"/>
      <c r="F305" s="114">
        <v>2592</v>
      </c>
      <c r="G305" s="109"/>
      <c r="H305" s="110"/>
      <c r="I305" s="109">
        <f t="shared" si="43"/>
        <v>0</v>
      </c>
      <c r="J305" s="108"/>
      <c r="K305" s="118">
        <f t="shared" si="44"/>
        <v>0</v>
      </c>
      <c r="L305" s="118">
        <f t="shared" si="45"/>
        <v>0</v>
      </c>
      <c r="M305" s="106"/>
      <c r="N305" s="85"/>
    </row>
    <row r="306" spans="1:14" ht="33" customHeight="1">
      <c r="A306" s="117" t="s">
        <v>298</v>
      </c>
      <c r="B306" s="116" t="s">
        <v>297</v>
      </c>
      <c r="C306" s="115" t="s">
        <v>282</v>
      </c>
      <c r="D306" s="114">
        <v>4</v>
      </c>
      <c r="E306" s="113"/>
      <c r="F306" s="114">
        <v>2592</v>
      </c>
      <c r="G306" s="109"/>
      <c r="H306" s="110"/>
      <c r="I306" s="109">
        <f t="shared" si="43"/>
        <v>0</v>
      </c>
      <c r="J306" s="108"/>
      <c r="K306" s="118">
        <f t="shared" si="44"/>
        <v>0</v>
      </c>
      <c r="L306" s="118">
        <f t="shared" si="45"/>
        <v>0</v>
      </c>
      <c r="M306" s="106"/>
      <c r="N306" s="85"/>
    </row>
    <row r="307" spans="1:14" ht="33" customHeight="1">
      <c r="A307" s="117" t="s">
        <v>296</v>
      </c>
      <c r="B307" s="116" t="s">
        <v>295</v>
      </c>
      <c r="C307" s="115" t="s">
        <v>282</v>
      </c>
      <c r="D307" s="114">
        <v>13</v>
      </c>
      <c r="E307" s="113"/>
      <c r="F307" s="114">
        <v>2592</v>
      </c>
      <c r="G307" s="109"/>
      <c r="H307" s="110"/>
      <c r="I307" s="109">
        <f t="shared" si="43"/>
        <v>0</v>
      </c>
      <c r="J307" s="108"/>
      <c r="K307" s="118">
        <f t="shared" si="44"/>
        <v>0</v>
      </c>
      <c r="L307" s="118">
        <f t="shared" si="45"/>
        <v>0</v>
      </c>
      <c r="M307" s="106"/>
      <c r="N307" s="85"/>
    </row>
    <row r="308" spans="1:14" ht="33" customHeight="1">
      <c r="A308" s="117" t="s">
        <v>294</v>
      </c>
      <c r="B308" s="116" t="s">
        <v>293</v>
      </c>
      <c r="C308" s="115" t="s">
        <v>282</v>
      </c>
      <c r="D308" s="114">
        <v>328</v>
      </c>
      <c r="E308" s="113"/>
      <c r="F308" s="114">
        <v>514</v>
      </c>
      <c r="G308" s="109"/>
      <c r="H308" s="110"/>
      <c r="I308" s="109">
        <f t="shared" si="43"/>
        <v>0</v>
      </c>
      <c r="J308" s="108"/>
      <c r="K308" s="118">
        <f t="shared" si="44"/>
        <v>0</v>
      </c>
      <c r="L308" s="118">
        <f t="shared" si="45"/>
        <v>0</v>
      </c>
      <c r="M308" s="106"/>
      <c r="N308" s="85"/>
    </row>
    <row r="309" spans="1:14" ht="33" customHeight="1">
      <c r="A309" s="117" t="s">
        <v>292</v>
      </c>
      <c r="B309" s="116" t="s">
        <v>291</v>
      </c>
      <c r="C309" s="115" t="s">
        <v>277</v>
      </c>
      <c r="D309" s="114">
        <v>649</v>
      </c>
      <c r="E309" s="113"/>
      <c r="F309" s="114">
        <v>27</v>
      </c>
      <c r="G309" s="109"/>
      <c r="H309" s="110"/>
      <c r="I309" s="109">
        <f t="shared" si="43"/>
        <v>0</v>
      </c>
      <c r="J309" s="108"/>
      <c r="K309" s="118">
        <f t="shared" si="44"/>
        <v>0</v>
      </c>
      <c r="L309" s="118">
        <f t="shared" si="45"/>
        <v>0</v>
      </c>
      <c r="M309" s="106"/>
      <c r="N309" s="85"/>
    </row>
    <row r="310" spans="1:14" ht="33" customHeight="1">
      <c r="A310" s="119" t="s">
        <v>290</v>
      </c>
      <c r="B310" s="116" t="s">
        <v>289</v>
      </c>
      <c r="C310" s="115" t="s">
        <v>282</v>
      </c>
      <c r="D310" s="114">
        <v>1283</v>
      </c>
      <c r="E310" s="113"/>
      <c r="F310" s="114">
        <v>101</v>
      </c>
      <c r="G310" s="109"/>
      <c r="H310" s="110"/>
      <c r="I310" s="109">
        <f t="shared" si="43"/>
        <v>0</v>
      </c>
      <c r="J310" s="108"/>
      <c r="K310" s="118">
        <f t="shared" si="44"/>
        <v>0</v>
      </c>
      <c r="L310" s="118">
        <f t="shared" si="45"/>
        <v>0</v>
      </c>
      <c r="M310" s="106"/>
      <c r="N310" s="85"/>
    </row>
    <row r="311" spans="1:14" ht="33" customHeight="1">
      <c r="A311" s="117" t="s">
        <v>288</v>
      </c>
      <c r="B311" s="116" t="s">
        <v>287</v>
      </c>
      <c r="C311" s="115" t="s">
        <v>282</v>
      </c>
      <c r="D311" s="114">
        <v>440</v>
      </c>
      <c r="E311" s="113"/>
      <c r="F311" s="114">
        <v>514</v>
      </c>
      <c r="G311" s="109"/>
      <c r="H311" s="110"/>
      <c r="I311" s="109">
        <f t="shared" si="43"/>
        <v>0</v>
      </c>
      <c r="J311" s="108"/>
      <c r="K311" s="118">
        <f t="shared" si="44"/>
        <v>0</v>
      </c>
      <c r="L311" s="118">
        <f t="shared" si="45"/>
        <v>0</v>
      </c>
      <c r="M311" s="106"/>
      <c r="N311" s="85"/>
    </row>
    <row r="312" spans="1:14" ht="33" customHeight="1">
      <c r="A312" s="117" t="s">
        <v>286</v>
      </c>
      <c r="B312" s="116" t="s">
        <v>285</v>
      </c>
      <c r="C312" s="115" t="s">
        <v>282</v>
      </c>
      <c r="D312" s="114">
        <v>240</v>
      </c>
      <c r="E312" s="113"/>
      <c r="F312" s="114">
        <v>514</v>
      </c>
      <c r="G312" s="109"/>
      <c r="H312" s="110"/>
      <c r="I312" s="109">
        <f t="shared" si="43"/>
        <v>0</v>
      </c>
      <c r="J312" s="108"/>
      <c r="K312" s="118">
        <f t="shared" si="44"/>
        <v>0</v>
      </c>
      <c r="L312" s="118">
        <f t="shared" si="45"/>
        <v>0</v>
      </c>
      <c r="M312" s="106"/>
      <c r="N312" s="85"/>
    </row>
    <row r="313" spans="1:14" ht="33" customHeight="1">
      <c r="A313" s="117" t="s">
        <v>284</v>
      </c>
      <c r="B313" s="116" t="s">
        <v>283</v>
      </c>
      <c r="C313" s="115" t="s">
        <v>282</v>
      </c>
      <c r="D313" s="114">
        <v>1912</v>
      </c>
      <c r="E313" s="113"/>
      <c r="F313" s="114">
        <v>514</v>
      </c>
      <c r="G313" s="109"/>
      <c r="H313" s="110"/>
      <c r="I313" s="109">
        <f t="shared" si="43"/>
        <v>0</v>
      </c>
      <c r="J313" s="108"/>
      <c r="K313" s="118">
        <f t="shared" si="44"/>
        <v>0</v>
      </c>
      <c r="L313" s="118">
        <f t="shared" si="45"/>
        <v>0</v>
      </c>
      <c r="M313" s="106"/>
      <c r="N313" s="85"/>
    </row>
    <row r="314" spans="1:14" ht="33" customHeight="1">
      <c r="A314" s="117" t="s">
        <v>281</v>
      </c>
      <c r="B314" s="116" t="s">
        <v>280</v>
      </c>
      <c r="C314" s="115" t="s">
        <v>277</v>
      </c>
      <c r="D314" s="114">
        <v>17376</v>
      </c>
      <c r="E314" s="113"/>
      <c r="F314" s="114">
        <v>21</v>
      </c>
      <c r="G314" s="109"/>
      <c r="H314" s="110"/>
      <c r="I314" s="109">
        <f t="shared" si="43"/>
        <v>0</v>
      </c>
      <c r="J314" s="108"/>
      <c r="K314" s="118">
        <f t="shared" si="44"/>
        <v>0</v>
      </c>
      <c r="L314" s="118">
        <f t="shared" si="45"/>
        <v>0</v>
      </c>
      <c r="M314" s="106"/>
      <c r="N314" s="85"/>
    </row>
    <row r="315" spans="1:14" ht="33" customHeight="1">
      <c r="A315" s="117" t="s">
        <v>279</v>
      </c>
      <c r="B315" s="116" t="s">
        <v>278</v>
      </c>
      <c r="C315" s="115" t="s">
        <v>277</v>
      </c>
      <c r="D315" s="114">
        <v>4000</v>
      </c>
      <c r="E315" s="113"/>
      <c r="F315" s="114">
        <v>21</v>
      </c>
      <c r="G315" s="109"/>
      <c r="H315" s="110"/>
      <c r="I315" s="109">
        <f t="shared" si="43"/>
        <v>0</v>
      </c>
      <c r="J315" s="108"/>
      <c r="K315" s="118">
        <f t="shared" si="44"/>
        <v>0</v>
      </c>
      <c r="L315" s="118">
        <f t="shared" si="45"/>
        <v>0</v>
      </c>
      <c r="M315" s="106"/>
      <c r="N315" s="85"/>
    </row>
    <row r="316" spans="1:14" ht="33" customHeight="1">
      <c r="A316" s="117" t="s">
        <v>276</v>
      </c>
      <c r="B316" s="116" t="s">
        <v>275</v>
      </c>
      <c r="C316" s="115" t="s">
        <v>149</v>
      </c>
      <c r="D316" s="114">
        <v>2259.4</v>
      </c>
      <c r="E316" s="113"/>
      <c r="F316" s="114">
        <v>1065</v>
      </c>
      <c r="G316" s="109"/>
      <c r="H316" s="110"/>
      <c r="I316" s="109">
        <f t="shared" si="43"/>
        <v>0</v>
      </c>
      <c r="J316" s="108"/>
      <c r="K316" s="118">
        <f t="shared" si="44"/>
        <v>0</v>
      </c>
      <c r="L316" s="118">
        <f t="shared" si="45"/>
        <v>0</v>
      </c>
      <c r="M316" s="106"/>
      <c r="N316" s="85"/>
    </row>
    <row r="317" spans="1:14" ht="33" customHeight="1">
      <c r="A317" s="117" t="s">
        <v>274</v>
      </c>
      <c r="B317" s="116" t="s">
        <v>273</v>
      </c>
      <c r="C317" s="115" t="s">
        <v>185</v>
      </c>
      <c r="D317" s="114">
        <v>70</v>
      </c>
      <c r="E317" s="113"/>
      <c r="F317" s="114">
        <v>4379</v>
      </c>
      <c r="G317" s="109"/>
      <c r="H317" s="110"/>
      <c r="I317" s="109">
        <f t="shared" si="43"/>
        <v>0</v>
      </c>
      <c r="J317" s="108"/>
      <c r="K317" s="118">
        <f t="shared" si="44"/>
        <v>0</v>
      </c>
      <c r="L317" s="118">
        <f t="shared" si="45"/>
        <v>0</v>
      </c>
      <c r="M317" s="106"/>
      <c r="N317" s="85"/>
    </row>
    <row r="318" spans="1:14" ht="33" customHeight="1">
      <c r="A318" s="117" t="s">
        <v>272</v>
      </c>
      <c r="B318" s="116" t="s">
        <v>271</v>
      </c>
      <c r="C318" s="115" t="s">
        <v>149</v>
      </c>
      <c r="D318" s="114">
        <v>90</v>
      </c>
      <c r="E318" s="113"/>
      <c r="F318" s="114">
        <v>958</v>
      </c>
      <c r="G318" s="109"/>
      <c r="H318" s="110"/>
      <c r="I318" s="109">
        <f t="shared" si="43"/>
        <v>0</v>
      </c>
      <c r="J318" s="108"/>
      <c r="K318" s="118">
        <f t="shared" si="44"/>
        <v>0</v>
      </c>
      <c r="L318" s="118">
        <f t="shared" si="45"/>
        <v>0</v>
      </c>
      <c r="M318" s="106"/>
      <c r="N318" s="85"/>
    </row>
    <row r="319" spans="1:14" ht="33" customHeight="1">
      <c r="A319" s="117" t="s">
        <v>270</v>
      </c>
      <c r="B319" s="116" t="s">
        <v>269</v>
      </c>
      <c r="C319" s="115" t="s">
        <v>185</v>
      </c>
      <c r="D319" s="114">
        <v>16</v>
      </c>
      <c r="E319" s="113"/>
      <c r="F319" s="114">
        <v>15338</v>
      </c>
      <c r="G319" s="109"/>
      <c r="H319" s="110"/>
      <c r="I319" s="109">
        <f t="shared" si="43"/>
        <v>0</v>
      </c>
      <c r="J319" s="108"/>
      <c r="K319" s="118">
        <f t="shared" si="44"/>
        <v>0</v>
      </c>
      <c r="L319" s="118">
        <f t="shared" si="45"/>
        <v>0</v>
      </c>
      <c r="M319" s="106"/>
      <c r="N319" s="85"/>
    </row>
    <row r="320" spans="1:14" ht="33" customHeight="1">
      <c r="A320" s="117" t="s">
        <v>268</v>
      </c>
      <c r="B320" s="116" t="s">
        <v>267</v>
      </c>
      <c r="C320" s="115" t="s">
        <v>149</v>
      </c>
      <c r="D320" s="114">
        <v>2770</v>
      </c>
      <c r="E320" s="113"/>
      <c r="F320" s="114">
        <v>1450</v>
      </c>
      <c r="G320" s="109"/>
      <c r="H320" s="110"/>
      <c r="I320" s="109">
        <f t="shared" si="43"/>
        <v>0</v>
      </c>
      <c r="J320" s="108"/>
      <c r="K320" s="118">
        <f t="shared" si="44"/>
        <v>0</v>
      </c>
      <c r="L320" s="118">
        <f t="shared" si="45"/>
        <v>0</v>
      </c>
      <c r="M320" s="106"/>
      <c r="N320" s="85"/>
    </row>
    <row r="321" spans="1:14" ht="33" customHeight="1">
      <c r="A321" s="117" t="s">
        <v>266</v>
      </c>
      <c r="B321" s="116" t="s">
        <v>265</v>
      </c>
      <c r="C321" s="115" t="s">
        <v>130</v>
      </c>
      <c r="D321" s="114">
        <v>1</v>
      </c>
      <c r="E321" s="113"/>
      <c r="F321" s="114">
        <v>197870</v>
      </c>
      <c r="G321" s="109"/>
      <c r="H321" s="110"/>
      <c r="I321" s="109">
        <f t="shared" si="43"/>
        <v>0</v>
      </c>
      <c r="J321" s="108"/>
      <c r="K321" s="118">
        <f t="shared" si="44"/>
        <v>0</v>
      </c>
      <c r="L321" s="118">
        <f t="shared" si="45"/>
        <v>0</v>
      </c>
      <c r="M321" s="106"/>
      <c r="N321" s="85"/>
    </row>
    <row r="322" spans="1:14" ht="33" customHeight="1">
      <c r="A322" s="117" t="s">
        <v>264</v>
      </c>
      <c r="B322" s="116" t="s">
        <v>263</v>
      </c>
      <c r="C322" s="115" t="s">
        <v>192</v>
      </c>
      <c r="D322" s="114">
        <v>322</v>
      </c>
      <c r="E322" s="113"/>
      <c r="F322" s="114">
        <v>591</v>
      </c>
      <c r="G322" s="109"/>
      <c r="H322" s="110"/>
      <c r="I322" s="109">
        <f t="shared" si="43"/>
        <v>0</v>
      </c>
      <c r="J322" s="108"/>
      <c r="K322" s="118">
        <f t="shared" si="44"/>
        <v>0</v>
      </c>
      <c r="L322" s="118">
        <f t="shared" si="45"/>
        <v>0</v>
      </c>
      <c r="M322" s="106"/>
      <c r="N322" s="85"/>
    </row>
    <row r="323" spans="1:14" ht="33" customHeight="1">
      <c r="A323" s="117" t="s">
        <v>262</v>
      </c>
      <c r="B323" s="116" t="s">
        <v>261</v>
      </c>
      <c r="C323" s="115" t="s">
        <v>149</v>
      </c>
      <c r="D323" s="114">
        <v>540</v>
      </c>
      <c r="E323" s="113"/>
      <c r="F323" s="114">
        <v>122</v>
      </c>
      <c r="G323" s="109"/>
      <c r="H323" s="110"/>
      <c r="I323" s="109">
        <f t="shared" si="43"/>
        <v>0</v>
      </c>
      <c r="J323" s="108"/>
      <c r="K323" s="118">
        <f t="shared" si="44"/>
        <v>0</v>
      </c>
      <c r="L323" s="118">
        <f t="shared" si="45"/>
        <v>0</v>
      </c>
      <c r="M323" s="106"/>
      <c r="N323" s="85"/>
    </row>
    <row r="324" spans="1:14" ht="33" customHeight="1">
      <c r="A324" s="117" t="s">
        <v>260</v>
      </c>
      <c r="B324" s="116" t="s">
        <v>259</v>
      </c>
      <c r="C324" s="115" t="s">
        <v>192</v>
      </c>
      <c r="D324" s="114">
        <v>205</v>
      </c>
      <c r="E324" s="113"/>
      <c r="F324" s="114">
        <v>1979</v>
      </c>
      <c r="G324" s="109"/>
      <c r="H324" s="110"/>
      <c r="I324" s="109">
        <f t="shared" si="43"/>
        <v>0</v>
      </c>
      <c r="J324" s="108"/>
      <c r="K324" s="118">
        <f t="shared" si="44"/>
        <v>0</v>
      </c>
      <c r="L324" s="118">
        <f t="shared" si="45"/>
        <v>0</v>
      </c>
      <c r="M324" s="106"/>
      <c r="N324" s="85"/>
    </row>
    <row r="325" spans="1:14" ht="33" customHeight="1">
      <c r="A325" s="117" t="s">
        <v>258</v>
      </c>
      <c r="B325" s="116" t="s">
        <v>257</v>
      </c>
      <c r="C325" s="115" t="s">
        <v>162</v>
      </c>
      <c r="D325" s="114">
        <v>12</v>
      </c>
      <c r="E325" s="113"/>
      <c r="F325" s="114">
        <v>118722</v>
      </c>
      <c r="G325" s="109"/>
      <c r="H325" s="110"/>
      <c r="I325" s="109">
        <f t="shared" si="43"/>
        <v>0</v>
      </c>
      <c r="J325" s="108"/>
      <c r="K325" s="118">
        <f t="shared" si="44"/>
        <v>0</v>
      </c>
      <c r="L325" s="118">
        <f t="shared" si="45"/>
        <v>0</v>
      </c>
      <c r="M325" s="106"/>
      <c r="N325" s="85"/>
    </row>
    <row r="326" spans="1:14" ht="33" customHeight="1">
      <c r="A326" s="117" t="s">
        <v>256</v>
      </c>
      <c r="B326" s="116" t="s">
        <v>255</v>
      </c>
      <c r="C326" s="115" t="s">
        <v>192</v>
      </c>
      <c r="D326" s="114">
        <v>19.5</v>
      </c>
      <c r="E326" s="113"/>
      <c r="F326" s="114">
        <v>2770</v>
      </c>
      <c r="G326" s="109"/>
      <c r="H326" s="110"/>
      <c r="I326" s="109">
        <f t="shared" si="43"/>
        <v>0</v>
      </c>
      <c r="J326" s="108"/>
      <c r="K326" s="118">
        <f t="shared" si="44"/>
        <v>0</v>
      </c>
      <c r="L326" s="118">
        <f t="shared" si="45"/>
        <v>0</v>
      </c>
      <c r="M326" s="106"/>
      <c r="N326" s="85"/>
    </row>
    <row r="327" spans="1:14" ht="33" customHeight="1">
      <c r="A327" s="117" t="s">
        <v>254</v>
      </c>
      <c r="B327" s="116" t="s">
        <v>253</v>
      </c>
      <c r="C327" s="115" t="s">
        <v>192</v>
      </c>
      <c r="D327" s="114">
        <v>3</v>
      </c>
      <c r="E327" s="113"/>
      <c r="F327" s="114">
        <v>2137</v>
      </c>
      <c r="G327" s="109"/>
      <c r="H327" s="110"/>
      <c r="I327" s="109">
        <f t="shared" si="43"/>
        <v>0</v>
      </c>
      <c r="J327" s="108"/>
      <c r="K327" s="118">
        <f t="shared" si="44"/>
        <v>0</v>
      </c>
      <c r="L327" s="118">
        <f t="shared" si="45"/>
        <v>0</v>
      </c>
      <c r="M327" s="106"/>
      <c r="N327" s="85"/>
    </row>
    <row r="328" spans="1:14" ht="33" customHeight="1">
      <c r="A328" s="117" t="s">
        <v>252</v>
      </c>
      <c r="B328" s="116" t="s">
        <v>251</v>
      </c>
      <c r="C328" s="115" t="s">
        <v>192</v>
      </c>
      <c r="D328" s="114">
        <v>358</v>
      </c>
      <c r="E328" s="113"/>
      <c r="F328" s="114">
        <v>554</v>
      </c>
      <c r="G328" s="109"/>
      <c r="H328" s="110"/>
      <c r="I328" s="109">
        <f t="shared" si="43"/>
        <v>0</v>
      </c>
      <c r="J328" s="108"/>
      <c r="K328" s="118">
        <f t="shared" si="44"/>
        <v>0</v>
      </c>
      <c r="L328" s="118">
        <f t="shared" si="45"/>
        <v>0</v>
      </c>
      <c r="M328" s="106"/>
      <c r="N328" s="85"/>
    </row>
    <row r="329" spans="1:14" ht="33" customHeight="1">
      <c r="A329" s="117" t="s">
        <v>250</v>
      </c>
      <c r="B329" s="116" t="s">
        <v>249</v>
      </c>
      <c r="C329" s="115" t="s">
        <v>192</v>
      </c>
      <c r="D329" s="114">
        <v>329</v>
      </c>
      <c r="E329" s="113"/>
      <c r="F329" s="114">
        <v>3561</v>
      </c>
      <c r="G329" s="109"/>
      <c r="H329" s="110"/>
      <c r="I329" s="109">
        <f t="shared" si="43"/>
        <v>0</v>
      </c>
      <c r="J329" s="108"/>
      <c r="K329" s="118">
        <f t="shared" si="44"/>
        <v>0</v>
      </c>
      <c r="L329" s="118">
        <f t="shared" si="45"/>
        <v>0</v>
      </c>
      <c r="M329" s="106"/>
      <c r="N329" s="85"/>
    </row>
    <row r="330" spans="1:14" ht="33" customHeight="1">
      <c r="A330" s="117" t="s">
        <v>248</v>
      </c>
      <c r="B330" s="116" t="s">
        <v>247</v>
      </c>
      <c r="C330" s="115" t="s">
        <v>192</v>
      </c>
      <c r="D330" s="114">
        <v>207</v>
      </c>
      <c r="E330" s="113"/>
      <c r="F330" s="114">
        <v>3957</v>
      </c>
      <c r="G330" s="109"/>
      <c r="H330" s="110"/>
      <c r="I330" s="109">
        <f t="shared" si="43"/>
        <v>0</v>
      </c>
      <c r="J330" s="108"/>
      <c r="K330" s="118">
        <f t="shared" si="44"/>
        <v>0</v>
      </c>
      <c r="L330" s="118">
        <f t="shared" si="45"/>
        <v>0</v>
      </c>
      <c r="M330" s="106"/>
      <c r="N330" s="85"/>
    </row>
    <row r="331" spans="1:14" ht="33" customHeight="1">
      <c r="A331" s="117" t="s">
        <v>246</v>
      </c>
      <c r="B331" s="116" t="s">
        <v>245</v>
      </c>
      <c r="C331" s="115" t="s">
        <v>192</v>
      </c>
      <c r="D331" s="114">
        <v>168</v>
      </c>
      <c r="E331" s="113"/>
      <c r="F331" s="114">
        <v>1979</v>
      </c>
      <c r="G331" s="109"/>
      <c r="H331" s="110"/>
      <c r="I331" s="109">
        <f t="shared" si="43"/>
        <v>0</v>
      </c>
      <c r="J331" s="108"/>
      <c r="K331" s="118">
        <f t="shared" si="44"/>
        <v>0</v>
      </c>
      <c r="L331" s="118">
        <f t="shared" si="45"/>
        <v>0</v>
      </c>
      <c r="M331" s="106"/>
      <c r="N331" s="85"/>
    </row>
    <row r="332" spans="1:14" ht="33" customHeight="1">
      <c r="A332" s="117" t="s">
        <v>244</v>
      </c>
      <c r="B332" s="116" t="s">
        <v>243</v>
      </c>
      <c r="C332" s="115" t="s">
        <v>149</v>
      </c>
      <c r="D332" s="114">
        <v>1470</v>
      </c>
      <c r="E332" s="113"/>
      <c r="F332" s="114">
        <v>19</v>
      </c>
      <c r="G332" s="109"/>
      <c r="H332" s="110"/>
      <c r="I332" s="109">
        <f t="shared" si="43"/>
        <v>0</v>
      </c>
      <c r="J332" s="108"/>
      <c r="K332" s="118">
        <f t="shared" si="44"/>
        <v>0</v>
      </c>
      <c r="L332" s="118">
        <f t="shared" si="45"/>
        <v>0</v>
      </c>
      <c r="M332" s="106"/>
      <c r="N332" s="85"/>
    </row>
    <row r="333" spans="1:14" ht="33" customHeight="1">
      <c r="A333" s="117" t="s">
        <v>242</v>
      </c>
      <c r="B333" s="116" t="s">
        <v>241</v>
      </c>
      <c r="C333" s="115" t="s">
        <v>149</v>
      </c>
      <c r="D333" s="114">
        <v>1470</v>
      </c>
      <c r="E333" s="113"/>
      <c r="F333" s="114">
        <v>246</v>
      </c>
      <c r="G333" s="109"/>
      <c r="H333" s="110"/>
      <c r="I333" s="109">
        <f t="shared" si="43"/>
        <v>0</v>
      </c>
      <c r="J333" s="108"/>
      <c r="K333" s="118">
        <f t="shared" si="44"/>
        <v>0</v>
      </c>
      <c r="L333" s="118">
        <f t="shared" si="45"/>
        <v>0</v>
      </c>
      <c r="M333" s="106"/>
      <c r="N333" s="85"/>
    </row>
    <row r="334" spans="1:14" ht="33" customHeight="1">
      <c r="A334" s="117" t="s">
        <v>240</v>
      </c>
      <c r="B334" s="116" t="s">
        <v>239</v>
      </c>
      <c r="C334" s="115" t="s">
        <v>238</v>
      </c>
      <c r="D334" s="114">
        <v>4040</v>
      </c>
      <c r="E334" s="113"/>
      <c r="F334" s="114">
        <v>412</v>
      </c>
      <c r="G334" s="109"/>
      <c r="H334" s="110"/>
      <c r="I334" s="109">
        <f t="shared" si="43"/>
        <v>0</v>
      </c>
      <c r="J334" s="108"/>
      <c r="K334" s="118">
        <f t="shared" si="44"/>
        <v>0</v>
      </c>
      <c r="L334" s="118">
        <f t="shared" si="45"/>
        <v>0</v>
      </c>
      <c r="M334" s="106"/>
      <c r="N334" s="85"/>
    </row>
    <row r="335" spans="1:14" ht="33" customHeight="1">
      <c r="A335" s="117" t="s">
        <v>237</v>
      </c>
      <c r="B335" s="116" t="s">
        <v>236</v>
      </c>
      <c r="C335" s="115" t="s">
        <v>149</v>
      </c>
      <c r="D335" s="114">
        <v>1354.4</v>
      </c>
      <c r="E335" s="113"/>
      <c r="F335" s="114">
        <v>206</v>
      </c>
      <c r="G335" s="109"/>
      <c r="H335" s="110"/>
      <c r="I335" s="109">
        <f t="shared" si="43"/>
        <v>0</v>
      </c>
      <c r="J335" s="108"/>
      <c r="K335" s="118">
        <f t="shared" si="44"/>
        <v>0</v>
      </c>
      <c r="L335" s="118">
        <f t="shared" si="45"/>
        <v>0</v>
      </c>
      <c r="M335" s="106"/>
      <c r="N335" s="85"/>
    </row>
    <row r="336" spans="1:14" ht="33" customHeight="1">
      <c r="A336" s="117" t="s">
        <v>72</v>
      </c>
      <c r="B336" s="116" t="s">
        <v>71</v>
      </c>
      <c r="C336" s="115"/>
      <c r="D336" s="114"/>
      <c r="E336" s="113"/>
      <c r="F336" s="114"/>
      <c r="G336" s="111"/>
      <c r="H336" s="110"/>
      <c r="I336" s="109"/>
      <c r="J336" s="108"/>
      <c r="K336" s="118"/>
      <c r="L336" s="118"/>
      <c r="M336" s="106"/>
      <c r="N336" s="85"/>
    </row>
    <row r="337" spans="1:14" ht="33" customHeight="1">
      <c r="A337" s="119" t="s">
        <v>235</v>
      </c>
      <c r="B337" s="116" t="s">
        <v>234</v>
      </c>
      <c r="C337" s="115" t="s">
        <v>185</v>
      </c>
      <c r="D337" s="114">
        <v>1</v>
      </c>
      <c r="E337" s="113"/>
      <c r="F337" s="114">
        <v>791481</v>
      </c>
      <c r="G337" s="109"/>
      <c r="H337" s="110"/>
      <c r="I337" s="109">
        <f>G337+H337</f>
        <v>0</v>
      </c>
      <c r="J337" s="108"/>
      <c r="K337" s="118">
        <f>ROUND(G337*F337,0)</f>
        <v>0</v>
      </c>
      <c r="L337" s="118">
        <f>ROUND(I337*F337,0)</f>
        <v>0</v>
      </c>
      <c r="M337" s="106"/>
      <c r="N337" s="85"/>
    </row>
    <row r="338" spans="1:14" ht="33" customHeight="1">
      <c r="A338" s="117" t="s">
        <v>233</v>
      </c>
      <c r="B338" s="116" t="s">
        <v>232</v>
      </c>
      <c r="C338" s="115" t="s">
        <v>185</v>
      </c>
      <c r="D338" s="114">
        <v>1</v>
      </c>
      <c r="E338" s="113"/>
      <c r="F338" s="114">
        <v>791481</v>
      </c>
      <c r="G338" s="109"/>
      <c r="H338" s="110"/>
      <c r="I338" s="109">
        <f>G338+H338</f>
        <v>0</v>
      </c>
      <c r="J338" s="108"/>
      <c r="K338" s="118">
        <f>ROUND(G338*F338,0)</f>
        <v>0</v>
      </c>
      <c r="L338" s="118">
        <f>ROUND(I338*F338,0)</f>
        <v>0</v>
      </c>
      <c r="M338" s="106"/>
      <c r="N338" s="85"/>
    </row>
    <row r="339" spans="1:14" ht="33" customHeight="1">
      <c r="A339" s="117" t="s">
        <v>231</v>
      </c>
      <c r="B339" s="116" t="s">
        <v>230</v>
      </c>
      <c r="C339" s="115" t="s">
        <v>185</v>
      </c>
      <c r="D339" s="114">
        <v>1</v>
      </c>
      <c r="E339" s="113"/>
      <c r="F339" s="114">
        <v>769717</v>
      </c>
      <c r="G339" s="109"/>
      <c r="H339" s="110"/>
      <c r="I339" s="109">
        <f>G339+H339</f>
        <v>0</v>
      </c>
      <c r="J339" s="108"/>
      <c r="K339" s="118">
        <f>ROUND(G339*F339,0)</f>
        <v>0</v>
      </c>
      <c r="L339" s="118">
        <f>ROUND(I339*F339,0)</f>
        <v>0</v>
      </c>
      <c r="M339" s="106"/>
      <c r="N339" s="85"/>
    </row>
    <row r="340" spans="1:14" ht="33" customHeight="1">
      <c r="A340" s="117" t="s">
        <v>229</v>
      </c>
      <c r="B340" s="116" t="s">
        <v>228</v>
      </c>
      <c r="C340" s="115" t="s">
        <v>185</v>
      </c>
      <c r="D340" s="114">
        <v>1</v>
      </c>
      <c r="E340" s="113"/>
      <c r="F340" s="114">
        <v>831056</v>
      </c>
      <c r="G340" s="109"/>
      <c r="H340" s="110"/>
      <c r="I340" s="109">
        <f>G340+H340</f>
        <v>0</v>
      </c>
      <c r="J340" s="108"/>
      <c r="K340" s="118">
        <f>ROUND(G340*F340,0)</f>
        <v>0</v>
      </c>
      <c r="L340" s="118">
        <f>ROUND(I340*F340,0)</f>
        <v>0</v>
      </c>
      <c r="M340" s="106"/>
      <c r="N340" s="85"/>
    </row>
    <row r="341" spans="1:14" ht="33" customHeight="1">
      <c r="A341" s="117" t="s">
        <v>70</v>
      </c>
      <c r="B341" s="116" t="s">
        <v>69</v>
      </c>
      <c r="C341" s="115"/>
      <c r="D341" s="114"/>
      <c r="E341" s="113"/>
      <c r="F341" s="114"/>
      <c r="G341" s="111"/>
      <c r="H341" s="110"/>
      <c r="I341" s="109"/>
      <c r="J341" s="108"/>
      <c r="K341" s="118"/>
      <c r="L341" s="118"/>
      <c r="M341" s="106"/>
      <c r="N341" s="85"/>
    </row>
    <row r="342" spans="1:14" ht="33" customHeight="1">
      <c r="A342" s="117" t="s">
        <v>227</v>
      </c>
      <c r="B342" s="116" t="s">
        <v>226</v>
      </c>
      <c r="C342" s="115" t="s">
        <v>221</v>
      </c>
      <c r="D342" s="114">
        <v>457</v>
      </c>
      <c r="E342" s="113"/>
      <c r="F342" s="114">
        <v>291</v>
      </c>
      <c r="G342" s="109"/>
      <c r="H342" s="110"/>
      <c r="I342" s="109">
        <f t="shared" ref="I342:I355" si="46">G342+H342</f>
        <v>0</v>
      </c>
      <c r="J342" s="108"/>
      <c r="K342" s="118">
        <f t="shared" ref="K342:K355" si="47">ROUND(G342*F342,0)</f>
        <v>0</v>
      </c>
      <c r="L342" s="118">
        <f t="shared" ref="L342:L355" si="48">ROUND(I342*F342,0)</f>
        <v>0</v>
      </c>
      <c r="M342" s="106"/>
      <c r="N342" s="85"/>
    </row>
    <row r="343" spans="1:14" ht="33" customHeight="1">
      <c r="A343" s="117" t="s">
        <v>225</v>
      </c>
      <c r="B343" s="116" t="s">
        <v>224</v>
      </c>
      <c r="C343" s="115" t="s">
        <v>221</v>
      </c>
      <c r="D343" s="114">
        <v>17</v>
      </c>
      <c r="E343" s="113"/>
      <c r="F343" s="114">
        <v>456</v>
      </c>
      <c r="G343" s="109"/>
      <c r="H343" s="110"/>
      <c r="I343" s="109">
        <f t="shared" si="46"/>
        <v>0</v>
      </c>
      <c r="J343" s="108"/>
      <c r="K343" s="118">
        <f t="shared" si="47"/>
        <v>0</v>
      </c>
      <c r="L343" s="118">
        <f t="shared" si="48"/>
        <v>0</v>
      </c>
      <c r="M343" s="106"/>
      <c r="N343" s="85"/>
    </row>
    <row r="344" spans="1:14" ht="33" customHeight="1">
      <c r="A344" s="117" t="s">
        <v>223</v>
      </c>
      <c r="B344" s="116" t="s">
        <v>222</v>
      </c>
      <c r="C344" s="115" t="s">
        <v>221</v>
      </c>
      <c r="D344" s="114">
        <v>202</v>
      </c>
      <c r="E344" s="113"/>
      <c r="F344" s="114">
        <v>159</v>
      </c>
      <c r="G344" s="109"/>
      <c r="H344" s="110"/>
      <c r="I344" s="109">
        <f t="shared" si="46"/>
        <v>0</v>
      </c>
      <c r="J344" s="108"/>
      <c r="K344" s="118">
        <f t="shared" si="47"/>
        <v>0</v>
      </c>
      <c r="L344" s="118">
        <f t="shared" si="48"/>
        <v>0</v>
      </c>
      <c r="M344" s="106"/>
      <c r="N344" s="85"/>
    </row>
    <row r="345" spans="1:14" ht="33" customHeight="1">
      <c r="A345" s="117" t="s">
        <v>220</v>
      </c>
      <c r="B345" s="116" t="s">
        <v>219</v>
      </c>
      <c r="C345" s="115" t="s">
        <v>175</v>
      </c>
      <c r="D345" s="114">
        <v>926</v>
      </c>
      <c r="E345" s="113"/>
      <c r="F345" s="114">
        <v>285</v>
      </c>
      <c r="G345" s="109"/>
      <c r="H345" s="110"/>
      <c r="I345" s="109">
        <f t="shared" si="46"/>
        <v>0</v>
      </c>
      <c r="J345" s="108"/>
      <c r="K345" s="118">
        <f t="shared" si="47"/>
        <v>0</v>
      </c>
      <c r="L345" s="118">
        <f t="shared" si="48"/>
        <v>0</v>
      </c>
      <c r="M345" s="106"/>
      <c r="N345" s="85"/>
    </row>
    <row r="346" spans="1:14" ht="33" customHeight="1">
      <c r="A346" s="117" t="s">
        <v>218</v>
      </c>
      <c r="B346" s="116" t="s">
        <v>217</v>
      </c>
      <c r="C346" s="115" t="s">
        <v>192</v>
      </c>
      <c r="D346" s="114">
        <v>320</v>
      </c>
      <c r="E346" s="113"/>
      <c r="F346" s="114">
        <v>591</v>
      </c>
      <c r="G346" s="109"/>
      <c r="H346" s="110"/>
      <c r="I346" s="109">
        <f t="shared" si="46"/>
        <v>0</v>
      </c>
      <c r="J346" s="108"/>
      <c r="K346" s="118">
        <f t="shared" si="47"/>
        <v>0</v>
      </c>
      <c r="L346" s="118">
        <f t="shared" si="48"/>
        <v>0</v>
      </c>
      <c r="M346" s="106"/>
      <c r="N346" s="85"/>
    </row>
    <row r="347" spans="1:14" ht="33" customHeight="1">
      <c r="A347" s="117" t="s">
        <v>216</v>
      </c>
      <c r="B347" s="116" t="s">
        <v>215</v>
      </c>
      <c r="C347" s="115" t="s">
        <v>130</v>
      </c>
      <c r="D347" s="114">
        <v>7</v>
      </c>
      <c r="E347" s="113"/>
      <c r="F347" s="114">
        <v>92</v>
      </c>
      <c r="G347" s="109"/>
      <c r="H347" s="110"/>
      <c r="I347" s="109">
        <f t="shared" si="46"/>
        <v>0</v>
      </c>
      <c r="J347" s="108"/>
      <c r="K347" s="118">
        <f t="shared" si="47"/>
        <v>0</v>
      </c>
      <c r="L347" s="118">
        <f t="shared" si="48"/>
        <v>0</v>
      </c>
      <c r="M347" s="106"/>
      <c r="N347" s="85"/>
    </row>
    <row r="348" spans="1:14" ht="33" customHeight="1">
      <c r="A348" s="117" t="s">
        <v>214</v>
      </c>
      <c r="B348" s="116" t="s">
        <v>213</v>
      </c>
      <c r="C348" s="115" t="s">
        <v>192</v>
      </c>
      <c r="D348" s="114">
        <v>800</v>
      </c>
      <c r="E348" s="113"/>
      <c r="F348" s="114">
        <v>36</v>
      </c>
      <c r="G348" s="109"/>
      <c r="H348" s="110"/>
      <c r="I348" s="109">
        <f t="shared" si="46"/>
        <v>0</v>
      </c>
      <c r="J348" s="108"/>
      <c r="K348" s="118">
        <f t="shared" si="47"/>
        <v>0</v>
      </c>
      <c r="L348" s="118">
        <f t="shared" si="48"/>
        <v>0</v>
      </c>
      <c r="M348" s="106"/>
      <c r="N348" s="85"/>
    </row>
    <row r="349" spans="1:14" ht="33" customHeight="1">
      <c r="A349" s="117" t="s">
        <v>212</v>
      </c>
      <c r="B349" s="116" t="s">
        <v>211</v>
      </c>
      <c r="C349" s="115" t="s">
        <v>149</v>
      </c>
      <c r="D349" s="114">
        <v>238</v>
      </c>
      <c r="E349" s="113"/>
      <c r="F349" s="114">
        <v>115</v>
      </c>
      <c r="G349" s="109"/>
      <c r="H349" s="110"/>
      <c r="I349" s="109">
        <f t="shared" si="46"/>
        <v>0</v>
      </c>
      <c r="J349" s="108"/>
      <c r="K349" s="118">
        <f t="shared" si="47"/>
        <v>0</v>
      </c>
      <c r="L349" s="118">
        <f t="shared" si="48"/>
        <v>0</v>
      </c>
      <c r="M349" s="106"/>
      <c r="N349" s="85"/>
    </row>
    <row r="350" spans="1:14" ht="33" customHeight="1">
      <c r="A350" s="117" t="s">
        <v>210</v>
      </c>
      <c r="B350" s="116" t="s">
        <v>209</v>
      </c>
      <c r="C350" s="115" t="s">
        <v>162</v>
      </c>
      <c r="D350" s="114">
        <v>7</v>
      </c>
      <c r="E350" s="113"/>
      <c r="F350" s="114">
        <v>1345</v>
      </c>
      <c r="G350" s="109"/>
      <c r="H350" s="110"/>
      <c r="I350" s="109">
        <f t="shared" si="46"/>
        <v>0</v>
      </c>
      <c r="J350" s="108"/>
      <c r="K350" s="118">
        <f t="shared" si="47"/>
        <v>0</v>
      </c>
      <c r="L350" s="118">
        <f t="shared" si="48"/>
        <v>0</v>
      </c>
      <c r="M350" s="106"/>
      <c r="N350" s="85"/>
    </row>
    <row r="351" spans="1:14" ht="33" customHeight="1">
      <c r="A351" s="117" t="s">
        <v>208</v>
      </c>
      <c r="B351" s="116" t="s">
        <v>207</v>
      </c>
      <c r="C351" s="115" t="s">
        <v>192</v>
      </c>
      <c r="D351" s="114">
        <v>387</v>
      </c>
      <c r="E351" s="113"/>
      <c r="F351" s="114">
        <v>119</v>
      </c>
      <c r="G351" s="109"/>
      <c r="H351" s="110"/>
      <c r="I351" s="109">
        <f t="shared" si="46"/>
        <v>0</v>
      </c>
      <c r="J351" s="108"/>
      <c r="K351" s="118">
        <f t="shared" si="47"/>
        <v>0</v>
      </c>
      <c r="L351" s="118">
        <f t="shared" si="48"/>
        <v>0</v>
      </c>
      <c r="M351" s="106"/>
      <c r="N351" s="85"/>
    </row>
    <row r="352" spans="1:14" ht="33" customHeight="1">
      <c r="A352" s="117" t="s">
        <v>206</v>
      </c>
      <c r="B352" s="116" t="s">
        <v>205</v>
      </c>
      <c r="C352" s="115" t="s">
        <v>175</v>
      </c>
      <c r="D352" s="114">
        <v>4</v>
      </c>
      <c r="E352" s="113"/>
      <c r="F352" s="114">
        <v>1266</v>
      </c>
      <c r="G352" s="109"/>
      <c r="H352" s="110"/>
      <c r="I352" s="109">
        <f t="shared" si="46"/>
        <v>0</v>
      </c>
      <c r="J352" s="108"/>
      <c r="K352" s="118">
        <f t="shared" si="47"/>
        <v>0</v>
      </c>
      <c r="L352" s="118">
        <f t="shared" si="48"/>
        <v>0</v>
      </c>
      <c r="M352" s="106"/>
      <c r="N352" s="85"/>
    </row>
    <row r="353" spans="1:14" ht="33" customHeight="1">
      <c r="A353" s="117" t="s">
        <v>204</v>
      </c>
      <c r="B353" s="116" t="s">
        <v>203</v>
      </c>
      <c r="C353" s="115" t="s">
        <v>175</v>
      </c>
      <c r="D353" s="114">
        <v>20</v>
      </c>
      <c r="E353" s="113"/>
      <c r="F353" s="114">
        <v>791</v>
      </c>
      <c r="G353" s="109"/>
      <c r="H353" s="110"/>
      <c r="I353" s="109">
        <f t="shared" si="46"/>
        <v>0</v>
      </c>
      <c r="J353" s="108"/>
      <c r="K353" s="118">
        <f t="shared" si="47"/>
        <v>0</v>
      </c>
      <c r="L353" s="118">
        <f t="shared" si="48"/>
        <v>0</v>
      </c>
      <c r="M353" s="106"/>
      <c r="N353" s="85"/>
    </row>
    <row r="354" spans="1:14" ht="33" customHeight="1">
      <c r="A354" s="117" t="s">
        <v>202</v>
      </c>
      <c r="B354" s="116" t="s">
        <v>201</v>
      </c>
      <c r="C354" s="115" t="s">
        <v>162</v>
      </c>
      <c r="D354" s="114">
        <v>23</v>
      </c>
      <c r="E354" s="113"/>
      <c r="F354" s="114">
        <v>791</v>
      </c>
      <c r="G354" s="109"/>
      <c r="H354" s="110"/>
      <c r="I354" s="109">
        <f t="shared" si="46"/>
        <v>0</v>
      </c>
      <c r="J354" s="108"/>
      <c r="K354" s="118">
        <f t="shared" si="47"/>
        <v>0</v>
      </c>
      <c r="L354" s="118">
        <f t="shared" si="48"/>
        <v>0</v>
      </c>
      <c r="M354" s="106"/>
      <c r="N354" s="85"/>
    </row>
    <row r="355" spans="1:14" ht="33" customHeight="1">
      <c r="A355" s="117" t="s">
        <v>200</v>
      </c>
      <c r="B355" s="116" t="s">
        <v>199</v>
      </c>
      <c r="C355" s="115" t="s">
        <v>192</v>
      </c>
      <c r="D355" s="114">
        <v>58.68</v>
      </c>
      <c r="E355" s="113"/>
      <c r="F355" s="114">
        <v>791</v>
      </c>
      <c r="G355" s="109"/>
      <c r="H355" s="110"/>
      <c r="I355" s="109">
        <f t="shared" si="46"/>
        <v>0</v>
      </c>
      <c r="J355" s="108"/>
      <c r="K355" s="118">
        <f t="shared" si="47"/>
        <v>0</v>
      </c>
      <c r="L355" s="118">
        <f t="shared" si="48"/>
        <v>0</v>
      </c>
      <c r="M355" s="106"/>
      <c r="N355" s="85"/>
    </row>
    <row r="356" spans="1:14" ht="33" customHeight="1">
      <c r="A356" s="117"/>
      <c r="B356" s="116" t="s">
        <v>68</v>
      </c>
      <c r="C356" s="115"/>
      <c r="D356" s="114"/>
      <c r="E356" s="113"/>
      <c r="F356" s="114"/>
      <c r="G356" s="111"/>
      <c r="H356" s="110"/>
      <c r="I356" s="109"/>
      <c r="J356" s="108"/>
      <c r="K356" s="118">
        <f>SUM(K10:K355)</f>
        <v>558127</v>
      </c>
      <c r="L356" s="118">
        <f>SUM(L10:L355)</f>
        <v>558127</v>
      </c>
      <c r="M356" s="106"/>
      <c r="N356" s="85"/>
    </row>
    <row r="357" spans="1:14" ht="33" customHeight="1">
      <c r="A357" s="117" t="s">
        <v>67</v>
      </c>
      <c r="B357" s="116" t="s">
        <v>66</v>
      </c>
      <c r="C357" s="115" t="s">
        <v>130</v>
      </c>
      <c r="D357" s="114"/>
      <c r="E357" s="113"/>
      <c r="F357" s="114"/>
      <c r="G357" s="111"/>
      <c r="H357" s="110"/>
      <c r="I357" s="109"/>
      <c r="J357" s="108"/>
      <c r="K357" s="118"/>
      <c r="L357" s="118"/>
      <c r="M357" s="106"/>
      <c r="N357" s="85">
        <f>SUM(L359:L384)</f>
        <v>0</v>
      </c>
    </row>
    <row r="358" spans="1:14" ht="33" customHeight="1">
      <c r="A358" s="117" t="s">
        <v>198</v>
      </c>
      <c r="B358" s="116" t="s">
        <v>197</v>
      </c>
      <c r="C358" s="115" t="s">
        <v>130</v>
      </c>
      <c r="D358" s="114">
        <v>1</v>
      </c>
      <c r="E358" s="113"/>
      <c r="F358" s="114">
        <v>530588</v>
      </c>
      <c r="G358" s="109"/>
      <c r="H358" s="110"/>
      <c r="I358" s="109">
        <f t="shared" ref="I358:I384" si="49">G358+H358</f>
        <v>0</v>
      </c>
      <c r="J358" s="108"/>
      <c r="K358" s="118">
        <f t="shared" ref="K358:K384" si="50">ROUND(F358*G358,0)</f>
        <v>0</v>
      </c>
      <c r="L358" s="118">
        <f t="shared" ref="L358:L384" si="51">ROUND(I358*F358,0)</f>
        <v>0</v>
      </c>
      <c r="M358" s="106"/>
      <c r="N358" s="85"/>
    </row>
    <row r="359" spans="1:14" ht="33" customHeight="1">
      <c r="A359" s="117" t="s">
        <v>196</v>
      </c>
      <c r="B359" s="116" t="s">
        <v>195</v>
      </c>
      <c r="C359" s="115" t="s">
        <v>133</v>
      </c>
      <c r="D359" s="114">
        <v>24</v>
      </c>
      <c r="E359" s="113"/>
      <c r="F359" s="114">
        <v>2653</v>
      </c>
      <c r="G359" s="109"/>
      <c r="H359" s="110"/>
      <c r="I359" s="109">
        <f t="shared" si="49"/>
        <v>0</v>
      </c>
      <c r="J359" s="108"/>
      <c r="K359" s="118">
        <f t="shared" si="50"/>
        <v>0</v>
      </c>
      <c r="L359" s="118">
        <f t="shared" si="51"/>
        <v>0</v>
      </c>
      <c r="M359" s="106"/>
      <c r="N359" s="85"/>
    </row>
    <row r="360" spans="1:14" ht="33" customHeight="1">
      <c r="A360" s="117" t="s">
        <v>194</v>
      </c>
      <c r="B360" s="116" t="s">
        <v>193</v>
      </c>
      <c r="C360" s="115" t="s">
        <v>192</v>
      </c>
      <c r="D360" s="114">
        <v>600</v>
      </c>
      <c r="E360" s="113"/>
      <c r="F360" s="114">
        <v>1109</v>
      </c>
      <c r="G360" s="109"/>
      <c r="H360" s="110"/>
      <c r="I360" s="109">
        <f t="shared" si="49"/>
        <v>0</v>
      </c>
      <c r="J360" s="108"/>
      <c r="K360" s="118">
        <f t="shared" si="50"/>
        <v>0</v>
      </c>
      <c r="L360" s="118">
        <f t="shared" si="51"/>
        <v>0</v>
      </c>
      <c r="M360" s="106"/>
      <c r="N360" s="85"/>
    </row>
    <row r="361" spans="1:14" ht="33" customHeight="1">
      <c r="A361" s="117" t="s">
        <v>191</v>
      </c>
      <c r="B361" s="116" t="s">
        <v>190</v>
      </c>
      <c r="C361" s="115" t="s">
        <v>171</v>
      </c>
      <c r="D361" s="114">
        <v>8</v>
      </c>
      <c r="E361" s="113"/>
      <c r="F361" s="114">
        <v>5546</v>
      </c>
      <c r="G361" s="109"/>
      <c r="H361" s="110"/>
      <c r="I361" s="109">
        <f t="shared" si="49"/>
        <v>0</v>
      </c>
      <c r="J361" s="108"/>
      <c r="K361" s="118">
        <f t="shared" si="50"/>
        <v>0</v>
      </c>
      <c r="L361" s="118">
        <f t="shared" si="51"/>
        <v>0</v>
      </c>
      <c r="M361" s="106"/>
      <c r="N361" s="85"/>
    </row>
    <row r="362" spans="1:14" ht="33" customHeight="1">
      <c r="A362" s="117" t="s">
        <v>189</v>
      </c>
      <c r="B362" s="116" t="s">
        <v>188</v>
      </c>
      <c r="C362" s="115" t="s">
        <v>133</v>
      </c>
      <c r="D362" s="114">
        <v>24</v>
      </c>
      <c r="E362" s="113"/>
      <c r="F362" s="114">
        <v>32353</v>
      </c>
      <c r="G362" s="109"/>
      <c r="H362" s="110"/>
      <c r="I362" s="109">
        <f t="shared" si="49"/>
        <v>0</v>
      </c>
      <c r="J362" s="108"/>
      <c r="K362" s="118">
        <f t="shared" si="50"/>
        <v>0</v>
      </c>
      <c r="L362" s="118">
        <f t="shared" si="51"/>
        <v>0</v>
      </c>
      <c r="M362" s="106"/>
      <c r="N362" s="85"/>
    </row>
    <row r="363" spans="1:14" ht="33" customHeight="1">
      <c r="A363" s="117" t="s">
        <v>187</v>
      </c>
      <c r="B363" s="116" t="s">
        <v>186</v>
      </c>
      <c r="C363" s="115" t="s">
        <v>185</v>
      </c>
      <c r="D363" s="114">
        <v>1</v>
      </c>
      <c r="E363" s="113"/>
      <c r="F363" s="114">
        <v>46218</v>
      </c>
      <c r="G363" s="109"/>
      <c r="H363" s="110"/>
      <c r="I363" s="109">
        <f t="shared" si="49"/>
        <v>0</v>
      </c>
      <c r="J363" s="108"/>
      <c r="K363" s="118">
        <f t="shared" si="50"/>
        <v>0</v>
      </c>
      <c r="L363" s="118">
        <f t="shared" si="51"/>
        <v>0</v>
      </c>
      <c r="M363" s="106"/>
      <c r="N363" s="85"/>
    </row>
    <row r="364" spans="1:14" ht="33" customHeight="1">
      <c r="A364" s="117" t="s">
        <v>184</v>
      </c>
      <c r="B364" s="116" t="s">
        <v>183</v>
      </c>
      <c r="C364" s="115" t="s">
        <v>133</v>
      </c>
      <c r="D364" s="114">
        <v>24</v>
      </c>
      <c r="E364" s="113"/>
      <c r="F364" s="114">
        <v>18487</v>
      </c>
      <c r="G364" s="109"/>
      <c r="H364" s="110"/>
      <c r="I364" s="109">
        <f t="shared" si="49"/>
        <v>0</v>
      </c>
      <c r="J364" s="108"/>
      <c r="K364" s="118">
        <f t="shared" si="50"/>
        <v>0</v>
      </c>
      <c r="L364" s="118">
        <f t="shared" si="51"/>
        <v>0</v>
      </c>
      <c r="M364" s="106"/>
      <c r="N364" s="85"/>
    </row>
    <row r="365" spans="1:14" ht="33" customHeight="1">
      <c r="A365" s="117" t="s">
        <v>182</v>
      </c>
      <c r="B365" s="116" t="s">
        <v>181</v>
      </c>
      <c r="C365" s="115" t="s">
        <v>180</v>
      </c>
      <c r="D365" s="114">
        <v>2</v>
      </c>
      <c r="E365" s="113"/>
      <c r="F365" s="114">
        <v>3328</v>
      </c>
      <c r="G365" s="109"/>
      <c r="H365" s="110"/>
      <c r="I365" s="109">
        <f t="shared" si="49"/>
        <v>0</v>
      </c>
      <c r="J365" s="108"/>
      <c r="K365" s="118">
        <f t="shared" si="50"/>
        <v>0</v>
      </c>
      <c r="L365" s="118">
        <f t="shared" si="51"/>
        <v>0</v>
      </c>
      <c r="M365" s="106"/>
      <c r="N365" s="85"/>
    </row>
    <row r="366" spans="1:14" ht="33" customHeight="1">
      <c r="A366" s="117" t="s">
        <v>179</v>
      </c>
      <c r="B366" s="116" t="s">
        <v>178</v>
      </c>
      <c r="C366" s="115" t="s">
        <v>133</v>
      </c>
      <c r="D366" s="114">
        <v>24</v>
      </c>
      <c r="E366" s="113"/>
      <c r="F366" s="114">
        <v>11555</v>
      </c>
      <c r="G366" s="109"/>
      <c r="H366" s="110"/>
      <c r="I366" s="109">
        <f t="shared" si="49"/>
        <v>0</v>
      </c>
      <c r="J366" s="108"/>
      <c r="K366" s="118">
        <f t="shared" si="50"/>
        <v>0</v>
      </c>
      <c r="L366" s="118">
        <f t="shared" si="51"/>
        <v>0</v>
      </c>
      <c r="M366" s="106"/>
      <c r="N366" s="85"/>
    </row>
    <row r="367" spans="1:14" ht="33" customHeight="1">
      <c r="A367" s="117" t="s">
        <v>177</v>
      </c>
      <c r="B367" s="116" t="s">
        <v>176</v>
      </c>
      <c r="C367" s="115" t="s">
        <v>175</v>
      </c>
      <c r="D367" s="114">
        <v>16</v>
      </c>
      <c r="E367" s="113"/>
      <c r="F367" s="114">
        <v>8782</v>
      </c>
      <c r="G367" s="109"/>
      <c r="H367" s="110"/>
      <c r="I367" s="109">
        <f t="shared" si="49"/>
        <v>0</v>
      </c>
      <c r="J367" s="108"/>
      <c r="K367" s="118">
        <f t="shared" si="50"/>
        <v>0</v>
      </c>
      <c r="L367" s="118">
        <f t="shared" si="51"/>
        <v>0</v>
      </c>
      <c r="M367" s="106"/>
      <c r="N367" s="85"/>
    </row>
    <row r="368" spans="1:14" ht="37.5" customHeight="1">
      <c r="A368" s="117" t="s">
        <v>174</v>
      </c>
      <c r="B368" s="150" t="s">
        <v>904</v>
      </c>
      <c r="C368" s="115" t="s">
        <v>130</v>
      </c>
      <c r="D368" s="114">
        <v>1</v>
      </c>
      <c r="E368" s="113"/>
      <c r="F368" s="114">
        <v>113697</v>
      </c>
      <c r="G368" s="109"/>
      <c r="H368" s="110"/>
      <c r="I368" s="109">
        <f t="shared" si="49"/>
        <v>0</v>
      </c>
      <c r="J368" s="108"/>
      <c r="K368" s="118">
        <f t="shared" si="50"/>
        <v>0</v>
      </c>
      <c r="L368" s="118">
        <f t="shared" si="51"/>
        <v>0</v>
      </c>
      <c r="M368" s="106"/>
      <c r="N368" s="85"/>
    </row>
    <row r="369" spans="1:14" ht="33" customHeight="1">
      <c r="A369" s="117" t="s">
        <v>173</v>
      </c>
      <c r="B369" s="116" t="s">
        <v>172</v>
      </c>
      <c r="C369" s="115" t="s">
        <v>171</v>
      </c>
      <c r="D369" s="114">
        <v>6</v>
      </c>
      <c r="E369" s="113"/>
      <c r="F369" s="114">
        <v>30504</v>
      </c>
      <c r="G369" s="109"/>
      <c r="H369" s="110"/>
      <c r="I369" s="109">
        <f t="shared" si="49"/>
        <v>0</v>
      </c>
      <c r="J369" s="108"/>
      <c r="K369" s="118">
        <f t="shared" si="50"/>
        <v>0</v>
      </c>
      <c r="L369" s="118">
        <f t="shared" si="51"/>
        <v>0</v>
      </c>
      <c r="M369" s="106"/>
      <c r="N369" s="85"/>
    </row>
    <row r="370" spans="1:14" ht="33" customHeight="1">
      <c r="A370" s="117" t="s">
        <v>170</v>
      </c>
      <c r="B370" s="116" t="s">
        <v>169</v>
      </c>
      <c r="C370" s="115" t="s">
        <v>130</v>
      </c>
      <c r="D370" s="114">
        <v>1</v>
      </c>
      <c r="E370" s="113"/>
      <c r="F370" s="114">
        <v>75798</v>
      </c>
      <c r="G370" s="109"/>
      <c r="H370" s="110"/>
      <c r="I370" s="109">
        <f t="shared" si="49"/>
        <v>0</v>
      </c>
      <c r="J370" s="108"/>
      <c r="K370" s="118">
        <f t="shared" si="50"/>
        <v>0</v>
      </c>
      <c r="L370" s="118">
        <f t="shared" si="51"/>
        <v>0</v>
      </c>
      <c r="M370" s="106"/>
      <c r="N370" s="85"/>
    </row>
    <row r="371" spans="1:14" ht="33" customHeight="1">
      <c r="A371" s="117" t="s">
        <v>168</v>
      </c>
      <c r="B371" s="116" t="s">
        <v>167</v>
      </c>
      <c r="C371" s="115" t="s">
        <v>130</v>
      </c>
      <c r="D371" s="114">
        <v>1</v>
      </c>
      <c r="E371" s="113"/>
      <c r="F371" s="114">
        <v>415966</v>
      </c>
      <c r="G371" s="109"/>
      <c r="H371" s="110"/>
      <c r="I371" s="109">
        <f t="shared" si="49"/>
        <v>0</v>
      </c>
      <c r="J371" s="108"/>
      <c r="K371" s="118">
        <f t="shared" si="50"/>
        <v>0</v>
      </c>
      <c r="L371" s="118">
        <f t="shared" si="51"/>
        <v>0</v>
      </c>
      <c r="M371" s="106"/>
      <c r="N371" s="85"/>
    </row>
    <row r="372" spans="1:14" ht="33" customHeight="1">
      <c r="A372" s="117" t="s">
        <v>166</v>
      </c>
      <c r="B372" s="116" t="s">
        <v>165</v>
      </c>
      <c r="C372" s="115" t="s">
        <v>133</v>
      </c>
      <c r="D372" s="114">
        <v>24</v>
      </c>
      <c r="E372" s="113"/>
      <c r="F372" s="114">
        <v>647</v>
      </c>
      <c r="G372" s="109"/>
      <c r="H372" s="110"/>
      <c r="I372" s="109">
        <f t="shared" si="49"/>
        <v>0</v>
      </c>
      <c r="J372" s="108"/>
      <c r="K372" s="118">
        <f t="shared" si="50"/>
        <v>0</v>
      </c>
      <c r="L372" s="118">
        <f t="shared" si="51"/>
        <v>0</v>
      </c>
      <c r="M372" s="106"/>
      <c r="N372" s="85"/>
    </row>
    <row r="373" spans="1:14" ht="33" customHeight="1">
      <c r="A373" s="117" t="s">
        <v>164</v>
      </c>
      <c r="B373" s="116" t="s">
        <v>163</v>
      </c>
      <c r="C373" s="115" t="s">
        <v>162</v>
      </c>
      <c r="D373" s="114">
        <v>2</v>
      </c>
      <c r="E373" s="113"/>
      <c r="F373" s="114">
        <v>55462</v>
      </c>
      <c r="G373" s="109"/>
      <c r="H373" s="110"/>
      <c r="I373" s="109">
        <f t="shared" si="49"/>
        <v>0</v>
      </c>
      <c r="J373" s="108"/>
      <c r="K373" s="118">
        <f t="shared" si="50"/>
        <v>0</v>
      </c>
      <c r="L373" s="118">
        <f t="shared" si="51"/>
        <v>0</v>
      </c>
      <c r="M373" s="106"/>
      <c r="N373" s="85"/>
    </row>
    <row r="374" spans="1:14" ht="33" customHeight="1">
      <c r="A374" s="117" t="s">
        <v>161</v>
      </c>
      <c r="B374" s="116" t="s">
        <v>160</v>
      </c>
      <c r="C374" s="115" t="s">
        <v>159</v>
      </c>
      <c r="D374" s="114">
        <v>24</v>
      </c>
      <c r="E374" s="113"/>
      <c r="F374" s="114">
        <v>10901</v>
      </c>
      <c r="G374" s="109"/>
      <c r="H374" s="110"/>
      <c r="I374" s="109">
        <f t="shared" si="49"/>
        <v>0</v>
      </c>
      <c r="J374" s="108"/>
      <c r="K374" s="118">
        <f t="shared" si="50"/>
        <v>0</v>
      </c>
      <c r="L374" s="118">
        <f t="shared" si="51"/>
        <v>0</v>
      </c>
      <c r="M374" s="106"/>
      <c r="N374" s="85"/>
    </row>
    <row r="375" spans="1:14" ht="33" customHeight="1">
      <c r="A375" s="117" t="s">
        <v>158</v>
      </c>
      <c r="B375" s="116" t="s">
        <v>157</v>
      </c>
      <c r="C375" s="115" t="s">
        <v>146</v>
      </c>
      <c r="D375" s="114">
        <v>3</v>
      </c>
      <c r="E375" s="113"/>
      <c r="F375" s="114">
        <v>2773</v>
      </c>
      <c r="G375" s="109"/>
      <c r="H375" s="110"/>
      <c r="I375" s="109">
        <f t="shared" si="49"/>
        <v>0</v>
      </c>
      <c r="J375" s="108"/>
      <c r="K375" s="118">
        <f t="shared" si="50"/>
        <v>0</v>
      </c>
      <c r="L375" s="118">
        <f t="shared" si="51"/>
        <v>0</v>
      </c>
      <c r="M375" s="106"/>
      <c r="N375" s="85"/>
    </row>
    <row r="376" spans="1:14" ht="33" customHeight="1">
      <c r="A376" s="117" t="s">
        <v>156</v>
      </c>
      <c r="B376" s="116" t="s">
        <v>155</v>
      </c>
      <c r="C376" s="115" t="s">
        <v>154</v>
      </c>
      <c r="D376" s="114">
        <v>34000</v>
      </c>
      <c r="E376" s="113"/>
      <c r="F376" s="114">
        <v>47</v>
      </c>
      <c r="G376" s="109"/>
      <c r="H376" s="110"/>
      <c r="I376" s="109">
        <f t="shared" si="49"/>
        <v>0</v>
      </c>
      <c r="J376" s="108"/>
      <c r="K376" s="118">
        <f t="shared" si="50"/>
        <v>0</v>
      </c>
      <c r="L376" s="118">
        <f t="shared" si="51"/>
        <v>0</v>
      </c>
      <c r="M376" s="106"/>
      <c r="N376" s="85"/>
    </row>
    <row r="377" spans="1:14" ht="33" customHeight="1">
      <c r="A377" s="117" t="s">
        <v>153</v>
      </c>
      <c r="B377" s="116" t="s">
        <v>152</v>
      </c>
      <c r="C377" s="115" t="s">
        <v>130</v>
      </c>
      <c r="D377" s="114">
        <v>1</v>
      </c>
      <c r="E377" s="113"/>
      <c r="F377" s="114">
        <v>110924</v>
      </c>
      <c r="G377" s="109"/>
      <c r="H377" s="110"/>
      <c r="I377" s="109">
        <f t="shared" si="49"/>
        <v>0</v>
      </c>
      <c r="J377" s="108"/>
      <c r="K377" s="118">
        <f t="shared" si="50"/>
        <v>0</v>
      </c>
      <c r="L377" s="118">
        <f t="shared" si="51"/>
        <v>0</v>
      </c>
      <c r="M377" s="106"/>
      <c r="N377" s="85"/>
    </row>
    <row r="378" spans="1:14" ht="33" customHeight="1">
      <c r="A378" s="117" t="s">
        <v>151</v>
      </c>
      <c r="B378" s="116" t="s">
        <v>150</v>
      </c>
      <c r="C378" s="115" t="s">
        <v>149</v>
      </c>
      <c r="D378" s="114">
        <v>50</v>
      </c>
      <c r="E378" s="113"/>
      <c r="F378" s="114">
        <v>2366</v>
      </c>
      <c r="G378" s="109"/>
      <c r="H378" s="110"/>
      <c r="I378" s="109">
        <f t="shared" si="49"/>
        <v>0</v>
      </c>
      <c r="J378" s="108"/>
      <c r="K378" s="118">
        <f t="shared" si="50"/>
        <v>0</v>
      </c>
      <c r="L378" s="118">
        <f t="shared" si="51"/>
        <v>0</v>
      </c>
      <c r="M378" s="106"/>
      <c r="N378" s="85"/>
    </row>
    <row r="379" spans="1:14" ht="33" customHeight="1">
      <c r="A379" s="117" t="s">
        <v>148</v>
      </c>
      <c r="B379" s="116" t="s">
        <v>147</v>
      </c>
      <c r="C379" s="115" t="s">
        <v>146</v>
      </c>
      <c r="D379" s="114">
        <v>1</v>
      </c>
      <c r="E379" s="113"/>
      <c r="F379" s="114">
        <v>177479</v>
      </c>
      <c r="G379" s="109"/>
      <c r="H379" s="110"/>
      <c r="I379" s="109">
        <f t="shared" si="49"/>
        <v>0</v>
      </c>
      <c r="J379" s="108"/>
      <c r="K379" s="118">
        <f t="shared" si="50"/>
        <v>0</v>
      </c>
      <c r="L379" s="118">
        <f t="shared" si="51"/>
        <v>0</v>
      </c>
      <c r="M379" s="106"/>
      <c r="N379" s="85"/>
    </row>
    <row r="380" spans="1:14" ht="33" customHeight="1">
      <c r="A380" s="117" t="s">
        <v>145</v>
      </c>
      <c r="B380" s="116" t="s">
        <v>144</v>
      </c>
      <c r="C380" s="115" t="s">
        <v>130</v>
      </c>
      <c r="D380" s="114">
        <v>1</v>
      </c>
      <c r="E380" s="113"/>
      <c r="F380" s="114">
        <v>568487</v>
      </c>
      <c r="G380" s="109"/>
      <c r="H380" s="110"/>
      <c r="I380" s="109">
        <f t="shared" si="49"/>
        <v>0</v>
      </c>
      <c r="J380" s="108"/>
      <c r="K380" s="118">
        <f t="shared" si="50"/>
        <v>0</v>
      </c>
      <c r="L380" s="118">
        <f t="shared" si="51"/>
        <v>0</v>
      </c>
      <c r="M380" s="106"/>
      <c r="N380" s="85"/>
    </row>
    <row r="381" spans="1:14" ht="33" customHeight="1">
      <c r="A381" s="117" t="s">
        <v>143</v>
      </c>
      <c r="B381" s="116" t="s">
        <v>142</v>
      </c>
      <c r="C381" s="115" t="s">
        <v>130</v>
      </c>
      <c r="D381" s="114">
        <v>1</v>
      </c>
      <c r="E381" s="113"/>
      <c r="F381" s="114">
        <v>303193</v>
      </c>
      <c r="G381" s="109"/>
      <c r="H381" s="110"/>
      <c r="I381" s="109">
        <f t="shared" si="49"/>
        <v>0</v>
      </c>
      <c r="J381" s="108"/>
      <c r="K381" s="118">
        <f t="shared" si="50"/>
        <v>0</v>
      </c>
      <c r="L381" s="118">
        <f t="shared" si="51"/>
        <v>0</v>
      </c>
      <c r="M381" s="106"/>
      <c r="N381" s="85"/>
    </row>
    <row r="382" spans="1:14" ht="33" customHeight="1">
      <c r="A382" s="117" t="s">
        <v>141</v>
      </c>
      <c r="B382" s="116" t="s">
        <v>140</v>
      </c>
      <c r="C382" s="115" t="s">
        <v>137</v>
      </c>
      <c r="D382" s="114">
        <v>40</v>
      </c>
      <c r="E382" s="113"/>
      <c r="F382" s="114">
        <v>180</v>
      </c>
      <c r="G382" s="109"/>
      <c r="H382" s="110"/>
      <c r="I382" s="109">
        <f t="shared" si="49"/>
        <v>0</v>
      </c>
      <c r="J382" s="108"/>
      <c r="K382" s="118">
        <f t="shared" si="50"/>
        <v>0</v>
      </c>
      <c r="L382" s="118">
        <f t="shared" si="51"/>
        <v>0</v>
      </c>
      <c r="M382" s="106"/>
      <c r="N382" s="85"/>
    </row>
    <row r="383" spans="1:14" ht="33" customHeight="1">
      <c r="A383" s="117" t="s">
        <v>139</v>
      </c>
      <c r="B383" s="116" t="s">
        <v>138</v>
      </c>
      <c r="C383" s="115" t="s">
        <v>137</v>
      </c>
      <c r="D383" s="114">
        <v>20</v>
      </c>
      <c r="E383" s="113"/>
      <c r="F383" s="114">
        <v>963</v>
      </c>
      <c r="G383" s="109"/>
      <c r="H383" s="110"/>
      <c r="I383" s="109">
        <f t="shared" si="49"/>
        <v>0</v>
      </c>
      <c r="J383" s="108"/>
      <c r="K383" s="118">
        <f t="shared" si="50"/>
        <v>0</v>
      </c>
      <c r="L383" s="118">
        <f t="shared" si="51"/>
        <v>0</v>
      </c>
      <c r="M383" s="106"/>
      <c r="N383" s="85"/>
    </row>
    <row r="384" spans="1:14" ht="33" customHeight="1">
      <c r="A384" s="117" t="s">
        <v>136</v>
      </c>
      <c r="B384" s="116" t="s">
        <v>135</v>
      </c>
      <c r="C384" s="115" t="s">
        <v>134</v>
      </c>
      <c r="D384" s="114">
        <v>800</v>
      </c>
      <c r="E384" s="113"/>
      <c r="F384" s="114">
        <v>189</v>
      </c>
      <c r="G384" s="109"/>
      <c r="H384" s="110"/>
      <c r="I384" s="109">
        <f t="shared" si="49"/>
        <v>0</v>
      </c>
      <c r="J384" s="108"/>
      <c r="K384" s="118">
        <f t="shared" si="50"/>
        <v>0</v>
      </c>
      <c r="L384" s="118">
        <f t="shared" si="51"/>
        <v>0</v>
      </c>
      <c r="M384" s="106"/>
      <c r="N384" s="85"/>
    </row>
    <row r="385" spans="1:14" ht="33" customHeight="1">
      <c r="A385" s="117" t="s">
        <v>65</v>
      </c>
      <c r="B385" s="116" t="s">
        <v>64</v>
      </c>
      <c r="C385" s="115" t="s">
        <v>130</v>
      </c>
      <c r="D385" s="114"/>
      <c r="E385" s="113"/>
      <c r="F385" s="114"/>
      <c r="G385" s="111"/>
      <c r="H385" s="110"/>
      <c r="I385" s="109"/>
      <c r="J385" s="108"/>
      <c r="K385" s="118"/>
      <c r="L385" s="118"/>
      <c r="M385" s="106"/>
      <c r="N385" s="85"/>
    </row>
    <row r="386" spans="1:14" ht="33" customHeight="1">
      <c r="A386" s="117" t="s">
        <v>63</v>
      </c>
      <c r="B386" s="116" t="s">
        <v>62</v>
      </c>
      <c r="C386" s="115" t="s">
        <v>133</v>
      </c>
      <c r="D386" s="114">
        <v>24</v>
      </c>
      <c r="E386" s="113"/>
      <c r="F386" s="114">
        <v>68315</v>
      </c>
      <c r="G386" s="109"/>
      <c r="H386" s="110"/>
      <c r="I386" s="109">
        <f>G386+H386</f>
        <v>0</v>
      </c>
      <c r="J386" s="108"/>
      <c r="K386" s="118">
        <f>ROUND(G386*F386,0)</f>
        <v>0</v>
      </c>
      <c r="L386" s="118">
        <f>ROUND(I386*F386,0)</f>
        <v>0</v>
      </c>
      <c r="M386" s="106"/>
      <c r="N386" s="85"/>
    </row>
    <row r="387" spans="1:14" ht="33" customHeight="1">
      <c r="A387" s="117" t="s">
        <v>61</v>
      </c>
      <c r="B387" s="116" t="s">
        <v>132</v>
      </c>
      <c r="C387" s="115" t="s">
        <v>130</v>
      </c>
      <c r="D387" s="114">
        <v>1</v>
      </c>
      <c r="E387" s="113"/>
      <c r="F387" s="114">
        <v>1848119</v>
      </c>
      <c r="G387" s="109"/>
      <c r="H387" s="110"/>
      <c r="I387" s="109">
        <f>$G$387</f>
        <v>0</v>
      </c>
      <c r="J387" s="108"/>
      <c r="K387" s="118">
        <f>ROUND(G387*F387,0)</f>
        <v>0</v>
      </c>
      <c r="L387" s="118">
        <f>ROUND(I387*F387,0)</f>
        <v>0</v>
      </c>
      <c r="M387" s="106"/>
      <c r="N387" s="85"/>
    </row>
    <row r="388" spans="1:14" ht="33" customHeight="1">
      <c r="A388" s="117" t="s">
        <v>59</v>
      </c>
      <c r="B388" s="116" t="s">
        <v>58</v>
      </c>
      <c r="C388" s="115" t="s">
        <v>130</v>
      </c>
      <c r="D388" s="114">
        <v>1</v>
      </c>
      <c r="E388" s="113"/>
      <c r="F388" s="114">
        <v>1307879</v>
      </c>
      <c r="G388" s="109"/>
      <c r="H388" s="110"/>
      <c r="I388" s="109">
        <f>$I$387</f>
        <v>0</v>
      </c>
      <c r="J388" s="108"/>
      <c r="K388" s="118">
        <f>ROUND(G388*F388,0)</f>
        <v>0</v>
      </c>
      <c r="L388" s="118">
        <f>ROUND(I388*F388,0)</f>
        <v>0</v>
      </c>
      <c r="M388" s="106"/>
      <c r="N388" s="85"/>
    </row>
    <row r="389" spans="1:14" ht="33" customHeight="1">
      <c r="A389" s="117" t="s">
        <v>57</v>
      </c>
      <c r="B389" s="116" t="s">
        <v>131</v>
      </c>
      <c r="C389" s="115" t="s">
        <v>130</v>
      </c>
      <c r="D389" s="114">
        <v>1</v>
      </c>
      <c r="E389" s="113"/>
      <c r="F389" s="114">
        <v>35910798</v>
      </c>
      <c r="G389" s="109"/>
      <c r="H389" s="110"/>
      <c r="I389" s="109">
        <f>$I$387</f>
        <v>0</v>
      </c>
      <c r="J389" s="108"/>
      <c r="K389" s="118">
        <f>ROUND(G389*F389,0)</f>
        <v>0</v>
      </c>
      <c r="L389" s="118">
        <f>K389</f>
        <v>0</v>
      </c>
      <c r="M389" s="106"/>
      <c r="N389" s="85"/>
    </row>
    <row r="390" spans="1:14" ht="33" customHeight="1">
      <c r="A390" s="117"/>
      <c r="B390" s="116" t="s">
        <v>55</v>
      </c>
      <c r="C390" s="115"/>
      <c r="D390" s="114"/>
      <c r="E390" s="113"/>
      <c r="F390" s="112">
        <f>F391</f>
        <v>0</v>
      </c>
      <c r="G390" s="111"/>
      <c r="H390" s="110"/>
      <c r="I390" s="109"/>
      <c r="J390" s="108"/>
      <c r="K390" s="107"/>
      <c r="L390" s="107"/>
      <c r="M390" s="106"/>
      <c r="N390" s="85"/>
    </row>
    <row r="391" spans="1:14" ht="33" customHeight="1">
      <c r="A391" s="117"/>
      <c r="B391" s="116" t="s">
        <v>54</v>
      </c>
      <c r="C391" s="115"/>
      <c r="D391" s="114"/>
      <c r="E391" s="113"/>
      <c r="F391" s="112">
        <f>'1估驗總表'!$F$32</f>
        <v>0</v>
      </c>
      <c r="G391" s="111"/>
      <c r="H391" s="110"/>
      <c r="I391" s="109"/>
      <c r="J391" s="108"/>
      <c r="K391" s="107"/>
      <c r="L391" s="107"/>
      <c r="M391" s="106"/>
      <c r="N391" s="85"/>
    </row>
    <row r="392" spans="1:14">
      <c r="A392" s="98"/>
      <c r="B392" s="97"/>
      <c r="C392" s="105"/>
      <c r="D392" s="105"/>
      <c r="E392" s="105"/>
      <c r="F392" s="104"/>
      <c r="G392" s="102"/>
      <c r="H392" s="103"/>
      <c r="I392" s="102"/>
      <c r="J392" s="101"/>
      <c r="K392" s="100"/>
      <c r="L392" s="99"/>
      <c r="M392" s="99"/>
      <c r="N392" s="85"/>
    </row>
    <row r="393" spans="1:14">
      <c r="A393" s="98"/>
      <c r="C393" s="105"/>
      <c r="D393" s="105"/>
      <c r="E393" s="105"/>
      <c r="F393" s="104"/>
      <c r="G393" s="102"/>
      <c r="H393" s="103"/>
      <c r="I393" s="102"/>
      <c r="J393" s="101"/>
      <c r="K393" s="100"/>
      <c r="L393" s="99"/>
      <c r="M393" s="99"/>
      <c r="N393" s="85"/>
    </row>
    <row r="394" spans="1:14">
      <c r="A394" s="98"/>
      <c r="B394" s="97"/>
      <c r="C394" s="92"/>
      <c r="D394" s="92"/>
      <c r="E394" s="92"/>
      <c r="F394" s="92"/>
      <c r="G394" s="95"/>
      <c r="H394" s="96"/>
      <c r="I394" s="95"/>
      <c r="J394" s="94"/>
      <c r="K394" s="93"/>
      <c r="L394" s="93"/>
      <c r="M394" s="92"/>
      <c r="N394" s="85"/>
    </row>
    <row r="395" spans="1:14">
      <c r="A395" s="98"/>
      <c r="B395" s="97"/>
      <c r="C395" s="92"/>
      <c r="D395" s="92"/>
      <c r="E395" s="92"/>
      <c r="F395" s="92"/>
      <c r="G395" s="95"/>
      <c r="H395" s="96"/>
      <c r="I395" s="95"/>
      <c r="J395" s="94"/>
      <c r="K395" s="93"/>
      <c r="L395" s="92"/>
      <c r="M395" s="92"/>
      <c r="N395" s="85"/>
    </row>
    <row r="396" spans="1:14">
      <c r="A396" s="98"/>
      <c r="B396" s="97"/>
      <c r="C396" s="92"/>
      <c r="D396" s="92"/>
      <c r="E396" s="92"/>
      <c r="F396" s="92"/>
      <c r="G396" s="95"/>
      <c r="H396" s="96"/>
      <c r="I396" s="95"/>
      <c r="J396" s="94"/>
      <c r="K396" s="93"/>
      <c r="L396" s="92"/>
      <c r="M396" s="92"/>
      <c r="N396" s="85"/>
    </row>
    <row r="397" spans="1:14">
      <c r="A397" s="98"/>
      <c r="B397" s="97"/>
      <c r="C397" s="92"/>
      <c r="D397" s="92"/>
      <c r="E397" s="92"/>
      <c r="F397" s="92"/>
      <c r="G397" s="95"/>
      <c r="H397" s="96"/>
      <c r="I397" s="95"/>
      <c r="J397" s="94"/>
      <c r="K397" s="93"/>
      <c r="L397" s="92"/>
      <c r="M397" s="92"/>
      <c r="N397" s="85"/>
    </row>
    <row r="398" spans="1:14">
      <c r="A398" s="98"/>
      <c r="B398" s="97"/>
      <c r="C398" s="92"/>
      <c r="D398" s="92"/>
      <c r="E398" s="92"/>
      <c r="F398" s="92"/>
      <c r="G398" s="95"/>
      <c r="H398" s="96"/>
      <c r="I398" s="95"/>
      <c r="J398" s="94"/>
      <c r="K398" s="93"/>
      <c r="L398" s="92"/>
      <c r="M398" s="92"/>
      <c r="N398" s="85"/>
    </row>
    <row r="399" spans="1:14">
      <c r="A399" s="98"/>
      <c r="B399" s="97"/>
      <c r="C399" s="92"/>
      <c r="D399" s="92"/>
      <c r="E399" s="92"/>
      <c r="F399" s="92"/>
      <c r="G399" s="95"/>
      <c r="H399" s="96"/>
      <c r="I399" s="95"/>
      <c r="J399" s="94"/>
      <c r="K399" s="93"/>
      <c r="L399" s="92"/>
      <c r="M399" s="92"/>
      <c r="N399" s="85"/>
    </row>
    <row r="400" spans="1:14">
      <c r="C400" s="85"/>
      <c r="D400" s="85"/>
      <c r="E400" s="85"/>
      <c r="F400" s="91"/>
      <c r="G400" s="89"/>
      <c r="H400" s="90"/>
      <c r="I400" s="89"/>
      <c r="J400" s="88"/>
      <c r="K400" s="87"/>
      <c r="L400" s="85"/>
      <c r="M400" s="86"/>
      <c r="N400" s="85"/>
    </row>
    <row r="401" spans="3:14" s="67" customFormat="1">
      <c r="C401" s="85"/>
      <c r="D401" s="85"/>
      <c r="E401" s="85"/>
      <c r="F401" s="91"/>
      <c r="G401" s="89"/>
      <c r="H401" s="90"/>
      <c r="I401" s="89"/>
      <c r="J401" s="88"/>
      <c r="K401" s="87"/>
      <c r="L401" s="85"/>
      <c r="M401" s="86"/>
      <c r="N401" s="85"/>
    </row>
    <row r="402" spans="3:14" s="67" customFormat="1">
      <c r="C402" s="85"/>
      <c r="D402" s="85"/>
      <c r="E402" s="85"/>
      <c r="F402" s="91"/>
      <c r="G402" s="89"/>
      <c r="H402" s="90"/>
      <c r="I402" s="89"/>
      <c r="J402" s="88"/>
      <c r="K402" s="87"/>
      <c r="L402" s="85"/>
      <c r="M402" s="86"/>
      <c r="N402" s="85"/>
    </row>
    <row r="403" spans="3:14" s="67" customFormat="1">
      <c r="C403" s="85"/>
      <c r="D403" s="85"/>
      <c r="E403" s="85"/>
      <c r="F403" s="91"/>
      <c r="G403" s="89"/>
      <c r="H403" s="90"/>
      <c r="I403" s="89"/>
      <c r="J403" s="88"/>
      <c r="K403" s="87"/>
      <c r="L403" s="85"/>
      <c r="M403" s="86"/>
      <c r="N403" s="85"/>
    </row>
    <row r="404" spans="3:14" s="67" customFormat="1">
      <c r="C404" s="85"/>
      <c r="D404" s="85"/>
      <c r="E404" s="85"/>
      <c r="F404" s="91"/>
      <c r="G404" s="89"/>
      <c r="H404" s="90"/>
      <c r="I404" s="89"/>
      <c r="J404" s="88"/>
      <c r="K404" s="87"/>
      <c r="L404" s="85"/>
      <c r="M404" s="86"/>
      <c r="N404" s="85"/>
    </row>
    <row r="405" spans="3:14" s="67" customFormat="1">
      <c r="C405" s="85"/>
      <c r="D405" s="85"/>
      <c r="E405" s="85"/>
      <c r="F405" s="91"/>
      <c r="G405" s="89"/>
      <c r="H405" s="90"/>
      <c r="I405" s="89"/>
      <c r="J405" s="88"/>
      <c r="K405" s="87"/>
      <c r="L405" s="85"/>
      <c r="M405" s="86"/>
      <c r="N405" s="85"/>
    </row>
    <row r="406" spans="3:14" s="67" customFormat="1">
      <c r="C406" s="85"/>
      <c r="D406" s="85"/>
      <c r="E406" s="85"/>
      <c r="F406" s="91"/>
      <c r="G406" s="89"/>
      <c r="H406" s="90"/>
      <c r="I406" s="89"/>
      <c r="J406" s="88"/>
      <c r="K406" s="87"/>
      <c r="L406" s="85"/>
      <c r="M406" s="86"/>
      <c r="N406" s="85"/>
    </row>
    <row r="407" spans="3:14" s="67" customFormat="1">
      <c r="C407" s="85"/>
      <c r="D407" s="85"/>
      <c r="E407" s="85"/>
      <c r="F407" s="91"/>
      <c r="G407" s="89"/>
      <c r="H407" s="90"/>
      <c r="I407" s="89"/>
      <c r="J407" s="88"/>
      <c r="K407" s="87"/>
      <c r="L407" s="85"/>
      <c r="M407" s="86"/>
      <c r="N407" s="85"/>
    </row>
    <row r="408" spans="3:14" s="67" customFormat="1">
      <c r="C408" s="85"/>
      <c r="D408" s="85"/>
      <c r="E408" s="85"/>
      <c r="F408" s="91"/>
      <c r="G408" s="89"/>
      <c r="H408" s="90"/>
      <c r="I408" s="89"/>
      <c r="J408" s="88"/>
      <c r="K408" s="87"/>
      <c r="L408" s="85"/>
      <c r="M408" s="86"/>
      <c r="N408" s="85"/>
    </row>
    <row r="409" spans="3:14" s="67" customFormat="1">
      <c r="C409" s="85"/>
      <c r="D409" s="85"/>
      <c r="E409" s="85"/>
      <c r="F409" s="91"/>
      <c r="G409" s="89"/>
      <c r="H409" s="90"/>
      <c r="I409" s="89"/>
      <c r="J409" s="88"/>
      <c r="K409" s="87"/>
      <c r="L409" s="85"/>
      <c r="M409" s="86"/>
      <c r="N409" s="85"/>
    </row>
    <row r="410" spans="3:14" s="67" customFormat="1">
      <c r="C410" s="85"/>
      <c r="D410" s="85"/>
      <c r="E410" s="85"/>
      <c r="F410" s="91"/>
      <c r="G410" s="89"/>
      <c r="H410" s="90"/>
      <c r="I410" s="89"/>
      <c r="J410" s="88"/>
      <c r="K410" s="87"/>
      <c r="L410" s="85"/>
      <c r="M410" s="86"/>
      <c r="N410" s="85"/>
    </row>
    <row r="411" spans="3:14" s="67" customFormat="1">
      <c r="C411" s="85"/>
      <c r="D411" s="85"/>
      <c r="E411" s="85"/>
      <c r="F411" s="91"/>
      <c r="G411" s="89"/>
      <c r="H411" s="90"/>
      <c r="I411" s="89"/>
      <c r="J411" s="88"/>
      <c r="K411" s="87"/>
      <c r="L411" s="85"/>
      <c r="M411" s="86"/>
      <c r="N411" s="85"/>
    </row>
    <row r="412" spans="3:14" s="67" customFormat="1">
      <c r="C412" s="85"/>
      <c r="D412" s="85"/>
      <c r="E412" s="85"/>
      <c r="F412" s="91"/>
      <c r="G412" s="89"/>
      <c r="H412" s="90"/>
      <c r="I412" s="89"/>
      <c r="J412" s="88"/>
      <c r="K412" s="87"/>
      <c r="L412" s="85"/>
      <c r="M412" s="86"/>
      <c r="N412" s="85"/>
    </row>
    <row r="413" spans="3:14" s="67" customFormat="1">
      <c r="C413" s="85"/>
      <c r="D413" s="85"/>
      <c r="E413" s="85"/>
      <c r="F413" s="91"/>
      <c r="G413" s="89"/>
      <c r="H413" s="90"/>
      <c r="I413" s="89"/>
      <c r="J413" s="88"/>
      <c r="K413" s="87"/>
      <c r="L413" s="85"/>
      <c r="M413" s="86"/>
      <c r="N413" s="85"/>
    </row>
    <row r="414" spans="3:14" s="67" customFormat="1">
      <c r="C414" s="85"/>
      <c r="D414" s="85"/>
      <c r="E414" s="85"/>
      <c r="F414" s="91"/>
      <c r="G414" s="89"/>
      <c r="H414" s="90"/>
      <c r="I414" s="89"/>
      <c r="J414" s="88"/>
      <c r="K414" s="87"/>
      <c r="L414" s="85"/>
      <c r="M414" s="86"/>
      <c r="N414" s="85"/>
    </row>
    <row r="415" spans="3:14" s="67" customFormat="1">
      <c r="C415" s="85"/>
      <c r="D415" s="85"/>
      <c r="E415" s="85"/>
      <c r="F415" s="91"/>
      <c r="G415" s="89"/>
      <c r="H415" s="90"/>
      <c r="I415" s="89"/>
      <c r="J415" s="88"/>
      <c r="K415" s="87"/>
      <c r="L415" s="85"/>
      <c r="M415" s="86"/>
      <c r="N415" s="85"/>
    </row>
    <row r="416" spans="3:14" s="67" customFormat="1">
      <c r="C416" s="85"/>
      <c r="D416" s="85"/>
      <c r="E416" s="85"/>
      <c r="F416" s="91"/>
      <c r="G416" s="89"/>
      <c r="H416" s="90"/>
      <c r="I416" s="89"/>
      <c r="J416" s="88"/>
      <c r="K416" s="87"/>
      <c r="L416" s="85"/>
      <c r="M416" s="86"/>
      <c r="N416" s="85"/>
    </row>
    <row r="417" spans="3:14" s="67" customFormat="1">
      <c r="C417" s="85"/>
      <c r="D417" s="85"/>
      <c r="E417" s="85"/>
      <c r="F417" s="91"/>
      <c r="G417" s="89"/>
      <c r="H417" s="90"/>
      <c r="I417" s="89"/>
      <c r="J417" s="88"/>
      <c r="K417" s="87"/>
      <c r="L417" s="85"/>
      <c r="M417" s="86"/>
      <c r="N417" s="85"/>
    </row>
    <row r="418" spans="3:14" s="67" customFormat="1">
      <c r="C418" s="85"/>
      <c r="D418" s="85"/>
      <c r="E418" s="85"/>
      <c r="F418" s="91"/>
      <c r="G418" s="89"/>
      <c r="H418" s="90"/>
      <c r="I418" s="89"/>
      <c r="J418" s="88"/>
      <c r="K418" s="87"/>
      <c r="L418" s="85"/>
      <c r="M418" s="86"/>
      <c r="N418" s="85"/>
    </row>
    <row r="419" spans="3:14" s="67" customFormat="1">
      <c r="C419" s="85"/>
      <c r="D419" s="85"/>
      <c r="E419" s="85"/>
      <c r="F419" s="91"/>
      <c r="G419" s="89"/>
      <c r="H419" s="90"/>
      <c r="I419" s="89"/>
      <c r="J419" s="88"/>
      <c r="K419" s="87"/>
      <c r="L419" s="85"/>
      <c r="M419" s="86"/>
      <c r="N419" s="85"/>
    </row>
    <row r="420" spans="3:14" s="67" customFormat="1">
      <c r="C420" s="85"/>
      <c r="D420" s="85"/>
      <c r="E420" s="85"/>
      <c r="F420" s="91"/>
      <c r="G420" s="89"/>
      <c r="H420" s="90"/>
      <c r="I420" s="89"/>
      <c r="J420" s="88"/>
      <c r="K420" s="87"/>
      <c r="L420" s="85"/>
      <c r="M420" s="86"/>
      <c r="N420" s="85"/>
    </row>
    <row r="421" spans="3:14" s="67" customFormat="1">
      <c r="C421" s="85"/>
      <c r="D421" s="85"/>
      <c r="E421" s="85"/>
      <c r="F421" s="91"/>
      <c r="G421" s="89"/>
      <c r="H421" s="90"/>
      <c r="I421" s="89"/>
      <c r="J421" s="88"/>
      <c r="K421" s="87"/>
      <c r="L421" s="85"/>
      <c r="M421" s="86"/>
      <c r="N421" s="85"/>
    </row>
    <row r="422" spans="3:14" s="67" customFormat="1">
      <c r="C422" s="85"/>
      <c r="D422" s="85"/>
      <c r="E422" s="85"/>
      <c r="F422" s="91"/>
      <c r="G422" s="89"/>
      <c r="H422" s="90"/>
      <c r="I422" s="89"/>
      <c r="J422" s="88"/>
      <c r="K422" s="87"/>
      <c r="L422" s="85"/>
      <c r="M422" s="86"/>
      <c r="N422" s="85"/>
    </row>
    <row r="423" spans="3:14" s="67" customFormat="1">
      <c r="C423" s="85"/>
      <c r="D423" s="85"/>
      <c r="E423" s="85"/>
      <c r="F423" s="91"/>
      <c r="G423" s="89"/>
      <c r="H423" s="90"/>
      <c r="I423" s="89"/>
      <c r="J423" s="88"/>
      <c r="K423" s="87"/>
      <c r="L423" s="85"/>
      <c r="M423" s="86"/>
      <c r="N423" s="85"/>
    </row>
    <row r="424" spans="3:14" s="67" customFormat="1">
      <c r="C424" s="85"/>
      <c r="D424" s="85"/>
      <c r="E424" s="85"/>
      <c r="F424" s="91"/>
      <c r="G424" s="89"/>
      <c r="H424" s="90"/>
      <c r="I424" s="89"/>
      <c r="J424" s="88"/>
      <c r="K424" s="87"/>
      <c r="L424" s="85"/>
      <c r="M424" s="86"/>
      <c r="N424" s="85"/>
    </row>
    <row r="425" spans="3:14" s="67" customFormat="1">
      <c r="C425" s="85"/>
      <c r="D425" s="85"/>
      <c r="E425" s="85"/>
      <c r="F425" s="91"/>
      <c r="G425" s="89"/>
      <c r="H425" s="90"/>
      <c r="I425" s="89"/>
      <c r="J425" s="88"/>
      <c r="K425" s="87"/>
      <c r="L425" s="85"/>
      <c r="M425" s="86"/>
      <c r="N425" s="85"/>
    </row>
    <row r="426" spans="3:14" s="67" customFormat="1">
      <c r="C426" s="85"/>
      <c r="D426" s="85"/>
      <c r="E426" s="85"/>
      <c r="F426" s="91"/>
      <c r="G426" s="89"/>
      <c r="H426" s="90"/>
      <c r="I426" s="89"/>
      <c r="J426" s="88"/>
      <c r="K426" s="87"/>
      <c r="L426" s="85"/>
      <c r="M426" s="86"/>
      <c r="N426" s="85"/>
    </row>
    <row r="427" spans="3:14" s="67" customFormat="1">
      <c r="C427" s="85"/>
      <c r="D427" s="85"/>
      <c r="E427" s="85"/>
      <c r="F427" s="91"/>
      <c r="G427" s="89"/>
      <c r="H427" s="90"/>
      <c r="I427" s="89"/>
      <c r="J427" s="88"/>
      <c r="K427" s="87"/>
      <c r="L427" s="85"/>
      <c r="M427" s="86"/>
      <c r="N427" s="85"/>
    </row>
    <row r="428" spans="3:14" s="67" customFormat="1">
      <c r="C428" s="85"/>
      <c r="D428" s="85"/>
      <c r="E428" s="85"/>
      <c r="F428" s="91"/>
      <c r="G428" s="89"/>
      <c r="H428" s="90"/>
      <c r="I428" s="89"/>
      <c r="J428" s="88"/>
      <c r="K428" s="87"/>
      <c r="L428" s="85"/>
      <c r="M428" s="86"/>
      <c r="N428" s="85"/>
    </row>
    <row r="429" spans="3:14" s="67" customFormat="1">
      <c r="C429" s="85"/>
      <c r="D429" s="85"/>
      <c r="E429" s="85"/>
      <c r="F429" s="91"/>
      <c r="G429" s="89"/>
      <c r="H429" s="90"/>
      <c r="I429" s="89"/>
      <c r="J429" s="88"/>
      <c r="K429" s="87"/>
      <c r="L429" s="85"/>
      <c r="M429" s="86"/>
      <c r="N429" s="85"/>
    </row>
    <row r="430" spans="3:14" s="67" customFormat="1">
      <c r="C430" s="85"/>
      <c r="D430" s="85"/>
      <c r="E430" s="85"/>
      <c r="F430" s="91"/>
      <c r="G430" s="89"/>
      <c r="H430" s="90"/>
      <c r="I430" s="89"/>
      <c r="J430" s="88"/>
      <c r="K430" s="87"/>
      <c r="L430" s="85"/>
      <c r="M430" s="86"/>
      <c r="N430" s="85"/>
    </row>
    <row r="431" spans="3:14" s="67" customFormat="1">
      <c r="C431" s="85"/>
      <c r="D431" s="85"/>
      <c r="E431" s="85"/>
      <c r="F431" s="91"/>
      <c r="G431" s="89"/>
      <c r="H431" s="90"/>
      <c r="I431" s="89"/>
      <c r="J431" s="88"/>
      <c r="K431" s="87"/>
      <c r="L431" s="85"/>
      <c r="M431" s="86"/>
      <c r="N431" s="85"/>
    </row>
    <row r="432" spans="3:14" s="67" customFormat="1">
      <c r="C432" s="85"/>
      <c r="D432" s="85"/>
      <c r="E432" s="85"/>
      <c r="F432" s="91"/>
      <c r="G432" s="89"/>
      <c r="H432" s="90"/>
      <c r="I432" s="89"/>
      <c r="J432" s="88"/>
      <c r="K432" s="87"/>
      <c r="L432" s="85"/>
      <c r="M432" s="86"/>
      <c r="N432" s="85"/>
    </row>
    <row r="433" spans="3:14" s="67" customFormat="1">
      <c r="C433" s="85"/>
      <c r="D433" s="85"/>
      <c r="E433" s="85"/>
      <c r="F433" s="91"/>
      <c r="G433" s="89"/>
      <c r="H433" s="90"/>
      <c r="I433" s="89"/>
      <c r="J433" s="88"/>
      <c r="K433" s="87"/>
      <c r="L433" s="85"/>
      <c r="M433" s="86"/>
      <c r="N433" s="85"/>
    </row>
    <row r="434" spans="3:14" s="67" customFormat="1">
      <c r="C434" s="85"/>
      <c r="D434" s="85"/>
      <c r="E434" s="85"/>
      <c r="F434" s="91"/>
      <c r="G434" s="89"/>
      <c r="H434" s="90"/>
      <c r="I434" s="89"/>
      <c r="J434" s="88"/>
      <c r="K434" s="87"/>
      <c r="L434" s="85"/>
      <c r="M434" s="86"/>
      <c r="N434" s="85"/>
    </row>
    <row r="435" spans="3:14" s="67" customFormat="1">
      <c r="C435" s="85"/>
      <c r="D435" s="85"/>
      <c r="E435" s="85"/>
      <c r="F435" s="91"/>
      <c r="G435" s="89"/>
      <c r="H435" s="90"/>
      <c r="I435" s="89"/>
      <c r="J435" s="88"/>
      <c r="K435" s="87"/>
      <c r="L435" s="85"/>
      <c r="M435" s="86"/>
      <c r="N435" s="85"/>
    </row>
    <row r="436" spans="3:14" s="67" customFormat="1">
      <c r="C436" s="85"/>
      <c r="D436" s="85"/>
      <c r="E436" s="85"/>
      <c r="F436" s="91"/>
      <c r="G436" s="89"/>
      <c r="H436" s="90"/>
      <c r="I436" s="89"/>
      <c r="J436" s="88"/>
      <c r="K436" s="87"/>
      <c r="L436" s="85"/>
      <c r="M436" s="86"/>
      <c r="N436" s="85"/>
    </row>
    <row r="437" spans="3:14" s="67" customFormat="1">
      <c r="C437" s="85"/>
      <c r="D437" s="85"/>
      <c r="E437" s="85"/>
      <c r="F437" s="91"/>
      <c r="G437" s="89"/>
      <c r="H437" s="90"/>
      <c r="I437" s="89"/>
      <c r="J437" s="88"/>
      <c r="K437" s="87"/>
      <c r="L437" s="85"/>
      <c r="M437" s="86"/>
      <c r="N437" s="85"/>
    </row>
    <row r="438" spans="3:14" s="67" customFormat="1">
      <c r="C438" s="85"/>
      <c r="D438" s="85"/>
      <c r="E438" s="85"/>
      <c r="F438" s="91"/>
      <c r="G438" s="89"/>
      <c r="H438" s="90"/>
      <c r="I438" s="89"/>
      <c r="J438" s="88"/>
      <c r="K438" s="87"/>
      <c r="L438" s="85"/>
      <c r="M438" s="86"/>
      <c r="N438" s="85"/>
    </row>
    <row r="439" spans="3:14" s="67" customFormat="1">
      <c r="C439" s="85"/>
      <c r="D439" s="85"/>
      <c r="E439" s="85"/>
      <c r="F439" s="91"/>
      <c r="G439" s="89"/>
      <c r="H439" s="90"/>
      <c r="I439" s="89"/>
      <c r="J439" s="88"/>
      <c r="K439" s="87"/>
      <c r="L439" s="85"/>
      <c r="M439" s="86"/>
      <c r="N439" s="85"/>
    </row>
    <row r="440" spans="3:14" s="67" customFormat="1">
      <c r="C440" s="85"/>
      <c r="D440" s="85"/>
      <c r="E440" s="85"/>
      <c r="F440" s="91"/>
      <c r="G440" s="89"/>
      <c r="H440" s="90"/>
      <c r="I440" s="89"/>
      <c r="J440" s="88"/>
      <c r="K440" s="87"/>
      <c r="L440" s="85"/>
      <c r="M440" s="86"/>
      <c r="N440" s="85"/>
    </row>
    <row r="441" spans="3:14" s="67" customFormat="1">
      <c r="C441" s="85"/>
      <c r="D441" s="85"/>
      <c r="E441" s="85"/>
      <c r="F441" s="91"/>
      <c r="G441" s="89"/>
      <c r="H441" s="90"/>
      <c r="I441" s="89"/>
      <c r="J441" s="88"/>
      <c r="K441" s="87"/>
      <c r="L441" s="85"/>
      <c r="M441" s="86"/>
      <c r="N441" s="85"/>
    </row>
    <row r="442" spans="3:14" s="67" customFormat="1">
      <c r="C442" s="85"/>
      <c r="D442" s="85"/>
      <c r="E442" s="85"/>
      <c r="F442" s="91"/>
      <c r="G442" s="89"/>
      <c r="H442" s="90"/>
      <c r="I442" s="89"/>
      <c r="J442" s="88"/>
      <c r="K442" s="87"/>
      <c r="L442" s="85"/>
      <c r="M442" s="86"/>
      <c r="N442" s="85"/>
    </row>
    <row r="443" spans="3:14" s="67" customFormat="1">
      <c r="C443" s="85"/>
      <c r="D443" s="85"/>
      <c r="E443" s="85"/>
      <c r="F443" s="91"/>
      <c r="G443" s="89"/>
      <c r="H443" s="90"/>
      <c r="I443" s="89"/>
      <c r="J443" s="88"/>
      <c r="K443" s="87"/>
      <c r="L443" s="85"/>
      <c r="M443" s="86"/>
      <c r="N443" s="85"/>
    </row>
    <row r="444" spans="3:14" s="67" customFormat="1">
      <c r="C444" s="85"/>
      <c r="D444" s="85"/>
      <c r="E444" s="85"/>
      <c r="F444" s="91"/>
      <c r="G444" s="89"/>
      <c r="H444" s="90"/>
      <c r="I444" s="89"/>
      <c r="J444" s="88"/>
      <c r="K444" s="87"/>
      <c r="L444" s="85"/>
      <c r="M444" s="86"/>
      <c r="N444" s="85"/>
    </row>
    <row r="445" spans="3:14" s="67" customFormat="1">
      <c r="C445" s="85"/>
      <c r="D445" s="85"/>
      <c r="E445" s="85"/>
      <c r="F445" s="91"/>
      <c r="G445" s="89"/>
      <c r="H445" s="90"/>
      <c r="I445" s="89"/>
      <c r="J445" s="88"/>
      <c r="K445" s="87"/>
      <c r="L445" s="85"/>
      <c r="M445" s="86"/>
      <c r="N445" s="85"/>
    </row>
    <row r="446" spans="3:14" s="67" customFormat="1">
      <c r="C446" s="85"/>
      <c r="D446" s="85"/>
      <c r="E446" s="85"/>
      <c r="F446" s="91"/>
      <c r="G446" s="89"/>
      <c r="H446" s="90"/>
      <c r="I446" s="89"/>
      <c r="J446" s="88"/>
      <c r="K446" s="87"/>
      <c r="L446" s="85"/>
      <c r="M446" s="86"/>
      <c r="N446" s="85"/>
    </row>
    <row r="447" spans="3:14" s="67" customFormat="1">
      <c r="C447" s="85"/>
      <c r="D447" s="85"/>
      <c r="E447" s="85"/>
      <c r="F447" s="91"/>
      <c r="G447" s="89"/>
      <c r="H447" s="90"/>
      <c r="I447" s="89"/>
      <c r="J447" s="88"/>
      <c r="K447" s="87"/>
      <c r="L447" s="85"/>
      <c r="M447" s="86"/>
      <c r="N447" s="85"/>
    </row>
    <row r="448" spans="3:14" s="67" customFormat="1">
      <c r="C448" s="85"/>
      <c r="D448" s="85"/>
      <c r="E448" s="85"/>
      <c r="F448" s="91"/>
      <c r="G448" s="89"/>
      <c r="H448" s="90"/>
      <c r="I448" s="89"/>
      <c r="J448" s="88"/>
      <c r="K448" s="87"/>
      <c r="L448" s="85"/>
      <c r="M448" s="86"/>
      <c r="N448" s="85"/>
    </row>
    <row r="449" spans="3:14" s="67" customFormat="1">
      <c r="C449" s="85"/>
      <c r="D449" s="85"/>
      <c r="E449" s="85"/>
      <c r="F449" s="91"/>
      <c r="G449" s="89"/>
      <c r="H449" s="90"/>
      <c r="I449" s="89"/>
      <c r="J449" s="88"/>
      <c r="K449" s="87"/>
      <c r="L449" s="85"/>
      <c r="M449" s="86"/>
      <c r="N449" s="85"/>
    </row>
    <row r="450" spans="3:14" s="67" customFormat="1">
      <c r="C450" s="85"/>
      <c r="D450" s="85"/>
      <c r="E450" s="85"/>
      <c r="F450" s="91"/>
      <c r="G450" s="89"/>
      <c r="H450" s="90"/>
      <c r="I450" s="89"/>
      <c r="J450" s="88"/>
      <c r="K450" s="87"/>
      <c r="L450" s="85"/>
      <c r="M450" s="86"/>
      <c r="N450" s="85"/>
    </row>
    <row r="451" spans="3:14" s="67" customFormat="1">
      <c r="C451" s="85"/>
      <c r="D451" s="85"/>
      <c r="E451" s="85"/>
      <c r="F451" s="91"/>
      <c r="G451" s="89"/>
      <c r="H451" s="90"/>
      <c r="I451" s="89"/>
      <c r="J451" s="88"/>
      <c r="K451" s="87"/>
      <c r="L451" s="85"/>
      <c r="M451" s="86"/>
      <c r="N451" s="85"/>
    </row>
    <row r="452" spans="3:14" s="67" customFormat="1">
      <c r="C452" s="85"/>
      <c r="D452" s="85"/>
      <c r="E452" s="85"/>
      <c r="F452" s="91"/>
      <c r="G452" s="89"/>
      <c r="H452" s="90"/>
      <c r="I452" s="89"/>
      <c r="J452" s="88"/>
      <c r="K452" s="87"/>
      <c r="L452" s="85"/>
      <c r="M452" s="86"/>
      <c r="N452" s="85"/>
    </row>
    <row r="453" spans="3:14" s="67" customFormat="1">
      <c r="C453" s="85"/>
      <c r="D453" s="85"/>
      <c r="E453" s="85"/>
      <c r="F453" s="91"/>
      <c r="G453" s="89"/>
      <c r="H453" s="90"/>
      <c r="I453" s="89"/>
      <c r="J453" s="88"/>
      <c r="K453" s="87"/>
      <c r="L453" s="85"/>
      <c r="M453" s="86"/>
      <c r="N453" s="85"/>
    </row>
    <row r="454" spans="3:14" s="67" customFormat="1">
      <c r="C454" s="85"/>
      <c r="D454" s="85"/>
      <c r="E454" s="85"/>
      <c r="F454" s="91"/>
      <c r="G454" s="89"/>
      <c r="H454" s="90"/>
      <c r="I454" s="89"/>
      <c r="J454" s="88"/>
      <c r="K454" s="87"/>
      <c r="L454" s="85"/>
      <c r="M454" s="86"/>
      <c r="N454" s="85"/>
    </row>
    <row r="455" spans="3:14" s="67" customFormat="1">
      <c r="C455" s="85"/>
      <c r="D455" s="85"/>
      <c r="E455" s="85"/>
      <c r="F455" s="91"/>
      <c r="G455" s="89"/>
      <c r="H455" s="90"/>
      <c r="I455" s="89"/>
      <c r="J455" s="88"/>
      <c r="K455" s="87"/>
      <c r="L455" s="85"/>
      <c r="M455" s="86"/>
      <c r="N455" s="85"/>
    </row>
    <row r="456" spans="3:14" s="67" customFormat="1">
      <c r="C456" s="85"/>
      <c r="D456" s="85"/>
      <c r="E456" s="85"/>
      <c r="F456" s="91"/>
      <c r="G456" s="89"/>
      <c r="H456" s="90"/>
      <c r="I456" s="89"/>
      <c r="J456" s="88"/>
      <c r="K456" s="87"/>
      <c r="L456" s="85"/>
      <c r="M456" s="86"/>
      <c r="N456" s="85"/>
    </row>
    <row r="457" spans="3:14" s="67" customFormat="1">
      <c r="C457" s="85"/>
      <c r="D457" s="85"/>
      <c r="E457" s="85"/>
      <c r="F457" s="91"/>
      <c r="G457" s="89"/>
      <c r="H457" s="90"/>
      <c r="I457" s="89"/>
      <c r="J457" s="88"/>
      <c r="K457" s="87"/>
      <c r="L457" s="85"/>
      <c r="M457" s="86"/>
      <c r="N457" s="85"/>
    </row>
    <row r="458" spans="3:14" s="67" customFormat="1">
      <c r="C458" s="85"/>
      <c r="D458" s="85"/>
      <c r="E458" s="85"/>
      <c r="F458" s="91"/>
      <c r="G458" s="89"/>
      <c r="H458" s="90"/>
      <c r="I458" s="89"/>
      <c r="J458" s="88"/>
      <c r="K458" s="87"/>
      <c r="L458" s="85"/>
      <c r="M458" s="86"/>
      <c r="N458" s="85"/>
    </row>
    <row r="459" spans="3:14" s="67" customFormat="1">
      <c r="C459" s="85"/>
      <c r="D459" s="85"/>
      <c r="E459" s="85"/>
      <c r="F459" s="91"/>
      <c r="G459" s="89"/>
      <c r="H459" s="90"/>
      <c r="I459" s="89"/>
      <c r="J459" s="88"/>
      <c r="K459" s="87"/>
      <c r="L459" s="85"/>
      <c r="M459" s="86"/>
      <c r="N459" s="85"/>
    </row>
    <row r="460" spans="3:14" s="67" customFormat="1">
      <c r="C460" s="85"/>
      <c r="D460" s="85"/>
      <c r="E460" s="85"/>
      <c r="F460" s="91"/>
      <c r="G460" s="89"/>
      <c r="H460" s="90"/>
      <c r="I460" s="89"/>
      <c r="J460" s="88"/>
      <c r="K460" s="87"/>
      <c r="L460" s="85"/>
      <c r="M460" s="86"/>
      <c r="N460" s="85"/>
    </row>
    <row r="461" spans="3:14" s="67" customFormat="1">
      <c r="C461" s="85"/>
      <c r="D461" s="85"/>
      <c r="E461" s="85"/>
      <c r="F461" s="91"/>
      <c r="G461" s="89"/>
      <c r="H461" s="90"/>
      <c r="I461" s="89"/>
      <c r="J461" s="88"/>
      <c r="K461" s="87"/>
      <c r="L461" s="85"/>
      <c r="M461" s="86"/>
      <c r="N461" s="85"/>
    </row>
    <row r="462" spans="3:14" s="67" customFormat="1">
      <c r="C462" s="85"/>
      <c r="D462" s="85"/>
      <c r="E462" s="85"/>
      <c r="F462" s="91"/>
      <c r="G462" s="89"/>
      <c r="H462" s="90"/>
      <c r="I462" s="89"/>
      <c r="J462" s="88"/>
      <c r="K462" s="87"/>
      <c r="L462" s="85"/>
      <c r="M462" s="86"/>
      <c r="N462" s="85"/>
    </row>
    <row r="463" spans="3:14" s="67" customFormat="1">
      <c r="C463" s="85"/>
      <c r="D463" s="85"/>
      <c r="E463" s="85"/>
      <c r="F463" s="91"/>
      <c r="G463" s="89"/>
      <c r="H463" s="90"/>
      <c r="I463" s="89"/>
      <c r="J463" s="88"/>
      <c r="K463" s="87"/>
      <c r="L463" s="85"/>
      <c r="M463" s="86"/>
      <c r="N463" s="85"/>
    </row>
    <row r="464" spans="3:14" s="67" customFormat="1">
      <c r="C464" s="85"/>
      <c r="D464" s="85"/>
      <c r="E464" s="85"/>
      <c r="F464" s="91"/>
      <c r="G464" s="89"/>
      <c r="H464" s="90"/>
      <c r="I464" s="89"/>
      <c r="J464" s="88"/>
      <c r="K464" s="87"/>
      <c r="L464" s="85"/>
      <c r="M464" s="86"/>
      <c r="N464" s="85"/>
    </row>
    <row r="465" spans="3:14" s="67" customFormat="1">
      <c r="C465" s="85"/>
      <c r="D465" s="85"/>
      <c r="E465" s="85"/>
      <c r="F465" s="91"/>
      <c r="G465" s="89"/>
      <c r="H465" s="90"/>
      <c r="I465" s="89"/>
      <c r="J465" s="88"/>
      <c r="K465" s="87"/>
      <c r="L465" s="85"/>
      <c r="M465" s="86"/>
      <c r="N465" s="85"/>
    </row>
    <row r="466" spans="3:14" s="67" customFormat="1">
      <c r="C466" s="85"/>
      <c r="D466" s="85"/>
      <c r="E466" s="85"/>
      <c r="F466" s="91"/>
      <c r="G466" s="89"/>
      <c r="H466" s="90"/>
      <c r="I466" s="89"/>
      <c r="J466" s="88"/>
      <c r="K466" s="87"/>
      <c r="L466" s="85"/>
      <c r="M466" s="86"/>
      <c r="N466" s="85"/>
    </row>
    <row r="467" spans="3:14" s="67" customFormat="1">
      <c r="C467" s="85"/>
      <c r="D467" s="85"/>
      <c r="E467" s="85"/>
      <c r="F467" s="91"/>
      <c r="G467" s="89"/>
      <c r="H467" s="90"/>
      <c r="I467" s="89"/>
      <c r="J467" s="88"/>
      <c r="K467" s="87"/>
      <c r="L467" s="85"/>
      <c r="M467" s="86"/>
      <c r="N467" s="85"/>
    </row>
    <row r="468" spans="3:14" s="67" customFormat="1">
      <c r="C468" s="85"/>
      <c r="D468" s="85"/>
      <c r="E468" s="85"/>
      <c r="F468" s="91"/>
      <c r="G468" s="89"/>
      <c r="H468" s="90"/>
      <c r="I468" s="89"/>
      <c r="J468" s="88"/>
      <c r="K468" s="87"/>
      <c r="L468" s="85"/>
      <c r="M468" s="86"/>
      <c r="N468" s="85"/>
    </row>
    <row r="469" spans="3:14" s="67" customFormat="1">
      <c r="C469" s="85"/>
      <c r="D469" s="85"/>
      <c r="E469" s="85"/>
      <c r="F469" s="91"/>
      <c r="G469" s="89"/>
      <c r="H469" s="90"/>
      <c r="I469" s="89"/>
      <c r="J469" s="88"/>
      <c r="K469" s="87"/>
      <c r="L469" s="85"/>
      <c r="M469" s="86"/>
      <c r="N469" s="85"/>
    </row>
    <row r="470" spans="3:14" s="67" customFormat="1">
      <c r="C470" s="85"/>
      <c r="D470" s="85"/>
      <c r="E470" s="85"/>
      <c r="F470" s="91"/>
      <c r="G470" s="89"/>
      <c r="H470" s="90"/>
      <c r="I470" s="89"/>
      <c r="J470" s="88"/>
      <c r="K470" s="87"/>
      <c r="L470" s="85"/>
      <c r="M470" s="86"/>
      <c r="N470" s="85"/>
    </row>
    <row r="471" spans="3:14" s="67" customFormat="1">
      <c r="C471" s="85"/>
      <c r="D471" s="85"/>
      <c r="E471" s="85"/>
      <c r="F471" s="91"/>
      <c r="G471" s="89"/>
      <c r="H471" s="90"/>
      <c r="I471" s="89"/>
      <c r="J471" s="88"/>
      <c r="K471" s="87"/>
      <c r="L471" s="85"/>
      <c r="M471" s="86"/>
      <c r="N471" s="85"/>
    </row>
    <row r="472" spans="3:14" s="67" customFormat="1">
      <c r="C472" s="85"/>
      <c r="D472" s="85"/>
      <c r="E472" s="85"/>
      <c r="F472" s="91"/>
      <c r="G472" s="89"/>
      <c r="H472" s="90"/>
      <c r="I472" s="89"/>
      <c r="J472" s="88"/>
      <c r="K472" s="87"/>
      <c r="L472" s="85"/>
      <c r="M472" s="86"/>
      <c r="N472" s="85"/>
    </row>
    <row r="473" spans="3:14" s="67" customFormat="1">
      <c r="C473" s="85"/>
      <c r="D473" s="85"/>
      <c r="E473" s="85"/>
      <c r="F473" s="91"/>
      <c r="G473" s="89"/>
      <c r="H473" s="90"/>
      <c r="I473" s="89"/>
      <c r="J473" s="88"/>
      <c r="K473" s="87"/>
      <c r="L473" s="85"/>
      <c r="M473" s="86"/>
      <c r="N473" s="85"/>
    </row>
    <row r="474" spans="3:14" s="67" customFormat="1">
      <c r="C474" s="85"/>
      <c r="D474" s="85"/>
      <c r="E474" s="85"/>
      <c r="F474" s="91"/>
      <c r="G474" s="89"/>
      <c r="H474" s="90"/>
      <c r="I474" s="89"/>
      <c r="J474" s="88"/>
      <c r="K474" s="87"/>
      <c r="L474" s="85"/>
      <c r="M474" s="86"/>
      <c r="N474" s="85"/>
    </row>
    <row r="475" spans="3:14" s="67" customFormat="1">
      <c r="C475" s="85"/>
      <c r="D475" s="85"/>
      <c r="E475" s="85"/>
      <c r="F475" s="91"/>
      <c r="G475" s="89"/>
      <c r="H475" s="90"/>
      <c r="I475" s="89"/>
      <c r="J475" s="88"/>
      <c r="K475" s="87"/>
      <c r="L475" s="85"/>
      <c r="M475" s="86"/>
      <c r="N475" s="85"/>
    </row>
    <row r="476" spans="3:14" s="67" customFormat="1">
      <c r="C476" s="85"/>
      <c r="D476" s="85"/>
      <c r="E476" s="85"/>
      <c r="F476" s="91"/>
      <c r="G476" s="89"/>
      <c r="H476" s="90"/>
      <c r="I476" s="89"/>
      <c r="J476" s="88"/>
      <c r="K476" s="87"/>
      <c r="L476" s="85"/>
      <c r="M476" s="86"/>
      <c r="N476" s="85"/>
    </row>
    <row r="477" spans="3:14" s="67" customFormat="1">
      <c r="C477" s="85"/>
      <c r="D477" s="85"/>
      <c r="E477" s="85"/>
      <c r="F477" s="91"/>
      <c r="G477" s="89"/>
      <c r="H477" s="90"/>
      <c r="I477" s="89"/>
      <c r="J477" s="88"/>
      <c r="K477" s="87"/>
      <c r="L477" s="85"/>
      <c r="M477" s="86"/>
      <c r="N477" s="85"/>
    </row>
    <row r="478" spans="3:14" s="67" customFormat="1">
      <c r="C478" s="85"/>
      <c r="D478" s="85"/>
      <c r="E478" s="85"/>
      <c r="F478" s="91"/>
      <c r="G478" s="89"/>
      <c r="H478" s="90"/>
      <c r="I478" s="89"/>
      <c r="J478" s="88"/>
      <c r="K478" s="87"/>
      <c r="L478" s="85"/>
      <c r="M478" s="86"/>
      <c r="N478" s="85"/>
    </row>
    <row r="479" spans="3:14" s="67" customFormat="1">
      <c r="C479" s="85"/>
      <c r="D479" s="85"/>
      <c r="E479" s="85"/>
      <c r="F479" s="91"/>
      <c r="G479" s="89"/>
      <c r="H479" s="90"/>
      <c r="I479" s="89"/>
      <c r="J479" s="88"/>
      <c r="K479" s="87"/>
      <c r="L479" s="85"/>
      <c r="M479" s="86"/>
      <c r="N479" s="85"/>
    </row>
    <row r="480" spans="3:14" s="67" customFormat="1">
      <c r="C480" s="85"/>
      <c r="D480" s="85"/>
      <c r="E480" s="85"/>
      <c r="F480" s="91"/>
      <c r="G480" s="89"/>
      <c r="H480" s="90"/>
      <c r="I480" s="89"/>
      <c r="J480" s="88"/>
      <c r="K480" s="87"/>
      <c r="L480" s="85"/>
      <c r="M480" s="86"/>
      <c r="N480" s="85"/>
    </row>
    <row r="481" spans="3:14" s="67" customFormat="1">
      <c r="C481" s="85"/>
      <c r="D481" s="85"/>
      <c r="E481" s="85"/>
      <c r="F481" s="91"/>
      <c r="G481" s="89"/>
      <c r="H481" s="90"/>
      <c r="I481" s="89"/>
      <c r="J481" s="88"/>
      <c r="K481" s="87"/>
      <c r="L481" s="85"/>
      <c r="M481" s="86"/>
      <c r="N481" s="85"/>
    </row>
    <row r="482" spans="3:14" s="67" customFormat="1">
      <c r="C482" s="85"/>
      <c r="D482" s="85"/>
      <c r="E482" s="85"/>
      <c r="F482" s="91"/>
      <c r="G482" s="89"/>
      <c r="H482" s="90"/>
      <c r="I482" s="89"/>
      <c r="J482" s="88"/>
      <c r="K482" s="87"/>
      <c r="L482" s="85"/>
      <c r="M482" s="86"/>
      <c r="N482" s="85"/>
    </row>
    <row r="483" spans="3:14" s="67" customFormat="1">
      <c r="C483" s="85"/>
      <c r="D483" s="85"/>
      <c r="E483" s="85"/>
      <c r="F483" s="91"/>
      <c r="G483" s="89"/>
      <c r="H483" s="90"/>
      <c r="I483" s="89"/>
      <c r="J483" s="88"/>
      <c r="K483" s="87"/>
      <c r="L483" s="85"/>
      <c r="M483" s="86"/>
      <c r="N483" s="85"/>
    </row>
    <row r="484" spans="3:14" s="67" customFormat="1">
      <c r="C484" s="85"/>
      <c r="D484" s="85"/>
      <c r="E484" s="85"/>
      <c r="F484" s="91"/>
      <c r="G484" s="89"/>
      <c r="H484" s="90"/>
      <c r="I484" s="89"/>
      <c r="J484" s="88"/>
      <c r="K484" s="87"/>
      <c r="L484" s="85"/>
      <c r="M484" s="86"/>
      <c r="N484" s="85"/>
    </row>
    <row r="485" spans="3:14" s="67" customFormat="1">
      <c r="C485" s="85"/>
      <c r="D485" s="85"/>
      <c r="E485" s="85"/>
      <c r="F485" s="91"/>
      <c r="G485" s="89"/>
      <c r="H485" s="90"/>
      <c r="I485" s="89"/>
      <c r="J485" s="88"/>
      <c r="K485" s="87"/>
      <c r="L485" s="85"/>
      <c r="M485" s="86"/>
      <c r="N485" s="85"/>
    </row>
    <row r="486" spans="3:14" s="67" customFormat="1">
      <c r="C486" s="85"/>
      <c r="D486" s="85"/>
      <c r="E486" s="85"/>
      <c r="F486" s="91"/>
      <c r="G486" s="89"/>
      <c r="H486" s="90"/>
      <c r="I486" s="89"/>
      <c r="J486" s="88"/>
      <c r="K486" s="87"/>
      <c r="L486" s="85"/>
      <c r="M486" s="86"/>
      <c r="N486" s="85"/>
    </row>
    <row r="487" spans="3:14" s="67" customFormat="1">
      <c r="C487" s="85"/>
      <c r="D487" s="85"/>
      <c r="E487" s="85"/>
      <c r="F487" s="91"/>
      <c r="G487" s="89"/>
      <c r="H487" s="90"/>
      <c r="I487" s="89"/>
      <c r="J487" s="88"/>
      <c r="K487" s="87"/>
      <c r="L487" s="85"/>
      <c r="M487" s="86"/>
      <c r="N487" s="85"/>
    </row>
    <row r="488" spans="3:14" s="67" customFormat="1">
      <c r="C488" s="85"/>
      <c r="D488" s="85"/>
      <c r="E488" s="85"/>
      <c r="F488" s="91"/>
      <c r="G488" s="89"/>
      <c r="H488" s="90"/>
      <c r="I488" s="89"/>
      <c r="J488" s="88"/>
      <c r="K488" s="87"/>
      <c r="L488" s="85"/>
      <c r="M488" s="86"/>
      <c r="N488" s="85"/>
    </row>
    <row r="489" spans="3:14" s="67" customFormat="1">
      <c r="C489" s="85"/>
      <c r="D489" s="85"/>
      <c r="E489" s="85"/>
      <c r="F489" s="91"/>
      <c r="G489" s="89"/>
      <c r="H489" s="90"/>
      <c r="I489" s="89"/>
      <c r="J489" s="88"/>
      <c r="K489" s="87"/>
      <c r="L489" s="85"/>
      <c r="M489" s="86"/>
      <c r="N489" s="85"/>
    </row>
    <row r="490" spans="3:14" s="67" customFormat="1">
      <c r="C490" s="85"/>
      <c r="D490" s="85"/>
      <c r="E490" s="85"/>
      <c r="F490" s="91"/>
      <c r="G490" s="89"/>
      <c r="H490" s="90"/>
      <c r="I490" s="89"/>
      <c r="J490" s="88"/>
      <c r="K490" s="87"/>
      <c r="L490" s="85"/>
      <c r="M490" s="86"/>
      <c r="N490" s="85"/>
    </row>
    <row r="491" spans="3:14" s="67" customFormat="1">
      <c r="C491" s="85"/>
      <c r="D491" s="85"/>
      <c r="E491" s="85"/>
      <c r="F491" s="91"/>
      <c r="G491" s="89"/>
      <c r="H491" s="90"/>
      <c r="I491" s="89"/>
      <c r="J491" s="88"/>
      <c r="K491" s="87"/>
      <c r="L491" s="85"/>
      <c r="M491" s="86"/>
      <c r="N491" s="85"/>
    </row>
    <row r="492" spans="3:14" s="67" customFormat="1">
      <c r="C492" s="85"/>
      <c r="D492" s="85"/>
      <c r="E492" s="85"/>
      <c r="F492" s="91"/>
      <c r="G492" s="89"/>
      <c r="H492" s="90"/>
      <c r="I492" s="89"/>
      <c r="J492" s="88"/>
      <c r="K492" s="87"/>
      <c r="L492" s="85"/>
      <c r="M492" s="86"/>
      <c r="N492" s="85"/>
    </row>
    <row r="493" spans="3:14" s="67" customFormat="1">
      <c r="C493" s="85"/>
      <c r="D493" s="85"/>
      <c r="E493" s="85"/>
      <c r="F493" s="91"/>
      <c r="G493" s="89"/>
      <c r="H493" s="90"/>
      <c r="I493" s="89"/>
      <c r="J493" s="88"/>
      <c r="K493" s="87"/>
      <c r="L493" s="85"/>
      <c r="M493" s="86"/>
      <c r="N493" s="85"/>
    </row>
    <row r="494" spans="3:14" s="67" customFormat="1">
      <c r="C494" s="85"/>
      <c r="D494" s="85"/>
      <c r="E494" s="85"/>
      <c r="F494" s="91"/>
      <c r="G494" s="89"/>
      <c r="H494" s="90"/>
      <c r="I494" s="89"/>
      <c r="J494" s="88"/>
      <c r="K494" s="87"/>
      <c r="L494" s="85"/>
      <c r="M494" s="86"/>
      <c r="N494" s="85"/>
    </row>
    <row r="495" spans="3:14" s="67" customFormat="1">
      <c r="C495" s="85"/>
      <c r="D495" s="85"/>
      <c r="E495" s="85"/>
      <c r="F495" s="91"/>
      <c r="G495" s="89"/>
      <c r="H495" s="90"/>
      <c r="I495" s="89"/>
      <c r="J495" s="88"/>
      <c r="K495" s="87"/>
      <c r="L495" s="85"/>
      <c r="M495" s="86"/>
      <c r="N495" s="85"/>
    </row>
    <row r="496" spans="3:14" s="67" customFormat="1">
      <c r="C496" s="85"/>
      <c r="D496" s="85"/>
      <c r="E496" s="85"/>
      <c r="F496" s="91"/>
      <c r="G496" s="89"/>
      <c r="H496" s="90"/>
      <c r="I496" s="89"/>
      <c r="J496" s="88"/>
      <c r="K496" s="87"/>
      <c r="L496" s="85"/>
      <c r="M496" s="86"/>
      <c r="N496" s="85"/>
    </row>
    <row r="497" spans="3:14" s="67" customFormat="1">
      <c r="C497" s="85"/>
      <c r="D497" s="85"/>
      <c r="E497" s="85"/>
      <c r="F497" s="91"/>
      <c r="G497" s="89"/>
      <c r="H497" s="90"/>
      <c r="I497" s="89"/>
      <c r="J497" s="88"/>
      <c r="K497" s="87"/>
      <c r="L497" s="85"/>
      <c r="M497" s="86"/>
      <c r="N497" s="85"/>
    </row>
    <row r="498" spans="3:14" s="67" customFormat="1">
      <c r="C498" s="85"/>
      <c r="D498" s="85"/>
      <c r="E498" s="85"/>
      <c r="F498" s="91"/>
      <c r="G498" s="89"/>
      <c r="H498" s="90"/>
      <c r="I498" s="89"/>
      <c r="J498" s="88"/>
      <c r="K498" s="87"/>
      <c r="L498" s="85"/>
      <c r="M498" s="86"/>
      <c r="N498" s="85"/>
    </row>
    <row r="499" spans="3:14" s="67" customFormat="1">
      <c r="C499" s="85"/>
      <c r="D499" s="85"/>
      <c r="E499" s="85"/>
      <c r="F499" s="91"/>
      <c r="G499" s="89"/>
      <c r="H499" s="90"/>
      <c r="I499" s="89"/>
      <c r="J499" s="88"/>
      <c r="K499" s="87"/>
      <c r="L499" s="85"/>
      <c r="M499" s="86"/>
      <c r="N499" s="85"/>
    </row>
    <row r="500" spans="3:14" s="67" customFormat="1">
      <c r="C500" s="85"/>
      <c r="D500" s="85"/>
      <c r="E500" s="85"/>
      <c r="F500" s="91"/>
      <c r="G500" s="89"/>
      <c r="H500" s="90"/>
      <c r="I500" s="89"/>
      <c r="J500" s="88"/>
      <c r="K500" s="87"/>
      <c r="L500" s="85"/>
      <c r="M500" s="86"/>
      <c r="N500" s="85"/>
    </row>
    <row r="501" spans="3:14" s="67" customFormat="1">
      <c r="C501" s="85"/>
      <c r="D501" s="85"/>
      <c r="E501" s="85"/>
      <c r="F501" s="91"/>
      <c r="G501" s="89"/>
      <c r="H501" s="90"/>
      <c r="I501" s="89"/>
      <c r="J501" s="88"/>
      <c r="K501" s="87"/>
      <c r="L501" s="85"/>
      <c r="M501" s="86"/>
      <c r="N501" s="85"/>
    </row>
    <row r="502" spans="3:14" s="67" customFormat="1">
      <c r="C502" s="85"/>
      <c r="D502" s="85"/>
      <c r="E502" s="85"/>
      <c r="F502" s="91"/>
      <c r="G502" s="89"/>
      <c r="H502" s="90"/>
      <c r="I502" s="89"/>
      <c r="J502" s="88"/>
      <c r="K502" s="87"/>
      <c r="L502" s="85"/>
      <c r="M502" s="86"/>
      <c r="N502" s="85"/>
    </row>
    <row r="503" spans="3:14" s="67" customFormat="1">
      <c r="C503" s="85"/>
      <c r="D503" s="85"/>
      <c r="E503" s="85"/>
      <c r="F503" s="91"/>
      <c r="G503" s="89"/>
      <c r="H503" s="90"/>
      <c r="I503" s="89"/>
      <c r="J503" s="88"/>
      <c r="K503" s="87"/>
      <c r="L503" s="85"/>
      <c r="M503" s="86"/>
      <c r="N503" s="85"/>
    </row>
    <row r="504" spans="3:14" s="67" customFormat="1">
      <c r="C504" s="85"/>
      <c r="D504" s="85"/>
      <c r="E504" s="85"/>
      <c r="F504" s="91"/>
      <c r="G504" s="89"/>
      <c r="H504" s="90"/>
      <c r="I504" s="89"/>
      <c r="J504" s="88"/>
      <c r="K504" s="87"/>
      <c r="L504" s="85"/>
      <c r="M504" s="86"/>
      <c r="N504" s="85"/>
    </row>
    <row r="505" spans="3:14" s="67" customFormat="1">
      <c r="C505" s="85"/>
      <c r="D505" s="85"/>
      <c r="E505" s="85"/>
      <c r="F505" s="91"/>
      <c r="G505" s="89"/>
      <c r="H505" s="90"/>
      <c r="I505" s="89"/>
      <c r="J505" s="88"/>
      <c r="K505" s="87"/>
      <c r="L505" s="85"/>
      <c r="M505" s="86"/>
      <c r="N505" s="85"/>
    </row>
    <row r="506" spans="3:14" s="67" customFormat="1">
      <c r="C506" s="85"/>
      <c r="D506" s="85"/>
      <c r="E506" s="85"/>
      <c r="F506" s="91"/>
      <c r="G506" s="89"/>
      <c r="H506" s="90"/>
      <c r="I506" s="89"/>
      <c r="J506" s="88"/>
      <c r="K506" s="87"/>
      <c r="L506" s="85"/>
      <c r="M506" s="86"/>
      <c r="N506" s="85"/>
    </row>
    <row r="507" spans="3:14" s="67" customFormat="1">
      <c r="C507" s="85"/>
      <c r="D507" s="85"/>
      <c r="E507" s="85"/>
      <c r="F507" s="91"/>
      <c r="G507" s="89"/>
      <c r="H507" s="90"/>
      <c r="I507" s="89"/>
      <c r="J507" s="88"/>
      <c r="K507" s="87"/>
      <c r="L507" s="85"/>
      <c r="M507" s="86"/>
      <c r="N507" s="85"/>
    </row>
    <row r="508" spans="3:14" s="67" customFormat="1">
      <c r="C508" s="85"/>
      <c r="D508" s="85"/>
      <c r="E508" s="85"/>
      <c r="F508" s="91"/>
      <c r="G508" s="89"/>
      <c r="H508" s="90"/>
      <c r="I508" s="89"/>
      <c r="J508" s="88"/>
      <c r="K508" s="87"/>
      <c r="L508" s="85"/>
      <c r="M508" s="86"/>
      <c r="N508" s="85"/>
    </row>
    <row r="509" spans="3:14" s="67" customFormat="1">
      <c r="C509" s="85"/>
      <c r="D509" s="85"/>
      <c r="E509" s="85"/>
      <c r="F509" s="91"/>
      <c r="G509" s="89"/>
      <c r="H509" s="90"/>
      <c r="I509" s="89"/>
      <c r="J509" s="88"/>
      <c r="K509" s="87"/>
      <c r="L509" s="85"/>
      <c r="M509" s="86"/>
      <c r="N509" s="85"/>
    </row>
    <row r="510" spans="3:14" s="67" customFormat="1">
      <c r="C510" s="85"/>
      <c r="D510" s="85"/>
      <c r="E510" s="85"/>
      <c r="F510" s="91"/>
      <c r="G510" s="89"/>
      <c r="H510" s="90"/>
      <c r="I510" s="89"/>
      <c r="J510" s="88"/>
      <c r="K510" s="87"/>
      <c r="L510" s="85"/>
      <c r="M510" s="86"/>
      <c r="N510" s="85"/>
    </row>
    <row r="511" spans="3:14" s="67" customFormat="1">
      <c r="C511" s="85"/>
      <c r="D511" s="85"/>
      <c r="E511" s="85"/>
      <c r="F511" s="91"/>
      <c r="G511" s="89"/>
      <c r="H511" s="90"/>
      <c r="I511" s="89"/>
      <c r="J511" s="88"/>
      <c r="K511" s="87"/>
      <c r="L511" s="85"/>
      <c r="M511" s="86"/>
      <c r="N511" s="85"/>
    </row>
    <row r="512" spans="3:14" s="67" customFormat="1">
      <c r="C512" s="85"/>
      <c r="D512" s="85"/>
      <c r="E512" s="85"/>
      <c r="F512" s="91"/>
      <c r="G512" s="89"/>
      <c r="H512" s="90"/>
      <c r="I512" s="89"/>
      <c r="J512" s="88"/>
      <c r="K512" s="87"/>
      <c r="L512" s="85"/>
      <c r="M512" s="86"/>
      <c r="N512" s="85"/>
    </row>
    <row r="513" spans="3:14" s="67" customFormat="1">
      <c r="C513" s="85"/>
      <c r="D513" s="85"/>
      <c r="E513" s="85"/>
      <c r="F513" s="91"/>
      <c r="G513" s="89"/>
      <c r="H513" s="90"/>
      <c r="I513" s="89"/>
      <c r="J513" s="88"/>
      <c r="K513" s="87"/>
      <c r="L513" s="85"/>
      <c r="M513" s="86"/>
      <c r="N513" s="85"/>
    </row>
    <row r="514" spans="3:14" s="67" customFormat="1">
      <c r="C514" s="85"/>
      <c r="D514" s="85"/>
      <c r="E514" s="85"/>
      <c r="F514" s="91"/>
      <c r="G514" s="89"/>
      <c r="H514" s="90"/>
      <c r="I514" s="89"/>
      <c r="J514" s="88"/>
      <c r="K514" s="87"/>
      <c r="L514" s="85"/>
      <c r="M514" s="86"/>
      <c r="N514" s="85"/>
    </row>
    <row r="515" spans="3:14" s="67" customFormat="1">
      <c r="C515" s="85"/>
      <c r="D515" s="85"/>
      <c r="E515" s="85"/>
      <c r="F515" s="91"/>
      <c r="G515" s="89"/>
      <c r="H515" s="90"/>
      <c r="I515" s="89"/>
      <c r="J515" s="88"/>
      <c r="K515" s="87"/>
      <c r="L515" s="85"/>
      <c r="M515" s="86"/>
      <c r="N515" s="85"/>
    </row>
    <row r="516" spans="3:14" s="67" customFormat="1">
      <c r="C516" s="85"/>
      <c r="D516" s="85"/>
      <c r="E516" s="85"/>
      <c r="F516" s="91"/>
      <c r="G516" s="89"/>
      <c r="H516" s="90"/>
      <c r="I516" s="89"/>
      <c r="J516" s="88"/>
      <c r="K516" s="87"/>
      <c r="L516" s="85"/>
      <c r="M516" s="86"/>
      <c r="N516" s="85"/>
    </row>
    <row r="517" spans="3:14" s="67" customFormat="1">
      <c r="C517" s="85"/>
      <c r="D517" s="85"/>
      <c r="E517" s="85"/>
      <c r="F517" s="91"/>
      <c r="G517" s="89"/>
      <c r="H517" s="90"/>
      <c r="I517" s="89"/>
      <c r="J517" s="88"/>
      <c r="K517" s="87"/>
      <c r="L517" s="85"/>
      <c r="M517" s="86"/>
      <c r="N517" s="85"/>
    </row>
    <row r="518" spans="3:14" s="67" customFormat="1">
      <c r="C518" s="85"/>
      <c r="D518" s="85"/>
      <c r="E518" s="85"/>
      <c r="F518" s="91"/>
      <c r="G518" s="89"/>
      <c r="H518" s="90"/>
      <c r="I518" s="89"/>
      <c r="J518" s="88"/>
      <c r="K518" s="87"/>
      <c r="L518" s="85"/>
      <c r="M518" s="86"/>
      <c r="N518" s="85"/>
    </row>
    <row r="519" spans="3:14" s="67" customFormat="1">
      <c r="C519" s="85"/>
      <c r="D519" s="85"/>
      <c r="E519" s="85"/>
      <c r="F519" s="91"/>
      <c r="G519" s="89"/>
      <c r="H519" s="90"/>
      <c r="I519" s="89"/>
      <c r="J519" s="88"/>
      <c r="K519" s="87"/>
      <c r="L519" s="85"/>
      <c r="M519" s="86"/>
      <c r="N519" s="85"/>
    </row>
    <row r="520" spans="3:14" s="67" customFormat="1">
      <c r="C520" s="85"/>
      <c r="D520" s="85"/>
      <c r="E520" s="85"/>
      <c r="F520" s="91"/>
      <c r="G520" s="89"/>
      <c r="H520" s="90"/>
      <c r="I520" s="89"/>
      <c r="J520" s="88"/>
      <c r="K520" s="87"/>
      <c r="L520" s="85"/>
      <c r="M520" s="86"/>
      <c r="N520" s="85"/>
    </row>
    <row r="521" spans="3:14" s="67" customFormat="1">
      <c r="C521" s="85"/>
      <c r="D521" s="85"/>
      <c r="E521" s="85"/>
      <c r="F521" s="91"/>
      <c r="G521" s="89"/>
      <c r="H521" s="90"/>
      <c r="I521" s="89"/>
      <c r="J521" s="88"/>
      <c r="K521" s="87"/>
      <c r="L521" s="85"/>
      <c r="M521" s="86"/>
      <c r="N521" s="85"/>
    </row>
    <row r="522" spans="3:14" s="67" customFormat="1">
      <c r="C522" s="85"/>
      <c r="D522" s="85"/>
      <c r="E522" s="85"/>
      <c r="F522" s="91"/>
      <c r="G522" s="89"/>
      <c r="H522" s="90"/>
      <c r="I522" s="89"/>
      <c r="J522" s="88"/>
      <c r="K522" s="87"/>
      <c r="L522" s="85"/>
      <c r="M522" s="86"/>
      <c r="N522" s="85"/>
    </row>
    <row r="523" spans="3:14" s="67" customFormat="1">
      <c r="C523" s="85"/>
      <c r="D523" s="85"/>
      <c r="E523" s="85"/>
      <c r="F523" s="91"/>
      <c r="G523" s="89"/>
      <c r="H523" s="90"/>
      <c r="I523" s="89"/>
      <c r="J523" s="88"/>
      <c r="K523" s="87"/>
      <c r="L523" s="85"/>
      <c r="M523" s="86"/>
      <c r="N523" s="85"/>
    </row>
    <row r="524" spans="3:14" s="67" customFormat="1">
      <c r="C524" s="85"/>
      <c r="D524" s="85"/>
      <c r="E524" s="85"/>
      <c r="F524" s="91"/>
      <c r="G524" s="89"/>
      <c r="H524" s="90"/>
      <c r="I524" s="89"/>
      <c r="J524" s="88"/>
      <c r="K524" s="87"/>
      <c r="L524" s="85"/>
      <c r="M524" s="86"/>
      <c r="N524" s="85"/>
    </row>
    <row r="525" spans="3:14" s="67" customFormat="1">
      <c r="C525" s="85"/>
      <c r="D525" s="85"/>
      <c r="E525" s="85"/>
      <c r="F525" s="91"/>
      <c r="G525" s="89"/>
      <c r="H525" s="90"/>
      <c r="I525" s="89"/>
      <c r="J525" s="88"/>
      <c r="K525" s="87"/>
      <c r="L525" s="85"/>
      <c r="M525" s="86"/>
      <c r="N525" s="85"/>
    </row>
    <row r="526" spans="3:14" s="67" customFormat="1">
      <c r="C526" s="85"/>
      <c r="D526" s="85"/>
      <c r="E526" s="85"/>
      <c r="F526" s="91"/>
      <c r="G526" s="89"/>
      <c r="H526" s="90"/>
      <c r="I526" s="89"/>
      <c r="J526" s="88"/>
      <c r="K526" s="87"/>
      <c r="L526" s="85"/>
      <c r="M526" s="86"/>
      <c r="N526" s="85"/>
    </row>
    <row r="527" spans="3:14" s="67" customFormat="1">
      <c r="C527" s="85"/>
      <c r="D527" s="85"/>
      <c r="E527" s="85"/>
      <c r="F527" s="91"/>
      <c r="G527" s="89"/>
      <c r="H527" s="90"/>
      <c r="I527" s="89"/>
      <c r="J527" s="88"/>
      <c r="K527" s="87"/>
      <c r="L527" s="85"/>
      <c r="M527" s="86"/>
      <c r="N527" s="85"/>
    </row>
    <row r="528" spans="3:14" s="67" customFormat="1">
      <c r="C528" s="85"/>
      <c r="D528" s="85"/>
      <c r="E528" s="85"/>
      <c r="F528" s="91"/>
      <c r="G528" s="89"/>
      <c r="H528" s="90"/>
      <c r="I528" s="89"/>
      <c r="J528" s="88"/>
      <c r="K528" s="87"/>
      <c r="L528" s="85"/>
      <c r="M528" s="86"/>
      <c r="N528" s="85"/>
    </row>
    <row r="529" spans="3:14" s="67" customFormat="1">
      <c r="C529" s="85"/>
      <c r="D529" s="85"/>
      <c r="E529" s="85"/>
      <c r="F529" s="91"/>
      <c r="G529" s="89"/>
      <c r="H529" s="90"/>
      <c r="I529" s="89"/>
      <c r="J529" s="88"/>
      <c r="K529" s="87"/>
      <c r="L529" s="85"/>
      <c r="M529" s="86"/>
      <c r="N529" s="85"/>
    </row>
    <row r="530" spans="3:14" s="67" customFormat="1">
      <c r="C530" s="85"/>
      <c r="D530" s="85"/>
      <c r="E530" s="85"/>
      <c r="F530" s="91"/>
      <c r="G530" s="89"/>
      <c r="H530" s="90"/>
      <c r="I530" s="89"/>
      <c r="J530" s="88"/>
      <c r="K530" s="87"/>
      <c r="L530" s="85"/>
      <c r="M530" s="86"/>
      <c r="N530" s="85"/>
    </row>
    <row r="531" spans="3:14" s="67" customFormat="1">
      <c r="C531" s="85"/>
      <c r="D531" s="85"/>
      <c r="E531" s="85"/>
      <c r="F531" s="91"/>
      <c r="G531" s="89"/>
      <c r="H531" s="90"/>
      <c r="I531" s="89"/>
      <c r="J531" s="88"/>
      <c r="K531" s="87"/>
      <c r="L531" s="85"/>
      <c r="M531" s="86"/>
      <c r="N531" s="85"/>
    </row>
    <row r="532" spans="3:14" s="67" customFormat="1">
      <c r="C532" s="85"/>
      <c r="D532" s="85"/>
      <c r="E532" s="85"/>
      <c r="F532" s="91"/>
      <c r="G532" s="89"/>
      <c r="H532" s="90"/>
      <c r="I532" s="89"/>
      <c r="J532" s="88"/>
      <c r="K532" s="87"/>
      <c r="L532" s="85"/>
      <c r="M532" s="86"/>
      <c r="N532" s="85"/>
    </row>
    <row r="533" spans="3:14" s="67" customFormat="1">
      <c r="C533" s="85"/>
      <c r="D533" s="85"/>
      <c r="E533" s="85"/>
      <c r="F533" s="91"/>
      <c r="G533" s="89"/>
      <c r="H533" s="90"/>
      <c r="I533" s="89"/>
      <c r="J533" s="88"/>
      <c r="K533" s="87"/>
      <c r="L533" s="85"/>
      <c r="M533" s="86"/>
      <c r="N533" s="85"/>
    </row>
    <row r="534" spans="3:14" s="67" customFormat="1">
      <c r="C534" s="85"/>
      <c r="D534" s="85"/>
      <c r="E534" s="85"/>
      <c r="F534" s="91"/>
      <c r="G534" s="89"/>
      <c r="H534" s="90"/>
      <c r="I534" s="89"/>
      <c r="J534" s="88"/>
      <c r="K534" s="87"/>
      <c r="L534" s="85"/>
      <c r="M534" s="86"/>
      <c r="N534" s="85"/>
    </row>
    <row r="535" spans="3:14" s="67" customFormat="1">
      <c r="C535" s="85"/>
      <c r="D535" s="85"/>
      <c r="E535" s="85"/>
      <c r="F535" s="91"/>
      <c r="G535" s="89"/>
      <c r="H535" s="90"/>
      <c r="I535" s="89"/>
      <c r="J535" s="88"/>
      <c r="K535" s="87"/>
      <c r="L535" s="85"/>
      <c r="M535" s="86"/>
      <c r="N535" s="85"/>
    </row>
    <row r="536" spans="3:14" s="67" customFormat="1">
      <c r="C536" s="85"/>
      <c r="D536" s="85"/>
      <c r="E536" s="85"/>
      <c r="F536" s="91"/>
      <c r="G536" s="89"/>
      <c r="H536" s="90"/>
      <c r="I536" s="89"/>
      <c r="J536" s="88"/>
      <c r="K536" s="87"/>
      <c r="L536" s="85"/>
      <c r="M536" s="86"/>
      <c r="N536" s="85"/>
    </row>
    <row r="537" spans="3:14" s="67" customFormat="1">
      <c r="C537" s="85"/>
      <c r="D537" s="85"/>
      <c r="E537" s="85"/>
      <c r="F537" s="91"/>
      <c r="G537" s="89"/>
      <c r="H537" s="90"/>
      <c r="I537" s="89"/>
      <c r="J537" s="88"/>
      <c r="K537" s="87"/>
      <c r="L537" s="85"/>
      <c r="M537" s="86"/>
      <c r="N537" s="85"/>
    </row>
    <row r="538" spans="3:14" s="67" customFormat="1">
      <c r="C538" s="85"/>
      <c r="D538" s="85"/>
      <c r="E538" s="85"/>
      <c r="F538" s="91"/>
      <c r="G538" s="89"/>
      <c r="H538" s="90"/>
      <c r="I538" s="89"/>
      <c r="J538" s="88"/>
      <c r="K538" s="87"/>
      <c r="L538" s="85"/>
      <c r="M538" s="86"/>
      <c r="N538" s="85"/>
    </row>
    <row r="539" spans="3:14" s="67" customFormat="1">
      <c r="C539" s="85"/>
      <c r="D539" s="85"/>
      <c r="E539" s="85"/>
      <c r="F539" s="91"/>
      <c r="G539" s="89"/>
      <c r="H539" s="90"/>
      <c r="I539" s="89"/>
      <c r="J539" s="88"/>
      <c r="K539" s="87"/>
      <c r="L539" s="85"/>
      <c r="M539" s="86"/>
      <c r="N539" s="85"/>
    </row>
    <row r="540" spans="3:14" s="67" customFormat="1">
      <c r="C540" s="85"/>
      <c r="D540" s="85"/>
      <c r="E540" s="85"/>
      <c r="F540" s="91"/>
      <c r="G540" s="89"/>
      <c r="H540" s="90"/>
      <c r="I540" s="89"/>
      <c r="J540" s="88"/>
      <c r="K540" s="87"/>
      <c r="L540" s="85"/>
      <c r="M540" s="86"/>
      <c r="N540" s="85"/>
    </row>
    <row r="541" spans="3:14" s="67" customFormat="1">
      <c r="C541" s="85"/>
      <c r="D541" s="85"/>
      <c r="E541" s="85"/>
      <c r="F541" s="91"/>
      <c r="G541" s="89"/>
      <c r="H541" s="90"/>
      <c r="I541" s="89"/>
      <c r="J541" s="88"/>
      <c r="K541" s="87"/>
      <c r="L541" s="85"/>
      <c r="M541" s="86"/>
      <c r="N541" s="85"/>
    </row>
    <row r="542" spans="3:14" s="67" customFormat="1">
      <c r="C542" s="85"/>
      <c r="D542" s="85"/>
      <c r="E542" s="85"/>
      <c r="F542" s="91"/>
      <c r="G542" s="89"/>
      <c r="H542" s="90"/>
      <c r="I542" s="89"/>
      <c r="J542" s="88"/>
      <c r="K542" s="87"/>
      <c r="L542" s="85"/>
      <c r="M542" s="86"/>
      <c r="N542" s="85"/>
    </row>
    <row r="543" spans="3:14" s="67" customFormat="1">
      <c r="C543" s="85"/>
      <c r="D543" s="85"/>
      <c r="E543" s="85"/>
      <c r="F543" s="91"/>
      <c r="G543" s="89"/>
      <c r="H543" s="90"/>
      <c r="I543" s="89"/>
      <c r="J543" s="88"/>
      <c r="K543" s="87"/>
      <c r="L543" s="85"/>
      <c r="M543" s="86"/>
      <c r="N543" s="85"/>
    </row>
    <row r="544" spans="3:14" s="67" customFormat="1">
      <c r="C544" s="85"/>
      <c r="D544" s="85"/>
      <c r="E544" s="85"/>
      <c r="F544" s="91"/>
      <c r="G544" s="89"/>
      <c r="H544" s="90"/>
      <c r="I544" s="89"/>
      <c r="J544" s="88"/>
      <c r="K544" s="87"/>
      <c r="L544" s="85"/>
      <c r="M544" s="86"/>
      <c r="N544" s="85"/>
    </row>
    <row r="545" spans="3:14" s="67" customFormat="1">
      <c r="C545" s="85"/>
      <c r="D545" s="85"/>
      <c r="E545" s="85"/>
      <c r="F545" s="91"/>
      <c r="G545" s="89"/>
      <c r="H545" s="90"/>
      <c r="I545" s="89"/>
      <c r="J545" s="88"/>
      <c r="K545" s="87"/>
      <c r="L545" s="85"/>
      <c r="M545" s="86"/>
      <c r="N545" s="85"/>
    </row>
    <row r="546" spans="3:14" s="67" customFormat="1">
      <c r="C546" s="85"/>
      <c r="D546" s="85"/>
      <c r="E546" s="85"/>
      <c r="F546" s="91"/>
      <c r="G546" s="89"/>
      <c r="H546" s="90"/>
      <c r="I546" s="89"/>
      <c r="J546" s="88"/>
      <c r="K546" s="87"/>
      <c r="L546" s="85"/>
      <c r="M546" s="86"/>
      <c r="N546" s="85"/>
    </row>
    <row r="547" spans="3:14" s="67" customFormat="1">
      <c r="C547" s="85"/>
      <c r="D547" s="85"/>
      <c r="E547" s="85"/>
      <c r="F547" s="91"/>
      <c r="G547" s="89"/>
      <c r="H547" s="90"/>
      <c r="I547" s="89"/>
      <c r="J547" s="88"/>
      <c r="K547" s="87"/>
      <c r="L547" s="85"/>
      <c r="M547" s="86"/>
      <c r="N547" s="85"/>
    </row>
    <row r="548" spans="3:14" s="67" customFormat="1">
      <c r="C548" s="85"/>
      <c r="D548" s="85"/>
      <c r="E548" s="85"/>
      <c r="F548" s="91"/>
      <c r="G548" s="89"/>
      <c r="H548" s="90"/>
      <c r="I548" s="89"/>
      <c r="J548" s="88"/>
      <c r="K548" s="87"/>
      <c r="L548" s="85"/>
      <c r="M548" s="86"/>
      <c r="N548" s="85"/>
    </row>
    <row r="549" spans="3:14" s="67" customFormat="1">
      <c r="C549" s="85"/>
      <c r="D549" s="85"/>
      <c r="E549" s="85"/>
      <c r="F549" s="91"/>
      <c r="G549" s="89"/>
      <c r="H549" s="90"/>
      <c r="I549" s="89"/>
      <c r="J549" s="88"/>
      <c r="K549" s="87"/>
      <c r="L549" s="85"/>
      <c r="M549" s="86"/>
      <c r="N549" s="85"/>
    </row>
    <row r="550" spans="3:14" s="67" customFormat="1">
      <c r="C550" s="85"/>
      <c r="D550" s="85"/>
      <c r="E550" s="85"/>
      <c r="F550" s="91"/>
      <c r="G550" s="89"/>
      <c r="H550" s="90"/>
      <c r="I550" s="89"/>
      <c r="J550" s="88"/>
      <c r="K550" s="87"/>
      <c r="L550" s="85"/>
      <c r="M550" s="86"/>
      <c r="N550" s="85"/>
    </row>
    <row r="551" spans="3:14" s="67" customFormat="1">
      <c r="C551" s="85"/>
      <c r="D551" s="85"/>
      <c r="E551" s="85"/>
      <c r="F551" s="91"/>
      <c r="G551" s="89"/>
      <c r="H551" s="90"/>
      <c r="I551" s="89"/>
      <c r="J551" s="88"/>
      <c r="K551" s="87"/>
      <c r="L551" s="85"/>
      <c r="M551" s="86"/>
      <c r="N551" s="85"/>
    </row>
    <row r="552" spans="3:14" s="67" customFormat="1">
      <c r="C552" s="85"/>
      <c r="D552" s="85"/>
      <c r="E552" s="85"/>
      <c r="F552" s="91"/>
      <c r="G552" s="89"/>
      <c r="H552" s="90"/>
      <c r="I552" s="89"/>
      <c r="J552" s="88"/>
      <c r="K552" s="87"/>
      <c r="L552" s="85"/>
      <c r="M552" s="86"/>
      <c r="N552" s="85"/>
    </row>
    <row r="553" spans="3:14" s="67" customFormat="1">
      <c r="C553" s="85"/>
      <c r="D553" s="85"/>
      <c r="E553" s="85"/>
      <c r="F553" s="91"/>
      <c r="G553" s="89"/>
      <c r="H553" s="90"/>
      <c r="I553" s="89"/>
      <c r="J553" s="88"/>
      <c r="K553" s="87"/>
      <c r="L553" s="85"/>
      <c r="M553" s="86"/>
      <c r="N553" s="85"/>
    </row>
    <row r="554" spans="3:14" s="67" customFormat="1">
      <c r="C554" s="85"/>
      <c r="D554" s="85"/>
      <c r="E554" s="85"/>
      <c r="F554" s="91"/>
      <c r="G554" s="89"/>
      <c r="H554" s="90"/>
      <c r="I554" s="89"/>
      <c r="J554" s="88"/>
      <c r="K554" s="87"/>
      <c r="L554" s="85"/>
      <c r="M554" s="86"/>
      <c r="N554" s="85"/>
    </row>
    <row r="555" spans="3:14" s="67" customFormat="1">
      <c r="C555" s="85"/>
      <c r="D555" s="85"/>
      <c r="E555" s="85"/>
      <c r="F555" s="91"/>
      <c r="G555" s="89"/>
      <c r="H555" s="90"/>
      <c r="I555" s="89"/>
      <c r="J555" s="88"/>
      <c r="K555" s="87"/>
      <c r="L555" s="85"/>
      <c r="M555" s="86"/>
      <c r="N555" s="85"/>
    </row>
    <row r="556" spans="3:14" s="67" customFormat="1">
      <c r="C556" s="85"/>
      <c r="D556" s="85"/>
      <c r="E556" s="85"/>
      <c r="F556" s="91"/>
      <c r="G556" s="89"/>
      <c r="H556" s="90"/>
      <c r="I556" s="89"/>
      <c r="J556" s="88"/>
      <c r="K556" s="87"/>
      <c r="L556" s="85"/>
      <c r="M556" s="86"/>
      <c r="N556" s="85"/>
    </row>
    <row r="557" spans="3:14" s="67" customFormat="1">
      <c r="C557" s="85"/>
      <c r="D557" s="85"/>
      <c r="E557" s="85"/>
      <c r="F557" s="91"/>
      <c r="G557" s="89"/>
      <c r="H557" s="90"/>
      <c r="I557" s="89"/>
      <c r="J557" s="88"/>
      <c r="K557" s="87"/>
      <c r="L557" s="85"/>
      <c r="M557" s="86"/>
      <c r="N557" s="85"/>
    </row>
    <row r="558" spans="3:14" s="67" customFormat="1">
      <c r="C558" s="85"/>
      <c r="D558" s="85"/>
      <c r="E558" s="85"/>
      <c r="F558" s="91"/>
      <c r="G558" s="89"/>
      <c r="H558" s="90"/>
      <c r="I558" s="89"/>
      <c r="J558" s="88"/>
      <c r="K558" s="87"/>
      <c r="L558" s="85"/>
      <c r="M558" s="86"/>
      <c r="N558" s="85"/>
    </row>
    <row r="559" spans="3:14" s="67" customFormat="1">
      <c r="C559" s="85"/>
      <c r="D559" s="85"/>
      <c r="E559" s="85"/>
      <c r="F559" s="91"/>
      <c r="G559" s="89"/>
      <c r="H559" s="90"/>
      <c r="I559" s="89"/>
      <c r="J559" s="88"/>
      <c r="K559" s="87"/>
      <c r="L559" s="85"/>
      <c r="M559" s="86"/>
      <c r="N559" s="85"/>
    </row>
    <row r="560" spans="3:14" s="67" customFormat="1">
      <c r="C560" s="85"/>
      <c r="D560" s="85"/>
      <c r="E560" s="85"/>
      <c r="F560" s="91"/>
      <c r="G560" s="89"/>
      <c r="H560" s="90"/>
      <c r="I560" s="89"/>
      <c r="J560" s="88"/>
      <c r="K560" s="87"/>
      <c r="L560" s="85"/>
      <c r="M560" s="86"/>
      <c r="N560" s="85"/>
    </row>
    <row r="561" spans="3:14" s="67" customFormat="1">
      <c r="C561" s="85"/>
      <c r="D561" s="85"/>
      <c r="E561" s="85"/>
      <c r="F561" s="91"/>
      <c r="G561" s="89"/>
      <c r="H561" s="90"/>
      <c r="I561" s="89"/>
      <c r="J561" s="88"/>
      <c r="K561" s="87"/>
      <c r="L561" s="85"/>
      <c r="M561" s="86"/>
      <c r="N561" s="85"/>
    </row>
    <row r="562" spans="3:14" s="67" customFormat="1">
      <c r="C562" s="85"/>
      <c r="D562" s="85"/>
      <c r="E562" s="85"/>
      <c r="F562" s="91"/>
      <c r="G562" s="89"/>
      <c r="H562" s="90"/>
      <c r="I562" s="89"/>
      <c r="J562" s="88"/>
      <c r="K562" s="87"/>
      <c r="L562" s="85"/>
      <c r="M562" s="86"/>
      <c r="N562" s="85"/>
    </row>
    <row r="563" spans="3:14" s="67" customFormat="1">
      <c r="C563" s="85"/>
      <c r="D563" s="85"/>
      <c r="E563" s="85"/>
      <c r="F563" s="91"/>
      <c r="G563" s="89"/>
      <c r="H563" s="90"/>
      <c r="I563" s="89"/>
      <c r="J563" s="88"/>
      <c r="K563" s="87"/>
      <c r="L563" s="85"/>
      <c r="M563" s="86"/>
      <c r="N563" s="85"/>
    </row>
    <row r="564" spans="3:14" s="67" customFormat="1">
      <c r="C564" s="85"/>
      <c r="D564" s="85"/>
      <c r="E564" s="85"/>
      <c r="F564" s="91"/>
      <c r="G564" s="89"/>
      <c r="H564" s="90"/>
      <c r="I564" s="89"/>
      <c r="J564" s="88"/>
      <c r="K564" s="87"/>
      <c r="L564" s="85"/>
      <c r="M564" s="86"/>
      <c r="N564" s="85"/>
    </row>
    <row r="565" spans="3:14" s="67" customFormat="1">
      <c r="C565" s="85"/>
      <c r="D565" s="85"/>
      <c r="E565" s="85"/>
      <c r="F565" s="91"/>
      <c r="G565" s="89"/>
      <c r="H565" s="90"/>
      <c r="I565" s="89"/>
      <c r="J565" s="88"/>
      <c r="K565" s="87"/>
      <c r="L565" s="85"/>
      <c r="M565" s="86"/>
      <c r="N565" s="85"/>
    </row>
    <row r="566" spans="3:14" s="67" customFormat="1">
      <c r="C566" s="85"/>
      <c r="D566" s="85"/>
      <c r="E566" s="85"/>
      <c r="F566" s="91"/>
      <c r="G566" s="89"/>
      <c r="H566" s="90"/>
      <c r="I566" s="89"/>
      <c r="J566" s="88"/>
      <c r="K566" s="87"/>
      <c r="L566" s="85"/>
      <c r="M566" s="86"/>
      <c r="N566" s="85"/>
    </row>
    <row r="567" spans="3:14" s="67" customFormat="1">
      <c r="C567" s="85"/>
      <c r="D567" s="85"/>
      <c r="E567" s="85"/>
      <c r="F567" s="91"/>
      <c r="G567" s="89"/>
      <c r="H567" s="90"/>
      <c r="I567" s="89"/>
      <c r="J567" s="88"/>
      <c r="K567" s="87"/>
      <c r="L567" s="85"/>
      <c r="M567" s="86"/>
      <c r="N567" s="85"/>
    </row>
    <row r="568" spans="3:14" s="67" customFormat="1">
      <c r="C568" s="85"/>
      <c r="D568" s="85"/>
      <c r="E568" s="85"/>
      <c r="F568" s="91"/>
      <c r="G568" s="89"/>
      <c r="H568" s="90"/>
      <c r="I568" s="89"/>
      <c r="J568" s="88"/>
      <c r="K568" s="87"/>
      <c r="L568" s="85"/>
      <c r="M568" s="86"/>
      <c r="N568" s="85"/>
    </row>
    <row r="569" spans="3:14" s="67" customFormat="1">
      <c r="C569" s="85"/>
      <c r="D569" s="85"/>
      <c r="E569" s="85"/>
      <c r="F569" s="91"/>
      <c r="G569" s="89"/>
      <c r="H569" s="90"/>
      <c r="I569" s="89"/>
      <c r="J569" s="88"/>
      <c r="K569" s="87"/>
      <c r="L569" s="85"/>
      <c r="M569" s="86"/>
      <c r="N569" s="85"/>
    </row>
    <row r="570" spans="3:14" s="67" customFormat="1">
      <c r="C570" s="85"/>
      <c r="D570" s="85"/>
      <c r="E570" s="85"/>
      <c r="F570" s="91"/>
      <c r="G570" s="89"/>
      <c r="H570" s="90"/>
      <c r="I570" s="89"/>
      <c r="J570" s="88"/>
      <c r="K570" s="87"/>
      <c r="L570" s="85"/>
      <c r="M570" s="86"/>
      <c r="N570" s="85"/>
    </row>
    <row r="571" spans="3:14" s="67" customFormat="1">
      <c r="C571" s="85"/>
      <c r="D571" s="85"/>
      <c r="E571" s="85"/>
      <c r="F571" s="91"/>
      <c r="G571" s="89"/>
      <c r="H571" s="90"/>
      <c r="I571" s="89"/>
      <c r="J571" s="88"/>
      <c r="K571" s="87"/>
      <c r="L571" s="85"/>
      <c r="M571" s="86"/>
      <c r="N571" s="85"/>
    </row>
    <row r="572" spans="3:14" s="67" customFormat="1">
      <c r="C572" s="85"/>
      <c r="D572" s="85"/>
      <c r="E572" s="85"/>
      <c r="F572" s="91"/>
      <c r="G572" s="89"/>
      <c r="H572" s="90"/>
      <c r="I572" s="89"/>
      <c r="J572" s="88"/>
      <c r="K572" s="87"/>
      <c r="L572" s="85"/>
      <c r="M572" s="86"/>
      <c r="N572" s="85"/>
    </row>
    <row r="573" spans="3:14" s="67" customFormat="1">
      <c r="C573" s="85"/>
      <c r="D573" s="85"/>
      <c r="E573" s="85"/>
      <c r="F573" s="91"/>
      <c r="G573" s="89"/>
      <c r="H573" s="90"/>
      <c r="I573" s="89"/>
      <c r="J573" s="88"/>
      <c r="K573" s="87"/>
      <c r="L573" s="85"/>
      <c r="M573" s="86"/>
      <c r="N573" s="85"/>
    </row>
    <row r="574" spans="3:14" s="67" customFormat="1">
      <c r="C574" s="85"/>
      <c r="D574" s="85"/>
      <c r="E574" s="85"/>
      <c r="F574" s="91"/>
      <c r="G574" s="89"/>
      <c r="H574" s="90"/>
      <c r="I574" s="89"/>
      <c r="J574" s="88"/>
      <c r="K574" s="87"/>
      <c r="L574" s="85"/>
      <c r="M574" s="86"/>
      <c r="N574" s="85"/>
    </row>
    <row r="575" spans="3:14" s="67" customFormat="1">
      <c r="C575" s="85"/>
      <c r="D575" s="85"/>
      <c r="E575" s="85"/>
      <c r="F575" s="91"/>
      <c r="G575" s="89"/>
      <c r="H575" s="90"/>
      <c r="I575" s="89"/>
      <c r="J575" s="88"/>
      <c r="K575" s="87"/>
      <c r="L575" s="85"/>
      <c r="M575" s="86"/>
      <c r="N575" s="85"/>
    </row>
    <row r="576" spans="3:14" s="67" customFormat="1">
      <c r="C576" s="85"/>
      <c r="D576" s="85"/>
      <c r="E576" s="85"/>
      <c r="F576" s="91"/>
      <c r="G576" s="89"/>
      <c r="H576" s="90"/>
      <c r="I576" s="89"/>
      <c r="J576" s="88"/>
      <c r="K576" s="87"/>
      <c r="L576" s="85"/>
      <c r="M576" s="86"/>
      <c r="N576" s="85"/>
    </row>
    <row r="577" spans="3:14" s="67" customFormat="1">
      <c r="C577" s="85"/>
      <c r="D577" s="85"/>
      <c r="E577" s="85"/>
      <c r="F577" s="91"/>
      <c r="G577" s="89"/>
      <c r="H577" s="90"/>
      <c r="I577" s="89"/>
      <c r="J577" s="88"/>
      <c r="K577" s="87"/>
      <c r="L577" s="85"/>
      <c r="M577" s="86"/>
      <c r="N577" s="85"/>
    </row>
    <row r="578" spans="3:14" s="67" customFormat="1">
      <c r="C578" s="85"/>
      <c r="D578" s="85"/>
      <c r="E578" s="85"/>
      <c r="F578" s="91"/>
      <c r="G578" s="89"/>
      <c r="H578" s="90"/>
      <c r="I578" s="89"/>
      <c r="J578" s="88"/>
      <c r="K578" s="87"/>
      <c r="L578" s="85"/>
      <c r="M578" s="86"/>
      <c r="N578" s="85"/>
    </row>
    <row r="579" spans="3:14" s="67" customFormat="1">
      <c r="C579" s="85"/>
      <c r="D579" s="85"/>
      <c r="E579" s="85"/>
      <c r="F579" s="91"/>
      <c r="G579" s="89"/>
      <c r="H579" s="90"/>
      <c r="I579" s="89"/>
      <c r="J579" s="88"/>
      <c r="K579" s="87"/>
      <c r="L579" s="85"/>
      <c r="M579" s="86"/>
      <c r="N579" s="85"/>
    </row>
    <row r="580" spans="3:14" s="67" customFormat="1">
      <c r="C580" s="85"/>
      <c r="D580" s="85"/>
      <c r="E580" s="85"/>
      <c r="F580" s="91"/>
      <c r="G580" s="89"/>
      <c r="H580" s="90"/>
      <c r="I580" s="89"/>
      <c r="J580" s="88"/>
      <c r="K580" s="87"/>
      <c r="L580" s="85"/>
      <c r="M580" s="86"/>
      <c r="N580" s="85"/>
    </row>
    <row r="581" spans="3:14" s="67" customFormat="1">
      <c r="C581" s="85"/>
      <c r="D581" s="85"/>
      <c r="E581" s="85"/>
      <c r="F581" s="91"/>
      <c r="G581" s="89"/>
      <c r="H581" s="90"/>
      <c r="I581" s="89"/>
      <c r="J581" s="88"/>
      <c r="K581" s="87"/>
      <c r="L581" s="85"/>
      <c r="M581" s="86"/>
      <c r="N581" s="85"/>
    </row>
    <row r="582" spans="3:14" s="67" customFormat="1">
      <c r="C582" s="85"/>
      <c r="D582" s="85"/>
      <c r="E582" s="85"/>
      <c r="F582" s="91"/>
      <c r="G582" s="89"/>
      <c r="H582" s="90"/>
      <c r="I582" s="89"/>
      <c r="J582" s="88"/>
      <c r="K582" s="87"/>
      <c r="L582" s="85"/>
      <c r="M582" s="86"/>
      <c r="N582" s="85"/>
    </row>
    <row r="583" spans="3:14" s="67" customFormat="1">
      <c r="C583" s="85"/>
      <c r="D583" s="85"/>
      <c r="E583" s="85"/>
      <c r="F583" s="91"/>
      <c r="G583" s="89"/>
      <c r="H583" s="90"/>
      <c r="I583" s="89"/>
      <c r="J583" s="88"/>
      <c r="K583" s="87"/>
      <c r="L583" s="85"/>
      <c r="M583" s="86"/>
      <c r="N583" s="85"/>
    </row>
    <row r="584" spans="3:14" s="67" customFormat="1">
      <c r="C584" s="85"/>
      <c r="D584" s="85"/>
      <c r="E584" s="85"/>
      <c r="F584" s="91"/>
      <c r="G584" s="89"/>
      <c r="H584" s="90"/>
      <c r="I584" s="89"/>
      <c r="J584" s="88"/>
      <c r="K584" s="87"/>
      <c r="L584" s="85"/>
      <c r="M584" s="86"/>
      <c r="N584" s="85"/>
    </row>
    <row r="585" spans="3:14" s="67" customFormat="1">
      <c r="C585" s="85"/>
      <c r="D585" s="85"/>
      <c r="E585" s="85"/>
      <c r="F585" s="91"/>
      <c r="G585" s="89"/>
      <c r="H585" s="90"/>
      <c r="I585" s="89"/>
      <c r="J585" s="88"/>
      <c r="K585" s="87"/>
      <c r="L585" s="85"/>
      <c r="M585" s="86"/>
      <c r="N585" s="85"/>
    </row>
    <row r="586" spans="3:14" s="67" customFormat="1">
      <c r="C586" s="85"/>
      <c r="D586" s="85"/>
      <c r="E586" s="85"/>
      <c r="F586" s="91"/>
      <c r="G586" s="89"/>
      <c r="H586" s="90"/>
      <c r="I586" s="89"/>
      <c r="J586" s="88"/>
      <c r="K586" s="87"/>
      <c r="L586" s="85"/>
      <c r="M586" s="86"/>
      <c r="N586" s="85"/>
    </row>
    <row r="587" spans="3:14" s="67" customFormat="1">
      <c r="C587" s="85"/>
      <c r="D587" s="85"/>
      <c r="E587" s="85"/>
      <c r="F587" s="91"/>
      <c r="G587" s="89"/>
      <c r="H587" s="90"/>
      <c r="I587" s="89"/>
      <c r="J587" s="88"/>
      <c r="K587" s="87"/>
      <c r="L587" s="85"/>
      <c r="M587" s="86"/>
      <c r="N587" s="85"/>
    </row>
    <row r="588" spans="3:14" s="67" customFormat="1">
      <c r="C588" s="85"/>
      <c r="D588" s="85"/>
      <c r="E588" s="85"/>
      <c r="F588" s="91"/>
      <c r="G588" s="89"/>
      <c r="H588" s="90"/>
      <c r="I588" s="89"/>
      <c r="J588" s="88"/>
      <c r="K588" s="87"/>
      <c r="L588" s="85"/>
      <c r="M588" s="86"/>
      <c r="N588" s="85"/>
    </row>
    <row r="589" spans="3:14" s="67" customFormat="1">
      <c r="C589" s="85"/>
      <c r="D589" s="85"/>
      <c r="E589" s="85"/>
      <c r="F589" s="91"/>
      <c r="G589" s="89"/>
      <c r="H589" s="90"/>
      <c r="I589" s="89"/>
      <c r="J589" s="88"/>
      <c r="K589" s="87"/>
      <c r="L589" s="85"/>
      <c r="M589" s="86"/>
      <c r="N589" s="85"/>
    </row>
    <row r="590" spans="3:14" s="67" customFormat="1">
      <c r="C590" s="85"/>
      <c r="D590" s="85"/>
      <c r="E590" s="85"/>
      <c r="F590" s="91"/>
      <c r="G590" s="89"/>
      <c r="H590" s="90"/>
      <c r="I590" s="89"/>
      <c r="J590" s="88"/>
      <c r="K590" s="87"/>
      <c r="L590" s="85"/>
      <c r="M590" s="86"/>
      <c r="N590" s="85"/>
    </row>
    <row r="591" spans="3:14" s="67" customFormat="1">
      <c r="C591" s="85"/>
      <c r="D591" s="85"/>
      <c r="E591" s="85"/>
      <c r="F591" s="91"/>
      <c r="G591" s="89"/>
      <c r="H591" s="90"/>
      <c r="I591" s="89"/>
      <c r="J591" s="88"/>
      <c r="K591" s="87"/>
      <c r="L591" s="85"/>
      <c r="M591" s="86"/>
      <c r="N591" s="85"/>
    </row>
    <row r="592" spans="3:14" s="67" customFormat="1">
      <c r="C592" s="85"/>
      <c r="D592" s="85"/>
      <c r="E592" s="85"/>
      <c r="F592" s="91"/>
      <c r="G592" s="89"/>
      <c r="H592" s="90"/>
      <c r="I592" s="89"/>
      <c r="J592" s="88"/>
      <c r="K592" s="87"/>
      <c r="L592" s="85"/>
      <c r="M592" s="86"/>
      <c r="N592" s="85"/>
    </row>
    <row r="593" spans="3:14" s="67" customFormat="1">
      <c r="C593" s="85"/>
      <c r="D593" s="85"/>
      <c r="E593" s="85"/>
      <c r="F593" s="91"/>
      <c r="G593" s="89"/>
      <c r="H593" s="90"/>
      <c r="I593" s="89"/>
      <c r="J593" s="88"/>
      <c r="K593" s="87"/>
      <c r="L593" s="85"/>
      <c r="M593" s="86"/>
      <c r="N593" s="85"/>
    </row>
    <row r="594" spans="3:14" s="67" customFormat="1">
      <c r="C594" s="85"/>
      <c r="D594" s="85"/>
      <c r="E594" s="85"/>
      <c r="F594" s="91"/>
      <c r="G594" s="89"/>
      <c r="H594" s="90"/>
      <c r="I594" s="89"/>
      <c r="J594" s="88"/>
      <c r="K594" s="87"/>
      <c r="L594" s="85"/>
      <c r="M594" s="86"/>
      <c r="N594" s="85"/>
    </row>
    <row r="595" spans="3:14" s="67" customFormat="1">
      <c r="C595" s="85"/>
      <c r="D595" s="85"/>
      <c r="E595" s="85"/>
      <c r="F595" s="91"/>
      <c r="G595" s="89"/>
      <c r="H595" s="90"/>
      <c r="I595" s="89"/>
      <c r="J595" s="88"/>
      <c r="K595" s="87"/>
      <c r="L595" s="85"/>
      <c r="M595" s="86"/>
      <c r="N595" s="85"/>
    </row>
    <row r="596" spans="3:14" s="67" customFormat="1">
      <c r="C596" s="85"/>
      <c r="D596" s="85"/>
      <c r="E596" s="85"/>
      <c r="F596" s="91"/>
      <c r="G596" s="89"/>
      <c r="H596" s="90"/>
      <c r="I596" s="89"/>
      <c r="J596" s="88"/>
      <c r="K596" s="87"/>
      <c r="L596" s="85"/>
      <c r="M596" s="86"/>
      <c r="N596" s="85"/>
    </row>
    <row r="597" spans="3:14" s="67" customFormat="1">
      <c r="C597" s="85"/>
      <c r="D597" s="85"/>
      <c r="E597" s="85"/>
      <c r="F597" s="91"/>
      <c r="G597" s="89"/>
      <c r="H597" s="90"/>
      <c r="I597" s="89"/>
      <c r="J597" s="88"/>
      <c r="K597" s="87"/>
      <c r="L597" s="85"/>
      <c r="M597" s="86"/>
      <c r="N597" s="85"/>
    </row>
    <row r="598" spans="3:14" s="67" customFormat="1">
      <c r="C598" s="85"/>
      <c r="D598" s="85"/>
      <c r="E598" s="85"/>
      <c r="F598" s="91"/>
      <c r="G598" s="89"/>
      <c r="H598" s="90"/>
      <c r="I598" s="89"/>
      <c r="J598" s="88"/>
      <c r="K598" s="87"/>
      <c r="L598" s="85"/>
      <c r="M598" s="86"/>
      <c r="N598" s="85"/>
    </row>
    <row r="599" spans="3:14" s="67" customFormat="1">
      <c r="C599" s="85"/>
      <c r="D599" s="85"/>
      <c r="E599" s="85"/>
      <c r="F599" s="91"/>
      <c r="G599" s="89"/>
      <c r="H599" s="90"/>
      <c r="I599" s="89"/>
      <c r="J599" s="88"/>
      <c r="K599" s="87"/>
      <c r="L599" s="85"/>
      <c r="M599" s="86"/>
      <c r="N599" s="85"/>
    </row>
    <row r="600" spans="3:14" s="67" customFormat="1">
      <c r="C600" s="85"/>
      <c r="D600" s="85"/>
      <c r="E600" s="85"/>
      <c r="F600" s="91"/>
      <c r="G600" s="89"/>
      <c r="H600" s="90"/>
      <c r="I600" s="89"/>
      <c r="J600" s="88"/>
      <c r="K600" s="87"/>
      <c r="L600" s="85"/>
      <c r="M600" s="86"/>
      <c r="N600" s="85"/>
    </row>
    <row r="601" spans="3:14" s="67" customFormat="1">
      <c r="C601" s="85"/>
      <c r="D601" s="85"/>
      <c r="E601" s="85"/>
      <c r="F601" s="91"/>
      <c r="G601" s="89"/>
      <c r="H601" s="90"/>
      <c r="I601" s="89"/>
      <c r="J601" s="88"/>
      <c r="K601" s="87"/>
      <c r="L601" s="85"/>
      <c r="M601" s="86"/>
      <c r="N601" s="85"/>
    </row>
    <row r="602" spans="3:14" s="67" customFormat="1">
      <c r="C602" s="85"/>
      <c r="D602" s="85"/>
      <c r="E602" s="85"/>
      <c r="F602" s="91"/>
      <c r="G602" s="89"/>
      <c r="H602" s="90"/>
      <c r="I602" s="89"/>
      <c r="J602" s="88"/>
      <c r="K602" s="87"/>
      <c r="L602" s="85"/>
      <c r="M602" s="86"/>
      <c r="N602" s="85"/>
    </row>
    <row r="603" spans="3:14" s="67" customFormat="1">
      <c r="C603" s="85"/>
      <c r="D603" s="85"/>
      <c r="E603" s="85"/>
      <c r="F603" s="91"/>
      <c r="G603" s="89"/>
      <c r="H603" s="90"/>
      <c r="I603" s="89"/>
      <c r="J603" s="88"/>
      <c r="K603" s="87"/>
      <c r="L603" s="85"/>
      <c r="M603" s="86"/>
      <c r="N603" s="85"/>
    </row>
    <row r="604" spans="3:14" s="67" customFormat="1">
      <c r="C604" s="85"/>
      <c r="D604" s="85"/>
      <c r="E604" s="85"/>
      <c r="F604" s="91"/>
      <c r="G604" s="89"/>
      <c r="H604" s="90"/>
      <c r="I604" s="89"/>
      <c r="J604" s="88"/>
      <c r="K604" s="87"/>
      <c r="L604" s="85"/>
      <c r="M604" s="86"/>
      <c r="N604" s="85"/>
    </row>
    <row r="605" spans="3:14" s="67" customFormat="1">
      <c r="C605" s="85"/>
      <c r="D605" s="85"/>
      <c r="E605" s="85"/>
      <c r="F605" s="91"/>
      <c r="G605" s="89"/>
      <c r="H605" s="90"/>
      <c r="I605" s="89"/>
      <c r="J605" s="88"/>
      <c r="K605" s="87"/>
      <c r="L605" s="85"/>
      <c r="M605" s="86"/>
      <c r="N605" s="85"/>
    </row>
    <row r="606" spans="3:14" s="67" customFormat="1">
      <c r="C606" s="85"/>
      <c r="D606" s="85"/>
      <c r="E606" s="85"/>
      <c r="F606" s="91"/>
      <c r="G606" s="89"/>
      <c r="H606" s="90"/>
      <c r="I606" s="89"/>
      <c r="J606" s="88"/>
      <c r="K606" s="87"/>
      <c r="L606" s="85"/>
      <c r="M606" s="86"/>
      <c r="N606" s="85"/>
    </row>
    <row r="607" spans="3:14" s="67" customFormat="1">
      <c r="C607" s="85"/>
      <c r="D607" s="85"/>
      <c r="E607" s="85"/>
      <c r="F607" s="91"/>
      <c r="G607" s="89"/>
      <c r="H607" s="90"/>
      <c r="I607" s="89"/>
      <c r="J607" s="88"/>
      <c r="K607" s="87"/>
      <c r="L607" s="85"/>
      <c r="M607" s="86"/>
      <c r="N607" s="85"/>
    </row>
    <row r="608" spans="3:14" s="67" customFormat="1">
      <c r="C608" s="85"/>
      <c r="D608" s="85"/>
      <c r="E608" s="85"/>
      <c r="F608" s="91"/>
      <c r="G608" s="89"/>
      <c r="H608" s="90"/>
      <c r="I608" s="89"/>
      <c r="J608" s="88"/>
      <c r="K608" s="87"/>
      <c r="L608" s="85"/>
      <c r="M608" s="86"/>
      <c r="N608" s="85"/>
    </row>
    <row r="609" spans="3:14" s="67" customFormat="1">
      <c r="C609" s="85"/>
      <c r="D609" s="85"/>
      <c r="E609" s="85"/>
      <c r="F609" s="91"/>
      <c r="G609" s="89"/>
      <c r="H609" s="90"/>
      <c r="I609" s="89"/>
      <c r="J609" s="88"/>
      <c r="K609" s="87"/>
      <c r="L609" s="85"/>
      <c r="M609" s="86"/>
      <c r="N609" s="85"/>
    </row>
    <row r="610" spans="3:14" s="67" customFormat="1">
      <c r="C610" s="85"/>
      <c r="D610" s="85"/>
      <c r="E610" s="85"/>
      <c r="F610" s="91"/>
      <c r="G610" s="89"/>
      <c r="H610" s="90"/>
      <c r="I610" s="89"/>
      <c r="J610" s="88"/>
      <c r="K610" s="87"/>
      <c r="L610" s="85"/>
      <c r="M610" s="86"/>
      <c r="N610" s="85"/>
    </row>
    <row r="611" spans="3:14" s="67" customFormat="1">
      <c r="C611" s="85"/>
      <c r="D611" s="85"/>
      <c r="E611" s="85"/>
      <c r="F611" s="91"/>
      <c r="G611" s="89"/>
      <c r="H611" s="90"/>
      <c r="I611" s="89"/>
      <c r="J611" s="88"/>
      <c r="K611" s="87"/>
      <c r="L611" s="85"/>
      <c r="M611" s="86"/>
      <c r="N611" s="85"/>
    </row>
    <row r="612" spans="3:14" s="67" customFormat="1">
      <c r="C612" s="85"/>
      <c r="D612" s="85"/>
      <c r="E612" s="85"/>
      <c r="F612" s="91"/>
      <c r="G612" s="89"/>
      <c r="H612" s="90"/>
      <c r="I612" s="89"/>
      <c r="J612" s="88"/>
      <c r="K612" s="87"/>
      <c r="L612" s="85"/>
      <c r="M612" s="86"/>
      <c r="N612" s="85"/>
    </row>
    <row r="613" spans="3:14" s="67" customFormat="1">
      <c r="C613" s="85"/>
      <c r="D613" s="85"/>
      <c r="E613" s="85"/>
      <c r="F613" s="91"/>
      <c r="G613" s="89"/>
      <c r="H613" s="90"/>
      <c r="I613" s="89"/>
      <c r="J613" s="88"/>
      <c r="K613" s="87"/>
      <c r="L613" s="85"/>
      <c r="M613" s="86"/>
      <c r="N613" s="85"/>
    </row>
    <row r="614" spans="3:14" s="67" customFormat="1">
      <c r="C614" s="85"/>
      <c r="D614" s="85"/>
      <c r="E614" s="85"/>
      <c r="F614" s="91"/>
      <c r="G614" s="89"/>
      <c r="H614" s="90"/>
      <c r="I614" s="89"/>
      <c r="J614" s="88"/>
      <c r="K614" s="87"/>
      <c r="L614" s="85"/>
      <c r="M614" s="86"/>
      <c r="N614" s="85"/>
    </row>
    <row r="615" spans="3:14" s="67" customFormat="1">
      <c r="C615" s="85"/>
      <c r="D615" s="85"/>
      <c r="E615" s="85"/>
      <c r="F615" s="91"/>
      <c r="G615" s="89"/>
      <c r="H615" s="90"/>
      <c r="I615" s="89"/>
      <c r="J615" s="88"/>
      <c r="K615" s="87"/>
      <c r="L615" s="85"/>
      <c r="M615" s="86"/>
      <c r="N615" s="85"/>
    </row>
    <row r="616" spans="3:14" s="67" customFormat="1">
      <c r="C616" s="85"/>
      <c r="D616" s="85"/>
      <c r="E616" s="85"/>
      <c r="F616" s="91"/>
      <c r="G616" s="89"/>
      <c r="H616" s="90"/>
      <c r="I616" s="89"/>
      <c r="J616" s="88"/>
      <c r="K616" s="87"/>
      <c r="L616" s="85"/>
      <c r="M616" s="86"/>
      <c r="N616" s="85"/>
    </row>
    <row r="617" spans="3:14" s="67" customFormat="1">
      <c r="C617" s="85"/>
      <c r="D617" s="85"/>
      <c r="E617" s="85"/>
      <c r="F617" s="91"/>
      <c r="G617" s="89"/>
      <c r="H617" s="90"/>
      <c r="I617" s="89"/>
      <c r="J617" s="88"/>
      <c r="K617" s="87"/>
      <c r="L617" s="85"/>
      <c r="M617" s="86"/>
      <c r="N617" s="85"/>
    </row>
    <row r="618" spans="3:14" s="67" customFormat="1">
      <c r="C618" s="85"/>
      <c r="D618" s="85"/>
      <c r="E618" s="85"/>
      <c r="F618" s="91"/>
      <c r="G618" s="89"/>
      <c r="H618" s="90"/>
      <c r="I618" s="89"/>
      <c r="J618" s="88"/>
      <c r="K618" s="87"/>
      <c r="L618" s="85"/>
      <c r="M618" s="86"/>
      <c r="N618" s="85"/>
    </row>
  </sheetData>
  <mergeCells count="9">
    <mergeCell ref="A1:M1"/>
    <mergeCell ref="A2:M2"/>
    <mergeCell ref="M4:M6"/>
    <mergeCell ref="B3:E3"/>
    <mergeCell ref="A4:A6"/>
    <mergeCell ref="B4:B6"/>
    <mergeCell ref="C4:C6"/>
    <mergeCell ref="H4:H6"/>
    <mergeCell ref="J4:J6"/>
  </mergeCells>
  <phoneticPr fontId="3" type="noConversion"/>
  <conditionalFormatting sqref="H3:H4 N1:IV6 I3:M6 B3:B4 C3:G6 A1:A4">
    <cfRule type="expression" priority="1" stopIfTrue="1">
      <formula>$1:$1+$1:$6</formula>
    </cfRule>
  </conditionalFormatting>
  <printOptions horizontalCentered="1"/>
  <pageMargins left="0.19685039370078741" right="0.11811023622047245" top="0.23622047244094491" bottom="0.6692913385826772" header="0.35433070866141736" footer="0.19685039370078741"/>
  <pageSetup paperSize="9" scale="88" fitToWidth="70" fitToHeight="45" orientation="landscape" r:id="rId1"/>
  <headerFooter>
    <oddHeader>&amp;R&amp;"標楷體,標準"第&amp;P頁，共&amp;N頁</oddHeader>
    <oddFooter>&amp;L&amp;"標楷體,標準"承商：統營營造股份有限公司&amp;R&amp;"標楷體,標準"監造：闕河彬建築師事務所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4</vt:i4>
      </vt:variant>
    </vt:vector>
  </HeadingPairs>
  <TitlesOfParts>
    <vt:vector size="7" baseType="lpstr">
      <vt:lpstr>990131估驗計價單-首頁</vt:lpstr>
      <vt:lpstr>1估驗總表</vt:lpstr>
      <vt:lpstr>1估驗詳細表</vt:lpstr>
      <vt:lpstr>'1估驗詳細表'!Print_Area</vt:lpstr>
      <vt:lpstr>'1估驗總表'!Print_Area</vt:lpstr>
      <vt:lpstr>'1估驗詳細表'!Print_Titles</vt:lpstr>
      <vt:lpstr>'1估驗總表'!Print_Titles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夏愛蓮 Catherine</dc:creator>
  <cp:lastModifiedBy>夏愛蓮 Catherine</cp:lastModifiedBy>
  <cp:lastPrinted>2010-05-04T10:41:17Z</cp:lastPrinted>
  <dcterms:created xsi:type="dcterms:W3CDTF">2010-05-04T06:15:00Z</dcterms:created>
  <dcterms:modified xsi:type="dcterms:W3CDTF">2015-05-28T06:45:28Z</dcterms:modified>
</cp:coreProperties>
</file>