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13_ncr:1_{9D623D71-9629-4A60-B213-60DBD0D34F15}" xr6:coauthVersionLast="46" xr6:coauthVersionMax="46" xr10:uidLastSave="{00000000-0000-0000-0000-000000000000}"/>
  <bookViews>
    <workbookView xWindow="28695" yWindow="-105" windowWidth="29010" windowHeight="15810" activeTab="2" xr2:uid="{14A93ADB-3FE4-4BC5-96D5-309F1693D604}"/>
  </bookViews>
  <sheets>
    <sheet name="Week5 Q1 " sheetId="2" r:id="rId1"/>
    <sheet name="Week5 Q2" sheetId="3" r:id="rId2"/>
    <sheet name="Week5 Q3" sheetId="4" r:id="rId3"/>
  </sheets>
  <definedNames>
    <definedName name="solver_adj" localSheetId="0" hidden="1">'Week5 Q1 '!$I$20:$I$21</definedName>
    <definedName name="solver_adj" localSheetId="1" hidden="1">'Week5 Q2'!$I$4</definedName>
    <definedName name="solver_adj" localSheetId="2" hidden="1">'Week5 Q3'!$I$6:$K$6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'Week5 Q1 '!$I$20</definedName>
    <definedName name="solver_lhs1" localSheetId="1" hidden="1">'Week5 Q2'!$I$5</definedName>
    <definedName name="solver_lhs1" localSheetId="2" hidden="1">'Week5 Q3'!$I$6</definedName>
    <definedName name="solver_lhs2" localSheetId="0" hidden="1">'Week5 Q1 '!$J$32</definedName>
    <definedName name="solver_lhs2" localSheetId="1" hidden="1">'Week5 Q2'!$I$6</definedName>
    <definedName name="solver_lhs2" localSheetId="2" hidden="1">'Week5 Q3'!$J$6</definedName>
    <definedName name="solver_lhs3" localSheetId="1" hidden="1">'Week5 Q2'!$D$13</definedName>
    <definedName name="solver_lhs3" localSheetId="2" hidden="1">'Week5 Q3'!$K$6</definedName>
    <definedName name="solver_lhs4" localSheetId="1" hidden="1">'Week5 Q2'!$E$13</definedName>
    <definedName name="solver_lhs4" localSheetId="2" hidden="1">'Week5 Q3'!$L$9</definedName>
    <definedName name="solver_lhs5" localSheetId="1" hidden="1">'Week5 Q2'!$E$14</definedName>
    <definedName name="solver_lhs5" localSheetId="2" hidden="1">'Week5 Q3'!$K$6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'Week5 Q1 '!$H$23</definedName>
    <definedName name="solver_opt" localSheetId="1" hidden="1">'Week5 Q2'!$I$6</definedName>
    <definedName name="solver_opt" localSheetId="2" hidden="1">'Week5 Q3'!$L$8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1" hidden="1">2</definedName>
    <definedName name="solver_rel2" localSheetId="2" hidden="1">3</definedName>
    <definedName name="solver_rel3" localSheetId="1" hidden="1">2</definedName>
    <definedName name="solver_rel3" localSheetId="2" hidden="1">3</definedName>
    <definedName name="solver_rel4" localSheetId="1" hidden="1">1</definedName>
    <definedName name="solver_rel4" localSheetId="2" hidden="1">1</definedName>
    <definedName name="solver_rel5" localSheetId="1" hidden="1">2</definedName>
    <definedName name="solver_rel5" localSheetId="2" hidden="1">3</definedName>
    <definedName name="solver_rhs1" localSheetId="0" hidden="1">0.25 * 'Week5 Q1 '!$J$22</definedName>
    <definedName name="solver_rhs1" localSheetId="1" hidden="1">'Week5 Q2'!$J$9</definedName>
    <definedName name="solver_rhs1" localSheetId="2" hidden="1">26</definedName>
    <definedName name="solver_rhs2" localSheetId="0" hidden="1">0</definedName>
    <definedName name="solver_rhs2" localSheetId="1" hidden="1">'Week5 Q2'!$B$6</definedName>
    <definedName name="solver_rhs2" localSheetId="2" hidden="1">25</definedName>
    <definedName name="solver_rhs3" localSheetId="1" hidden="1">'Week5 Q2'!$D$3</definedName>
    <definedName name="solver_rhs3" localSheetId="2" hidden="1">26</definedName>
    <definedName name="solver_rhs4" localSheetId="1" hidden="1">'Week5 Q2'!$C$13</definedName>
    <definedName name="solver_rhs4" localSheetId="2" hidden="1">132</definedName>
    <definedName name="solver_rhs5" localSheetId="1" hidden="1">'Week5 Q2'!$C$14</definedName>
    <definedName name="solver_rhs5" localSheetId="2" hidden="1">26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4" l="1"/>
  <c r="K8" i="4"/>
  <c r="J8" i="4"/>
  <c r="I8" i="4"/>
  <c r="E19" i="4"/>
  <c r="D18" i="4"/>
  <c r="C18" i="4"/>
  <c r="B18" i="4"/>
  <c r="E9" i="4"/>
  <c r="D8" i="4"/>
  <c r="C8" i="4"/>
  <c r="B8" i="4"/>
  <c r="L8" i="4" l="1"/>
  <c r="E18" i="4"/>
  <c r="E8" i="4"/>
  <c r="I4" i="3"/>
  <c r="I6" i="3"/>
  <c r="I5" i="3"/>
  <c r="B6" i="3"/>
  <c r="B5" i="3"/>
  <c r="B16" i="3"/>
  <c r="B15" i="3"/>
  <c r="J22" i="2"/>
  <c r="I31" i="2"/>
  <c r="H31" i="2"/>
  <c r="H23" i="2"/>
  <c r="I14" i="2"/>
  <c r="H14" i="2"/>
  <c r="H6" i="2"/>
  <c r="C29" i="2"/>
  <c r="B29" i="2"/>
  <c r="B21" i="2"/>
  <c r="C14" i="2"/>
  <c r="B14" i="2"/>
  <c r="B6" i="2"/>
  <c r="J32" i="2" l="1"/>
  <c r="J15" i="2"/>
  <c r="D30" i="2"/>
  <c r="D15" i="2"/>
</calcChain>
</file>

<file path=xl/sharedStrings.xml><?xml version="1.0" encoding="utf-8"?>
<sst xmlns="http://schemas.openxmlformats.org/spreadsheetml/2006/main" count="140" uniqueCount="39">
  <si>
    <t xml:space="preserve">Product </t>
  </si>
  <si>
    <t>Profit</t>
  </si>
  <si>
    <t>Units</t>
  </si>
  <si>
    <t>A</t>
  </si>
  <si>
    <t>B</t>
  </si>
  <si>
    <t>Objective</t>
  </si>
  <si>
    <t xml:space="preserve">Constraints </t>
  </si>
  <si>
    <t>Process</t>
  </si>
  <si>
    <t>A (units/ min)</t>
  </si>
  <si>
    <t>B (units/min)</t>
  </si>
  <si>
    <t>p1</t>
  </si>
  <si>
    <t>p2</t>
  </si>
  <si>
    <t>p3</t>
  </si>
  <si>
    <t>Total</t>
  </si>
  <si>
    <t>Q1</t>
  </si>
  <si>
    <t>Original</t>
  </si>
  <si>
    <t>Q3</t>
  </si>
  <si>
    <t>Q2</t>
  </si>
  <si>
    <t>Total Units:</t>
  </si>
  <si>
    <t xml:space="preserve">Cereal </t>
  </si>
  <si>
    <t>Space</t>
  </si>
  <si>
    <t>Demand</t>
  </si>
  <si>
    <t>Grano</t>
  </si>
  <si>
    <t xml:space="preserve">Wheaties </t>
  </si>
  <si>
    <t xml:space="preserve">Profit </t>
  </si>
  <si>
    <t>Constriants</t>
  </si>
  <si>
    <t>Area</t>
  </si>
  <si>
    <t xml:space="preserve">&lt;= </t>
  </si>
  <si>
    <t xml:space="preserve">Original </t>
  </si>
  <si>
    <t>H1</t>
  </si>
  <si>
    <t>H2</t>
  </si>
  <si>
    <t>H3</t>
  </si>
  <si>
    <t>Toll</t>
  </si>
  <si>
    <t>Rate</t>
  </si>
  <si>
    <t>Yellow</t>
  </si>
  <si>
    <t>Green</t>
  </si>
  <si>
    <t>Red</t>
  </si>
  <si>
    <t>Total: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</si>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</sst>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1" xfId="1" applyFont="1" applyBorder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FDB6-507E-4CE1-8D85-D0140B4F0184}">
  <dimension ref="A1:J32"/>
  <sheetViews>
    <sheetView workbookViewId="0">
      <selection activeCell="J23" sqref="J23"/>
    </sheetView>
  </sheetViews>
  <sheetFormatPr defaultRowHeight="14.4" x14ac:dyDescent="0.3"/>
  <cols>
    <col min="1" max="2" width="14" customWidth="1"/>
    <col min="3" max="3" width="12.6640625" customWidth="1"/>
    <col min="4" max="4" width="21.109375" customWidth="1"/>
    <col min="7" max="7" width="19.44140625" customWidth="1"/>
    <col min="8" max="8" width="15.44140625" customWidth="1"/>
    <col min="9" max="9" width="15" customWidth="1"/>
  </cols>
  <sheetData>
    <row r="1" spans="1:10" x14ac:dyDescent="0.3">
      <c r="A1" t="s">
        <v>15</v>
      </c>
      <c r="G1" s="1" t="s">
        <v>17</v>
      </c>
    </row>
    <row r="2" spans="1:10" x14ac:dyDescent="0.3">
      <c r="A2" t="s">
        <v>0</v>
      </c>
      <c r="B2" t="s">
        <v>1</v>
      </c>
      <c r="C2" t="s">
        <v>2</v>
      </c>
      <c r="G2" t="s">
        <v>0</v>
      </c>
      <c r="H2" t="s">
        <v>1</v>
      </c>
      <c r="I2" t="s">
        <v>2</v>
      </c>
    </row>
    <row r="3" spans="1:10" x14ac:dyDescent="0.3">
      <c r="A3" t="s">
        <v>3</v>
      </c>
      <c r="B3">
        <v>2</v>
      </c>
      <c r="C3">
        <v>0</v>
      </c>
      <c r="G3" t="s">
        <v>3</v>
      </c>
      <c r="H3">
        <v>2</v>
      </c>
      <c r="I3">
        <v>0</v>
      </c>
    </row>
    <row r="4" spans="1:10" x14ac:dyDescent="0.3">
      <c r="A4" t="s">
        <v>4</v>
      </c>
      <c r="B4">
        <v>3</v>
      </c>
      <c r="C4">
        <v>17.142857142857142</v>
      </c>
      <c r="G4" t="s">
        <v>4</v>
      </c>
      <c r="H4">
        <v>3</v>
      </c>
      <c r="I4">
        <v>14.117647058823529</v>
      </c>
    </row>
    <row r="5" spans="1:10" ht="15" thickBot="1" x14ac:dyDescent="0.35"/>
    <row r="6" spans="1:10" ht="15" thickBot="1" x14ac:dyDescent="0.35">
      <c r="A6" s="1" t="s">
        <v>5</v>
      </c>
      <c r="B6" s="2">
        <f>B3*C3+B4*C4</f>
        <v>51.428571428571431</v>
      </c>
      <c r="G6" s="1" t="s">
        <v>5</v>
      </c>
      <c r="H6" s="2">
        <f>H3*I3+H4*I4</f>
        <v>42.352941176470587</v>
      </c>
    </row>
    <row r="8" spans="1:10" x14ac:dyDescent="0.3">
      <c r="A8" s="1" t="s">
        <v>6</v>
      </c>
      <c r="G8" s="1" t="s">
        <v>6</v>
      </c>
    </row>
    <row r="10" spans="1:10" x14ac:dyDescent="0.3">
      <c r="A10" t="s">
        <v>7</v>
      </c>
      <c r="B10" t="s">
        <v>8</v>
      </c>
      <c r="C10" t="s">
        <v>9</v>
      </c>
      <c r="G10" t="s">
        <v>7</v>
      </c>
      <c r="H10" t="s">
        <v>8</v>
      </c>
      <c r="I10" t="s">
        <v>9</v>
      </c>
    </row>
    <row r="11" spans="1:10" x14ac:dyDescent="0.3">
      <c r="A11" t="s">
        <v>10</v>
      </c>
      <c r="B11">
        <v>10</v>
      </c>
      <c r="C11">
        <v>5</v>
      </c>
      <c r="G11" t="s">
        <v>10</v>
      </c>
      <c r="H11">
        <v>25</v>
      </c>
      <c r="I11">
        <v>12.5</v>
      </c>
    </row>
    <row r="12" spans="1:10" x14ac:dyDescent="0.3">
      <c r="A12" t="s">
        <v>11</v>
      </c>
      <c r="B12">
        <v>6</v>
      </c>
      <c r="C12">
        <v>20</v>
      </c>
      <c r="G12" t="s">
        <v>11</v>
      </c>
      <c r="H12">
        <v>6</v>
      </c>
      <c r="I12">
        <v>20</v>
      </c>
    </row>
    <row r="13" spans="1:10" x14ac:dyDescent="0.3">
      <c r="A13" t="s">
        <v>12</v>
      </c>
      <c r="B13">
        <v>8</v>
      </c>
      <c r="C13">
        <v>10</v>
      </c>
      <c r="G13" t="s">
        <v>12</v>
      </c>
      <c r="H13">
        <v>8</v>
      </c>
      <c r="I13">
        <v>10</v>
      </c>
    </row>
    <row r="14" spans="1:10" x14ac:dyDescent="0.3">
      <c r="A14" t="s">
        <v>13</v>
      </c>
      <c r="B14">
        <f>24*C3</f>
        <v>0</v>
      </c>
      <c r="C14">
        <f>35*C4</f>
        <v>600</v>
      </c>
      <c r="G14" t="s">
        <v>13</v>
      </c>
      <c r="H14">
        <f>(H11+H12+H13)*I3</f>
        <v>0</v>
      </c>
      <c r="I14">
        <f>(I11+I12+I13)*I4</f>
        <v>600</v>
      </c>
    </row>
    <row r="15" spans="1:10" x14ac:dyDescent="0.3">
      <c r="C15" t="s">
        <v>13</v>
      </c>
      <c r="D15">
        <f>B14+C14 - 600</f>
        <v>0</v>
      </c>
      <c r="I15" t="s">
        <v>13</v>
      </c>
      <c r="J15">
        <f>H14+I14 - 600</f>
        <v>0</v>
      </c>
    </row>
    <row r="16" spans="1:10" x14ac:dyDescent="0.3">
      <c r="A16" s="1" t="s">
        <v>14</v>
      </c>
    </row>
    <row r="17" spans="1:10" x14ac:dyDescent="0.3">
      <c r="A17" t="s">
        <v>0</v>
      </c>
      <c r="B17" t="s">
        <v>1</v>
      </c>
      <c r="C17" t="s">
        <v>2</v>
      </c>
    </row>
    <row r="18" spans="1:10" x14ac:dyDescent="0.3">
      <c r="A18" t="s">
        <v>3</v>
      </c>
      <c r="B18">
        <v>3</v>
      </c>
      <c r="C18">
        <v>25</v>
      </c>
      <c r="G18" s="1" t="s">
        <v>16</v>
      </c>
    </row>
    <row r="19" spans="1:10" x14ac:dyDescent="0.3">
      <c r="A19" t="s">
        <v>4</v>
      </c>
      <c r="B19">
        <v>3</v>
      </c>
      <c r="C19">
        <v>0</v>
      </c>
      <c r="G19" t="s">
        <v>0</v>
      </c>
      <c r="H19" t="s">
        <v>1</v>
      </c>
      <c r="I19" t="s">
        <v>2</v>
      </c>
    </row>
    <row r="20" spans="1:10" ht="15" thickBot="1" x14ac:dyDescent="0.35">
      <c r="G20" t="s">
        <v>3</v>
      </c>
      <c r="H20">
        <v>2</v>
      </c>
      <c r="I20">
        <v>4.6511627906976738</v>
      </c>
    </row>
    <row r="21" spans="1:10" ht="15" thickBot="1" x14ac:dyDescent="0.35">
      <c r="A21" s="1" t="s">
        <v>5</v>
      </c>
      <c r="B21" s="2">
        <f>B18*C18+B19*C19</f>
        <v>75</v>
      </c>
      <c r="G21" t="s">
        <v>4</v>
      </c>
      <c r="H21">
        <v>3</v>
      </c>
      <c r="I21">
        <v>13.953488372093023</v>
      </c>
    </row>
    <row r="22" spans="1:10" ht="15" thickBot="1" x14ac:dyDescent="0.35">
      <c r="I22" s="3" t="s">
        <v>18</v>
      </c>
      <c r="J22">
        <f>I21+I20</f>
        <v>18.604651162790695</v>
      </c>
    </row>
    <row r="23" spans="1:10" ht="15" thickBot="1" x14ac:dyDescent="0.35">
      <c r="A23" s="1" t="s">
        <v>6</v>
      </c>
      <c r="G23" s="1" t="s">
        <v>5</v>
      </c>
      <c r="H23" s="2">
        <f>H20*I20+H21*I21</f>
        <v>51.162790697674424</v>
      </c>
    </row>
    <row r="25" spans="1:10" x14ac:dyDescent="0.3">
      <c r="A25" t="s">
        <v>7</v>
      </c>
      <c r="B25" t="s">
        <v>8</v>
      </c>
      <c r="C25" t="s">
        <v>9</v>
      </c>
      <c r="G25" s="1" t="s">
        <v>6</v>
      </c>
    </row>
    <row r="26" spans="1:10" x14ac:dyDescent="0.3">
      <c r="A26" t="s">
        <v>10</v>
      </c>
      <c r="B26">
        <v>10</v>
      </c>
      <c r="C26">
        <v>5</v>
      </c>
    </row>
    <row r="27" spans="1:10" x14ac:dyDescent="0.3">
      <c r="A27" t="s">
        <v>11</v>
      </c>
      <c r="B27">
        <v>6</v>
      </c>
      <c r="C27">
        <v>20</v>
      </c>
      <c r="G27" t="s">
        <v>7</v>
      </c>
      <c r="H27" t="s">
        <v>8</v>
      </c>
      <c r="I27" t="s">
        <v>9</v>
      </c>
    </row>
    <row r="28" spans="1:10" x14ac:dyDescent="0.3">
      <c r="A28" t="s">
        <v>12</v>
      </c>
      <c r="B28">
        <v>8</v>
      </c>
      <c r="C28">
        <v>10</v>
      </c>
      <c r="G28" t="s">
        <v>10</v>
      </c>
      <c r="H28">
        <v>10</v>
      </c>
      <c r="I28">
        <v>5</v>
      </c>
    </row>
    <row r="29" spans="1:10" x14ac:dyDescent="0.3">
      <c r="A29" t="s">
        <v>13</v>
      </c>
      <c r="B29">
        <f>24*C18</f>
        <v>600</v>
      </c>
      <c r="C29">
        <f>35*C19</f>
        <v>0</v>
      </c>
      <c r="G29" t="s">
        <v>11</v>
      </c>
      <c r="H29">
        <v>6</v>
      </c>
      <c r="I29">
        <v>20</v>
      </c>
    </row>
    <row r="30" spans="1:10" x14ac:dyDescent="0.3">
      <c r="C30" t="s">
        <v>13</v>
      </c>
      <c r="D30">
        <f>B29+C29 - 600</f>
        <v>0</v>
      </c>
      <c r="G30" t="s">
        <v>12</v>
      </c>
      <c r="H30">
        <v>8</v>
      </c>
      <c r="I30">
        <v>10</v>
      </c>
    </row>
    <row r="31" spans="1:10" x14ac:dyDescent="0.3">
      <c r="G31" t="s">
        <v>13</v>
      </c>
      <c r="H31">
        <f>(H28+H29+H30)*I20</f>
        <v>111.62790697674417</v>
      </c>
      <c r="I31">
        <f>(I28+I29+I30)*I21</f>
        <v>488.37209302325579</v>
      </c>
    </row>
    <row r="32" spans="1:10" x14ac:dyDescent="0.3">
      <c r="I32" t="s">
        <v>13</v>
      </c>
      <c r="J32">
        <f>H31+I31 - 600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85F8-996C-4F6B-B60B-944B8855BB80}">
  <dimension ref="A1:L19"/>
  <sheetViews>
    <sheetView workbookViewId="0">
      <selection activeCell="N10" sqref="N10"/>
    </sheetView>
  </sheetViews>
  <sheetFormatPr defaultRowHeight="14.4" x14ac:dyDescent="0.3"/>
  <cols>
    <col min="1" max="1" width="10.88671875" customWidth="1"/>
    <col min="2" max="2" width="12.6640625" customWidth="1"/>
    <col min="3" max="3" width="15.5546875" customWidth="1"/>
    <col min="4" max="4" width="12.109375" customWidth="1"/>
    <col min="5" max="5" width="9.21875" customWidth="1"/>
    <col min="8" max="8" width="12.88671875" customWidth="1"/>
    <col min="9" max="9" width="13.6640625" customWidth="1"/>
    <col min="10" max="10" width="13.33203125" customWidth="1"/>
    <col min="11" max="11" width="13.77734375" customWidth="1"/>
    <col min="12" max="12" width="13.88671875" customWidth="1"/>
  </cols>
  <sheetData>
    <row r="1" spans="1:12" x14ac:dyDescent="0.3">
      <c r="A1" s="1" t="s">
        <v>15</v>
      </c>
      <c r="H1" s="1" t="s">
        <v>17</v>
      </c>
    </row>
    <row r="2" spans="1:12" x14ac:dyDescent="0.3">
      <c r="A2" t="s">
        <v>19</v>
      </c>
      <c r="B2" t="s">
        <v>20</v>
      </c>
      <c r="C2" t="s">
        <v>21</v>
      </c>
      <c r="D2" t="s">
        <v>1</v>
      </c>
      <c r="E2" t="s">
        <v>2</v>
      </c>
      <c r="H2" t="s">
        <v>19</v>
      </c>
      <c r="I2" t="s">
        <v>20</v>
      </c>
      <c r="J2" t="s">
        <v>21</v>
      </c>
      <c r="K2" t="s">
        <v>1</v>
      </c>
      <c r="L2" t="s">
        <v>2</v>
      </c>
    </row>
    <row r="3" spans="1:12" x14ac:dyDescent="0.3">
      <c r="A3" t="s">
        <v>22</v>
      </c>
      <c r="B3">
        <v>0.2</v>
      </c>
      <c r="C3">
        <v>200</v>
      </c>
      <c r="D3" s="4">
        <v>1</v>
      </c>
      <c r="E3">
        <v>200</v>
      </c>
      <c r="H3" t="s">
        <v>22</v>
      </c>
      <c r="I3">
        <v>0.2</v>
      </c>
      <c r="J3">
        <v>200</v>
      </c>
      <c r="K3" s="4">
        <v>1</v>
      </c>
      <c r="L3">
        <v>200</v>
      </c>
    </row>
    <row r="4" spans="1:12" x14ac:dyDescent="0.3">
      <c r="A4" t="s">
        <v>23</v>
      </c>
      <c r="B4">
        <v>0.4</v>
      </c>
      <c r="C4">
        <v>120</v>
      </c>
      <c r="D4" s="4">
        <v>1.35</v>
      </c>
      <c r="E4">
        <v>49.999999999999972</v>
      </c>
      <c r="H4" t="s">
        <v>23</v>
      </c>
      <c r="I4">
        <f>1/6</f>
        <v>0.16666666666666666</v>
      </c>
      <c r="J4">
        <v>120</v>
      </c>
      <c r="K4" s="4">
        <v>1.35</v>
      </c>
      <c r="L4">
        <v>120</v>
      </c>
    </row>
    <row r="5" spans="1:12" x14ac:dyDescent="0.3">
      <c r="A5" t="s">
        <v>13</v>
      </c>
      <c r="B5">
        <f>B3*E3+B4*E4</f>
        <v>59.999999999999986</v>
      </c>
      <c r="H5" t="s">
        <v>13</v>
      </c>
      <c r="I5">
        <f>I3*L3+I4*L4</f>
        <v>60</v>
      </c>
    </row>
    <row r="6" spans="1:12" x14ac:dyDescent="0.3">
      <c r="A6" s="1" t="s">
        <v>24</v>
      </c>
      <c r="B6" s="5">
        <f>D4*E4+D3*E3</f>
        <v>267.5</v>
      </c>
      <c r="H6" s="1" t="s">
        <v>24</v>
      </c>
      <c r="I6" s="5">
        <f>K4*L4+K3*L3</f>
        <v>362</v>
      </c>
    </row>
    <row r="8" spans="1:12" x14ac:dyDescent="0.3">
      <c r="A8" t="s">
        <v>25</v>
      </c>
      <c r="H8" t="s">
        <v>25</v>
      </c>
    </row>
    <row r="9" spans="1:12" x14ac:dyDescent="0.3">
      <c r="A9" t="s">
        <v>26</v>
      </c>
      <c r="B9" t="s">
        <v>27</v>
      </c>
      <c r="C9">
        <v>60</v>
      </c>
      <c r="H9" t="s">
        <v>26</v>
      </c>
      <c r="I9" t="s">
        <v>27</v>
      </c>
      <c r="J9">
        <v>60</v>
      </c>
    </row>
    <row r="11" spans="1:12" x14ac:dyDescent="0.3">
      <c r="A11" s="1" t="s">
        <v>14</v>
      </c>
    </row>
    <row r="12" spans="1:12" x14ac:dyDescent="0.3">
      <c r="A12" t="s">
        <v>19</v>
      </c>
      <c r="B12" t="s">
        <v>20</v>
      </c>
      <c r="C12" t="s">
        <v>21</v>
      </c>
      <c r="D12" t="s">
        <v>1</v>
      </c>
      <c r="E12" t="s">
        <v>2</v>
      </c>
    </row>
    <row r="13" spans="1:12" x14ac:dyDescent="0.3">
      <c r="A13" t="s">
        <v>22</v>
      </c>
      <c r="B13">
        <v>0.2</v>
      </c>
      <c r="C13">
        <v>200</v>
      </c>
      <c r="D13" s="4">
        <v>1</v>
      </c>
      <c r="E13">
        <v>59.999999999999964</v>
      </c>
    </row>
    <row r="14" spans="1:12" x14ac:dyDescent="0.3">
      <c r="A14" t="s">
        <v>23</v>
      </c>
      <c r="B14">
        <v>0.4</v>
      </c>
      <c r="C14">
        <v>120</v>
      </c>
      <c r="D14" s="4">
        <v>1.729166666666667</v>
      </c>
      <c r="E14">
        <v>120</v>
      </c>
    </row>
    <row r="15" spans="1:12" x14ac:dyDescent="0.3">
      <c r="A15" t="s">
        <v>13</v>
      </c>
      <c r="B15">
        <f>B13*E13+B14*E14</f>
        <v>59.999999999999993</v>
      </c>
    </row>
    <row r="16" spans="1:12" x14ac:dyDescent="0.3">
      <c r="A16" s="1" t="s">
        <v>24</v>
      </c>
      <c r="B16" s="5">
        <f>D14*E14+D13*E13</f>
        <v>267.5</v>
      </c>
    </row>
    <row r="18" spans="1:3" x14ac:dyDescent="0.3">
      <c r="A18" t="s">
        <v>25</v>
      </c>
    </row>
    <row r="19" spans="1:3" x14ac:dyDescent="0.3">
      <c r="A19" t="s">
        <v>26</v>
      </c>
      <c r="B19" t="s">
        <v>27</v>
      </c>
      <c r="C19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FB60-9527-47BC-A2DC-D465ADA0D561}">
  <dimension ref="A1:L19"/>
  <sheetViews>
    <sheetView tabSelected="1" workbookViewId="0">
      <selection activeCell="L8" sqref="L8"/>
    </sheetView>
  </sheetViews>
  <sheetFormatPr defaultRowHeight="14.4" x14ac:dyDescent="0.3"/>
  <sheetData>
    <row r="1" spans="1:12" x14ac:dyDescent="0.3">
      <c r="A1" s="1" t="s">
        <v>28</v>
      </c>
      <c r="H1" s="1" t="s">
        <v>14</v>
      </c>
    </row>
    <row r="2" spans="1:12" x14ac:dyDescent="0.3">
      <c r="B2" t="s">
        <v>29</v>
      </c>
      <c r="C2" t="s">
        <v>30</v>
      </c>
      <c r="D2" t="s">
        <v>31</v>
      </c>
      <c r="I2" t="s">
        <v>29</v>
      </c>
      <c r="J2" t="s">
        <v>30</v>
      </c>
      <c r="K2" t="s">
        <v>31</v>
      </c>
    </row>
    <row r="3" spans="1:12" x14ac:dyDescent="0.3">
      <c r="A3" t="s">
        <v>32</v>
      </c>
      <c r="B3">
        <v>3</v>
      </c>
      <c r="C3">
        <v>4</v>
      </c>
      <c r="D3">
        <v>5</v>
      </c>
      <c r="H3" t="s">
        <v>32</v>
      </c>
      <c r="I3">
        <v>3</v>
      </c>
      <c r="J3">
        <v>4</v>
      </c>
      <c r="K3">
        <v>5</v>
      </c>
    </row>
    <row r="4" spans="1:12" x14ac:dyDescent="0.3">
      <c r="A4" t="s">
        <v>33</v>
      </c>
      <c r="B4">
        <v>500</v>
      </c>
      <c r="C4">
        <v>600</v>
      </c>
      <c r="D4">
        <v>400</v>
      </c>
      <c r="H4" t="s">
        <v>33</v>
      </c>
      <c r="I4">
        <v>500</v>
      </c>
      <c r="J4">
        <v>600</v>
      </c>
      <c r="K4">
        <v>400</v>
      </c>
    </row>
    <row r="5" spans="1:12" x14ac:dyDescent="0.3">
      <c r="A5" t="s">
        <v>34</v>
      </c>
      <c r="B5">
        <v>10</v>
      </c>
      <c r="C5">
        <v>10</v>
      </c>
      <c r="D5">
        <v>10</v>
      </c>
      <c r="H5" t="s">
        <v>34</v>
      </c>
      <c r="I5">
        <v>10</v>
      </c>
      <c r="J5">
        <v>10</v>
      </c>
      <c r="K5">
        <v>10</v>
      </c>
    </row>
    <row r="6" spans="1:12" x14ac:dyDescent="0.3">
      <c r="A6" t="s">
        <v>35</v>
      </c>
      <c r="B6">
        <v>25</v>
      </c>
      <c r="C6">
        <v>52</v>
      </c>
      <c r="D6">
        <v>25</v>
      </c>
      <c r="H6" t="s">
        <v>35</v>
      </c>
      <c r="I6">
        <v>26</v>
      </c>
      <c r="J6">
        <v>50</v>
      </c>
      <c r="K6">
        <v>26</v>
      </c>
    </row>
    <row r="7" spans="1:12" x14ac:dyDescent="0.3">
      <c r="A7" t="s">
        <v>36</v>
      </c>
      <c r="E7" t="s">
        <v>37</v>
      </c>
      <c r="H7" t="s">
        <v>36</v>
      </c>
      <c r="L7" t="s">
        <v>37</v>
      </c>
    </row>
    <row r="8" spans="1:12" x14ac:dyDescent="0.3">
      <c r="A8" t="s">
        <v>1</v>
      </c>
      <c r="B8">
        <f>(B4/3600)*B3*B6</f>
        <v>10.416666666666668</v>
      </c>
      <c r="C8">
        <f t="shared" ref="C8:D8" si="0">(C4/3600)*C3*C6</f>
        <v>34.666666666666664</v>
      </c>
      <c r="D8">
        <f t="shared" si="0"/>
        <v>13.888888888888889</v>
      </c>
      <c r="E8">
        <f>SUM(B8:D8)</f>
        <v>58.972222222222214</v>
      </c>
      <c r="H8" t="s">
        <v>1</v>
      </c>
      <c r="I8">
        <f>(I4/3600)*I3*I6</f>
        <v>10.833333333333334</v>
      </c>
      <c r="J8">
        <f t="shared" ref="J8:K8" si="1">(J4/3600)*J3*J6</f>
        <v>33.333333333333329</v>
      </c>
      <c r="K8">
        <f t="shared" si="1"/>
        <v>14.444444444444445</v>
      </c>
      <c r="L8">
        <f>SUM(I8:K8)</f>
        <v>58.611111111111107</v>
      </c>
    </row>
    <row r="9" spans="1:12" x14ac:dyDescent="0.3">
      <c r="A9" t="s">
        <v>38</v>
      </c>
      <c r="E9">
        <f>SUM(B6:D6) + 30</f>
        <v>132</v>
      </c>
      <c r="H9" t="s">
        <v>38</v>
      </c>
      <c r="L9">
        <f>SUM(I6:K6) + 30</f>
        <v>132</v>
      </c>
    </row>
    <row r="11" spans="1:12" x14ac:dyDescent="0.3">
      <c r="A11" s="1" t="s">
        <v>14</v>
      </c>
    </row>
    <row r="12" spans="1:12" x14ac:dyDescent="0.3">
      <c r="B12" t="s">
        <v>29</v>
      </c>
      <c r="C12" t="s">
        <v>30</v>
      </c>
      <c r="D12" t="s">
        <v>31</v>
      </c>
    </row>
    <row r="13" spans="1:12" x14ac:dyDescent="0.3">
      <c r="A13" t="s">
        <v>32</v>
      </c>
      <c r="B13">
        <v>3</v>
      </c>
      <c r="C13">
        <v>4</v>
      </c>
      <c r="D13">
        <v>5</v>
      </c>
    </row>
    <row r="14" spans="1:12" x14ac:dyDescent="0.3">
      <c r="A14" t="s">
        <v>33</v>
      </c>
      <c r="B14">
        <v>500</v>
      </c>
      <c r="C14">
        <v>600</v>
      </c>
      <c r="D14">
        <v>400</v>
      </c>
    </row>
    <row r="15" spans="1:12" x14ac:dyDescent="0.3">
      <c r="A15" t="s">
        <v>34</v>
      </c>
      <c r="B15">
        <v>10</v>
      </c>
      <c r="C15">
        <v>10</v>
      </c>
      <c r="D15">
        <v>10</v>
      </c>
    </row>
    <row r="16" spans="1:12" x14ac:dyDescent="0.3">
      <c r="A16" t="s">
        <v>35</v>
      </c>
      <c r="B16">
        <v>26</v>
      </c>
      <c r="C16">
        <v>51</v>
      </c>
      <c r="D16">
        <v>25</v>
      </c>
    </row>
    <row r="17" spans="1:5" x14ac:dyDescent="0.3">
      <c r="A17" t="s">
        <v>36</v>
      </c>
      <c r="E17" t="s">
        <v>37</v>
      </c>
    </row>
    <row r="18" spans="1:5" x14ac:dyDescent="0.3">
      <c r="A18" t="s">
        <v>1</v>
      </c>
      <c r="B18">
        <f>(B14/3600)*B13*B16</f>
        <v>10.833333333333334</v>
      </c>
      <c r="C18">
        <f t="shared" ref="C18:D18" si="2">(C14/3600)*C13*C16</f>
        <v>34</v>
      </c>
      <c r="D18">
        <f t="shared" si="2"/>
        <v>13.888888888888889</v>
      </c>
      <c r="E18">
        <f>SUM(B18:D18)</f>
        <v>58.722222222222229</v>
      </c>
    </row>
    <row r="19" spans="1:5" x14ac:dyDescent="0.3">
      <c r="A19" t="s">
        <v>38</v>
      </c>
      <c r="E19">
        <f>SUM(B16:D16) + 30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Week5 Q1 </vt:lpstr>
      <vt:lpstr>Week5 Q2</vt:lpstr>
      <vt:lpstr>Week5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2021-03-01T01:52:13Z</dcterms:created>
  <dcterms:modified xsi:type="dcterms:W3CDTF">2021-03-01T03:54:25Z</dcterms:modified>
</cp:coreProperties>
</file>