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eren\Desktop\"/>
    </mc:Choice>
  </mc:AlternateContent>
  <xr:revisionPtr revIDLastSave="0" documentId="13_ncr:1_{9B015B18-89AA-4ED8-9677-0A4F4CFDE16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ayfa1" sheetId="1" r:id="rId1"/>
    <sheet name="compound" sheetId="4" r:id="rId2"/>
    <sheet name="EQUIVALENCE" sheetId="5" r:id="rId3"/>
    <sheet name="Sayfa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V14" i="5"/>
  <c r="V13" i="5"/>
  <c r="V12" i="5"/>
  <c r="U14" i="5"/>
  <c r="U13" i="5"/>
  <c r="U12" i="5"/>
  <c r="Y11" i="5"/>
  <c r="V11" i="5"/>
  <c r="U11" i="5"/>
  <c r="W13" i="5"/>
  <c r="W14" i="5"/>
  <c r="W12" i="5"/>
  <c r="W11" i="5"/>
  <c r="S6" i="5"/>
  <c r="S10" i="5"/>
  <c r="T11" i="5" l="1"/>
  <c r="S11" i="5" l="1"/>
  <c r="N14" i="5"/>
  <c r="B16" i="5"/>
  <c r="C4" i="4"/>
  <c r="B10" i="5"/>
  <c r="K10" i="5" s="1"/>
  <c r="L11" i="5" s="1"/>
  <c r="B4" i="4"/>
  <c r="B5" i="4" s="1"/>
  <c r="B3" i="4"/>
  <c r="T12" i="5" l="1"/>
  <c r="M11" i="5"/>
  <c r="O11" i="5" s="1"/>
  <c r="C11" i="5"/>
  <c r="B11" i="5" s="1"/>
  <c r="I12" i="4"/>
  <c r="I6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12" i="4"/>
  <c r="G12" i="4" s="1"/>
  <c r="S12" i="5" l="1"/>
  <c r="T13" i="5" s="1"/>
  <c r="K11" i="5"/>
  <c r="L12" i="5" s="1"/>
  <c r="M12" i="5" s="1"/>
  <c r="C12" i="5"/>
  <c r="B12" i="5" s="1"/>
  <c r="H62" i="4"/>
  <c r="G13" i="4"/>
  <c r="I13" i="4" s="1"/>
  <c r="S13" i="5" l="1"/>
  <c r="T14" i="5" s="1"/>
  <c r="O12" i="5"/>
  <c r="C13" i="5"/>
  <c r="B13" i="5" s="1"/>
  <c r="G14" i="4"/>
  <c r="I14" i="4" s="1"/>
  <c r="K12" i="5" l="1"/>
  <c r="L13" i="5" s="1"/>
  <c r="M13" i="5" s="1"/>
  <c r="C14" i="5"/>
  <c r="B14" i="5" s="1"/>
  <c r="F14" i="5" s="1"/>
  <c r="F16" i="5" s="1"/>
  <c r="G15" i="4"/>
  <c r="I15" i="4" s="1"/>
  <c r="W16" i="5" l="1"/>
  <c r="S14" i="5"/>
  <c r="O13" i="5"/>
  <c r="G16" i="4"/>
  <c r="I16" i="4" s="1"/>
  <c r="K13" i="5" l="1"/>
  <c r="L14" i="5" s="1"/>
  <c r="M14" i="5" s="1"/>
  <c r="G17" i="4"/>
  <c r="I17" i="4" s="1"/>
  <c r="O14" i="5" l="1"/>
  <c r="O16" i="5" s="1"/>
  <c r="G18" i="4"/>
  <c r="I18" i="4" s="1"/>
  <c r="K14" i="5" l="1"/>
  <c r="G19" i="4"/>
  <c r="I19" i="4" s="1"/>
  <c r="G20" i="4" l="1"/>
  <c r="I20" i="4" s="1"/>
  <c r="G21" i="4" l="1"/>
  <c r="I21" i="4" s="1"/>
  <c r="G22" i="4" l="1"/>
  <c r="I22" i="4" s="1"/>
  <c r="G23" i="4" l="1"/>
  <c r="I23" i="4" s="1"/>
  <c r="G24" i="4" l="1"/>
  <c r="I24" i="4" s="1"/>
  <c r="G25" i="4" l="1"/>
  <c r="I25" i="4" s="1"/>
  <c r="G26" i="4" l="1"/>
  <c r="I26" i="4" s="1"/>
  <c r="G27" i="4" l="1"/>
  <c r="I27" i="4" s="1"/>
  <c r="G28" i="4" l="1"/>
  <c r="I28" i="4" s="1"/>
  <c r="G29" i="4" l="1"/>
  <c r="I29" i="4" s="1"/>
  <c r="G30" i="4" l="1"/>
  <c r="I30" i="4" s="1"/>
  <c r="G31" i="4" l="1"/>
  <c r="I31" i="4" s="1"/>
  <c r="G32" i="4" l="1"/>
  <c r="I32" i="4" s="1"/>
  <c r="G33" i="4" l="1"/>
  <c r="I33" i="4" s="1"/>
  <c r="G34" i="4" l="1"/>
  <c r="I34" i="4" s="1"/>
  <c r="G35" i="4" l="1"/>
  <c r="I35" i="4" s="1"/>
  <c r="G36" i="4" l="1"/>
  <c r="I36" i="4" s="1"/>
  <c r="G37" i="4" l="1"/>
  <c r="I37" i="4" s="1"/>
  <c r="G38" i="4" l="1"/>
  <c r="I38" i="4" s="1"/>
  <c r="G39" i="4" l="1"/>
  <c r="I39" i="4" s="1"/>
  <c r="G40" i="4" l="1"/>
  <c r="I40" i="4" s="1"/>
  <c r="G41" i="4" l="1"/>
  <c r="I41" i="4" s="1"/>
  <c r="G42" i="4" l="1"/>
  <c r="I42" i="4" s="1"/>
  <c r="G43" i="4" l="1"/>
  <c r="I43" i="4" s="1"/>
  <c r="G44" i="4" l="1"/>
  <c r="I44" i="4" s="1"/>
  <c r="G45" i="4" l="1"/>
  <c r="I45" i="4" s="1"/>
  <c r="G46" i="4" l="1"/>
  <c r="I46" i="4" s="1"/>
  <c r="G47" i="4" l="1"/>
  <c r="I47" i="4" s="1"/>
  <c r="G48" i="4" l="1"/>
  <c r="I48" i="4" s="1"/>
  <c r="G49" i="4" l="1"/>
  <c r="I49" i="4" s="1"/>
  <c r="G50" i="4" l="1"/>
  <c r="I50" i="4" s="1"/>
  <c r="G51" i="4" l="1"/>
  <c r="I51" i="4" s="1"/>
  <c r="G52" i="4" l="1"/>
  <c r="I52" i="4" s="1"/>
  <c r="G53" i="4" l="1"/>
  <c r="I53" i="4" s="1"/>
  <c r="G54" i="4" l="1"/>
  <c r="I54" i="4" s="1"/>
  <c r="G55" i="4" l="1"/>
  <c r="I55" i="4" s="1"/>
  <c r="G56" i="4" l="1"/>
  <c r="I56" i="4" s="1"/>
  <c r="G57" i="4" l="1"/>
  <c r="I57" i="4" s="1"/>
  <c r="G58" i="4" l="1"/>
  <c r="I58" i="4" s="1"/>
  <c r="G59" i="4" l="1"/>
  <c r="I59" i="4" s="1"/>
  <c r="G60" i="4" l="1"/>
  <c r="G61" i="4" l="1"/>
  <c r="I61" i="4" s="1"/>
  <c r="I60" i="4"/>
  <c r="C12" i="4"/>
  <c r="C5" i="1"/>
  <c r="B5" i="1" s="1"/>
  <c r="C6" i="1" s="1"/>
  <c r="B12" i="4" l="1"/>
  <c r="C13" i="4" s="1"/>
  <c r="B6" i="1"/>
  <c r="B13" i="4" l="1"/>
  <c r="C14" i="4" s="1"/>
  <c r="C7" i="1"/>
  <c r="B7" i="1" s="1"/>
  <c r="C8" i="1" s="1"/>
  <c r="B8" i="1" s="1"/>
  <c r="B14" i="4" l="1"/>
  <c r="C15" i="4" s="1"/>
  <c r="C9" i="1"/>
  <c r="B9" i="1" s="1"/>
  <c r="B15" i="4" l="1"/>
  <c r="C16" i="4" s="1"/>
  <c r="B16" i="4" l="1"/>
  <c r="C17" i="4"/>
  <c r="B17" i="4" s="1"/>
  <c r="C18" i="4" l="1"/>
  <c r="B18" i="4" s="1"/>
  <c r="C19" i="4" l="1"/>
  <c r="B19" i="4" s="1"/>
  <c r="C20" i="4" s="1"/>
  <c r="B20" i="4" s="1"/>
  <c r="C21" i="4" l="1"/>
  <c r="B21" i="4" s="1"/>
  <c r="C22" i="4" l="1"/>
  <c r="B22" i="4" s="1"/>
  <c r="C23" i="4" s="1"/>
  <c r="B23" i="4" s="1"/>
  <c r="C24" i="4" l="1"/>
  <c r="B24" i="4" s="1"/>
  <c r="C25" i="4" l="1"/>
  <c r="B25" i="4" s="1"/>
  <c r="C26" i="4" l="1"/>
  <c r="B26" i="4" s="1"/>
  <c r="C27" i="4" l="1"/>
  <c r="B27" i="4" s="1"/>
  <c r="C28" i="4" s="1"/>
  <c r="B28" i="4" s="1"/>
  <c r="C29" i="4" s="1"/>
  <c r="B29" i="4" s="1"/>
  <c r="C30" i="4" l="1"/>
  <c r="B30" i="4" s="1"/>
  <c r="C31" i="4" l="1"/>
  <c r="B31" i="4" s="1"/>
  <c r="C32" i="4" s="1"/>
  <c r="B32" i="4" s="1"/>
  <c r="C33" i="4" l="1"/>
  <c r="B33" i="4" s="1"/>
  <c r="C34" i="4" l="1"/>
  <c r="B34" i="4" s="1"/>
  <c r="C35" i="4" l="1"/>
  <c r="B35" i="4" s="1"/>
  <c r="C36" i="4" l="1"/>
  <c r="B36" i="4"/>
  <c r="C37" i="4" l="1"/>
  <c r="B37" i="4" s="1"/>
  <c r="C38" i="4" s="1"/>
  <c r="B38" i="4" s="1"/>
  <c r="C39" i="4" s="1"/>
  <c r="B39" i="4" s="1"/>
  <c r="C40" i="4" s="1"/>
  <c r="B40" i="4" s="1"/>
  <c r="C41" i="4" l="1"/>
  <c r="B41" i="4" s="1"/>
  <c r="C42" i="4" s="1"/>
  <c r="B42" i="4" s="1"/>
  <c r="C43" i="4" l="1"/>
  <c r="B43" i="4" s="1"/>
  <c r="C44" i="4" s="1"/>
  <c r="B44" i="4" s="1"/>
  <c r="C45" i="4" s="1"/>
  <c r="B45" i="4" s="1"/>
  <c r="C46" i="4" s="1"/>
  <c r="B46" i="4" s="1"/>
  <c r="C47" i="4" s="1"/>
  <c r="B47" i="4" s="1"/>
  <c r="C48" i="4" s="1"/>
  <c r="B48" i="4" s="1"/>
  <c r="C49" i="4" s="1"/>
  <c r="B49" i="4" s="1"/>
  <c r="C50" i="4" s="1"/>
  <c r="B50" i="4" s="1"/>
  <c r="C51" i="4" l="1"/>
  <c r="B51" i="4" s="1"/>
  <c r="C52" i="4" s="1"/>
  <c r="B52" i="4" s="1"/>
  <c r="C53" i="4" s="1"/>
  <c r="B53" i="4" s="1"/>
  <c r="C54" i="4" s="1"/>
  <c r="B54" i="4" s="1"/>
  <c r="C55" i="4" s="1"/>
  <c r="B55" i="4" s="1"/>
  <c r="C56" i="4" s="1"/>
  <c r="B56" i="4" s="1"/>
  <c r="C57" i="4" s="1"/>
  <c r="B57" i="4" s="1"/>
  <c r="C58" i="4" l="1"/>
  <c r="B58" i="4" s="1"/>
  <c r="C59" i="4" s="1"/>
  <c r="B59" i="4" s="1"/>
  <c r="C60" i="4" s="1"/>
  <c r="B60" i="4" s="1"/>
  <c r="C61" i="4" s="1"/>
  <c r="B61" i="4" l="1"/>
  <c r="C62" i="4"/>
  <c r="C63" i="4" s="1"/>
</calcChain>
</file>

<file path=xl/sharedStrings.xml><?xml version="1.0" encoding="utf-8"?>
<sst xmlns="http://schemas.openxmlformats.org/spreadsheetml/2006/main" count="63" uniqueCount="39">
  <si>
    <t>PER YEAR</t>
  </si>
  <si>
    <t>Interest Rate:</t>
  </si>
  <si>
    <t>End of Year(EOY)</t>
  </si>
  <si>
    <t>Initial amount AT THE START of Year</t>
  </si>
  <si>
    <t>Interest earned IN YEAR</t>
  </si>
  <si>
    <t>TOTAL Money:</t>
  </si>
  <si>
    <t>Compound Interest</t>
  </si>
  <si>
    <t>Simple Interest</t>
  </si>
  <si>
    <t xml:space="preserve">Initial amount </t>
  </si>
  <si>
    <t>TOTAL Interest(SIMPLE)</t>
  </si>
  <si>
    <t>TOTAL Interest(COMPOUND):</t>
  </si>
  <si>
    <t>PIRINCIPLE:</t>
  </si>
  <si>
    <t>FV at EOY 50:</t>
  </si>
  <si>
    <t>TOTAL EARNED:</t>
  </si>
  <si>
    <t>PV(principal):</t>
  </si>
  <si>
    <t>RATE:</t>
  </si>
  <si>
    <t>NPER:</t>
  </si>
  <si>
    <t>years</t>
  </si>
  <si>
    <t>per years</t>
  </si>
  <si>
    <t xml:space="preserve">MAKING A LUMP SUM PAYMENT </t>
  </si>
  <si>
    <t>Balance</t>
  </si>
  <si>
    <t>Interest for Period</t>
  </si>
  <si>
    <t>Principle</t>
  </si>
  <si>
    <t>Total paid back</t>
  </si>
  <si>
    <t>Year</t>
  </si>
  <si>
    <t>FV:</t>
  </si>
  <si>
    <t>Interest paid back</t>
  </si>
  <si>
    <t>MAKING INTEREST ONLY PAYMENTS</t>
  </si>
  <si>
    <t>TOTAL AMOUNT PAID BACK:</t>
  </si>
  <si>
    <t>MAKING EQUAL PAYMENT</t>
  </si>
  <si>
    <t>PMT:</t>
  </si>
  <si>
    <t>p.y</t>
  </si>
  <si>
    <t xml:space="preserve">year </t>
  </si>
  <si>
    <t xml:space="preserve"> </t>
  </si>
  <si>
    <t>P:</t>
  </si>
  <si>
    <t>Loan Amount</t>
  </si>
  <si>
    <t>rate of Interest</t>
  </si>
  <si>
    <t>Number of years</t>
  </si>
  <si>
    <t>Amount Pay Back Loan: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</si>
</sst>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"/>
    <numFmt numFmtId="165" formatCode="[$$-409]#,##0"/>
    <numFmt numFmtId="166" formatCode="[$$-409]#,##0_ ;[Red]\-[$$-409]#,##0\ "/>
    <numFmt numFmtId="167" formatCode="[$$-409]#,##0.00_ ;[Red]\-[$$-409]#,##0.00\ "/>
    <numFmt numFmtId="168" formatCode="[$$-409]#,##0.0000000000_ ;[Red]\-[$$-409]#,##0.000000000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/>
    <xf numFmtId="0" fontId="1" fillId="0" borderId="0" xfId="0" applyFon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5" fillId="0" borderId="0" xfId="0" applyFont="1"/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/>
    <xf numFmtId="167" fontId="1" fillId="0" borderId="0" xfId="0" applyNumberFormat="1" applyFon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236220</xdr:colOff>
      <xdr:row>1</xdr:row>
      <xdr:rowOff>0</xdr:rowOff>
    </xdr:from>
    <xdr:to>
      <xdr:col>9</xdr:col>
      <xdr:colOff>573372</xdr:colOff>
      <xdr:row>3</xdr:row>
      <xdr:rowOff>85383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4F6C467-1F86-4654-B960-7EC710A95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2540" y="182880"/>
          <a:ext cx="4017612" cy="451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1</xdr:row>
      <xdr:rowOff>7620</xdr:rowOff>
    </xdr:from>
    <xdr:ext cx="3718560" cy="518160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516E8AE3-1DC2-47B3-B0FC-4C5BC10B1B85}"/>
            </a:ext>
          </a:extLst>
        </xdr:cNvPr>
        <xdr:cNvSpPr txBox="1"/>
      </xdr:nvSpPr>
      <xdr:spPr>
        <a:xfrm>
          <a:off x="2545080" y="190500"/>
          <a:ext cx="371856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tr-TR" sz="1100" b="1" u="sng">
              <a:solidFill>
                <a:srgbClr val="0070C0"/>
              </a:solidFill>
            </a:rPr>
            <a:t>$12,000</a:t>
          </a:r>
          <a:r>
            <a:rPr lang="tr-TR" sz="1100" b="1" u="sng" baseline="0">
              <a:solidFill>
                <a:srgbClr val="0070C0"/>
              </a:solidFill>
            </a:rPr>
            <a:t> borrowed from your friend FOR 4 years </a:t>
          </a:r>
        </a:p>
        <a:p>
          <a:r>
            <a:rPr lang="tr-TR" sz="1100" b="1" u="sng" baseline="0">
              <a:solidFill>
                <a:srgbClr val="0070C0"/>
              </a:solidFill>
            </a:rPr>
            <a:t>A compound interest rate: %5 PER YEAR</a:t>
          </a:r>
          <a:endParaRPr lang="tr-TR" sz="1100" b="1" u="sng">
            <a:solidFill>
              <a:srgbClr val="0070C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259080</xdr:colOff>
      <xdr:row>1</xdr:row>
      <xdr:rowOff>30480</xdr:rowOff>
    </xdr:from>
    <xdr:ext cx="4549140" cy="953466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1985B2AB-BB2E-46A2-86BF-0CCFB9AF75FE}"/>
            </a:ext>
          </a:extLst>
        </xdr:cNvPr>
        <xdr:cNvSpPr txBox="1"/>
      </xdr:nvSpPr>
      <xdr:spPr>
        <a:xfrm>
          <a:off x="4632960" y="213360"/>
          <a:ext cx="454914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 b="1">
              <a:solidFill>
                <a:schemeClr val="accent6">
                  <a:lumMod val="50000"/>
                </a:schemeClr>
              </a:solidFill>
            </a:rPr>
            <a:t>**B2 =- 10.000</a:t>
          </a:r>
          <a:r>
            <a:rPr lang="tr-TR" sz="1100" b="1" baseline="0">
              <a:solidFill>
                <a:schemeClr val="accent6">
                  <a:lumMod val="50000"/>
                </a:schemeClr>
              </a:solidFill>
            </a:rPr>
            <a:t> OLURSA PARA VERDİĞİMİ ANLARIM VE ALACAĞIM MİKTARI BULURUM </a:t>
          </a:r>
        </a:p>
        <a:p>
          <a:r>
            <a:rPr lang="tr-TR" sz="1100" b="1" baseline="0">
              <a:solidFill>
                <a:schemeClr val="accent6">
                  <a:lumMod val="50000"/>
                </a:schemeClr>
              </a:solidFill>
            </a:rPr>
            <a:t>**B2=10.000 OLURSA PARA ALDIĞIMI ANLARIM VE ÖDEYECEĞİM MİKTARI BULURUM.</a:t>
          </a:r>
        </a:p>
        <a:p>
          <a:endParaRPr lang="tr-TR" sz="11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1" sqref="C1"/>
    </sheetView>
  </sheetViews>
  <sheetFormatPr defaultRowHeight="14.4" x14ac:dyDescent="0.3"/>
  <cols>
    <col min="1" max="1" width="15.21875" customWidth="1"/>
    <col min="2" max="3" width="18.21875" customWidth="1"/>
  </cols>
  <sheetData>
    <row r="1" spans="1:3" x14ac:dyDescent="0.3">
      <c r="A1" t="s">
        <v>1</v>
      </c>
      <c r="B1" s="1">
        <v>0.05</v>
      </c>
      <c r="C1" t="s">
        <v>0</v>
      </c>
    </row>
    <row r="3" spans="1:3" ht="39.6" customHeight="1" x14ac:dyDescent="0.3">
      <c r="A3" s="3" t="s">
        <v>2</v>
      </c>
      <c r="B3" s="4" t="s">
        <v>3</v>
      </c>
      <c r="C3" s="4" t="s">
        <v>4</v>
      </c>
    </row>
    <row r="4" spans="1:3" x14ac:dyDescent="0.3">
      <c r="A4" s="2">
        <v>0</v>
      </c>
      <c r="B4" s="5">
        <v>1000</v>
      </c>
    </row>
    <row r="5" spans="1:3" x14ac:dyDescent="0.3">
      <c r="A5" s="2">
        <v>1</v>
      </c>
      <c r="B5" s="5">
        <f>B4+C5</f>
        <v>1050</v>
      </c>
      <c r="C5" s="5">
        <f>B4*B1</f>
        <v>50</v>
      </c>
    </row>
    <row r="6" spans="1:3" x14ac:dyDescent="0.3">
      <c r="A6" s="2">
        <v>2</v>
      </c>
      <c r="B6" s="5">
        <f>B5+C6</f>
        <v>1102.5</v>
      </c>
      <c r="C6" s="5">
        <f>B5*B1</f>
        <v>52.5</v>
      </c>
    </row>
    <row r="7" spans="1:3" x14ac:dyDescent="0.3">
      <c r="A7" s="2">
        <v>3</v>
      </c>
      <c r="B7" s="5">
        <f>B6+C7</f>
        <v>1157.625</v>
      </c>
      <c r="C7" s="5">
        <f>B6*B1</f>
        <v>55.125</v>
      </c>
    </row>
    <row r="8" spans="1:3" x14ac:dyDescent="0.3">
      <c r="A8" s="2">
        <v>4</v>
      </c>
      <c r="B8" s="5">
        <f>B7+C8</f>
        <v>1215.5062499999999</v>
      </c>
      <c r="C8" s="5">
        <f>B7*B1</f>
        <v>57.881250000000001</v>
      </c>
    </row>
    <row r="9" spans="1:3" x14ac:dyDescent="0.3">
      <c r="A9" s="2">
        <v>5</v>
      </c>
      <c r="B9" s="5">
        <f>B8+C9</f>
        <v>1276.2815624999998</v>
      </c>
      <c r="C9" s="5">
        <f>B8*B1</f>
        <v>60.775312499999998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68BE-A709-4068-A0DB-5F3855F5DB8C}">
  <dimension ref="A2:I72"/>
  <sheetViews>
    <sheetView workbookViewId="0">
      <selection activeCell="C5" sqref="C5"/>
    </sheetView>
  </sheetViews>
  <sheetFormatPr defaultRowHeight="14.4" x14ac:dyDescent="0.3"/>
  <cols>
    <col min="1" max="1" width="14" customWidth="1"/>
    <col min="2" max="2" width="20.6640625" customWidth="1"/>
    <col min="3" max="3" width="18.21875" customWidth="1"/>
    <col min="6" max="6" width="11.21875" customWidth="1"/>
    <col min="7" max="7" width="15.44140625" customWidth="1"/>
    <col min="8" max="8" width="14.5546875" customWidth="1"/>
    <col min="9" max="9" width="12.44140625" customWidth="1"/>
  </cols>
  <sheetData>
    <row r="2" spans="1:9" x14ac:dyDescent="0.3">
      <c r="A2" s="16" t="s">
        <v>1</v>
      </c>
      <c r="B2" s="11">
        <v>0.15</v>
      </c>
      <c r="C2" t="s">
        <v>0</v>
      </c>
    </row>
    <row r="3" spans="1:9" x14ac:dyDescent="0.3">
      <c r="A3" s="16" t="s">
        <v>11</v>
      </c>
      <c r="B3" s="13">
        <f>1000</f>
        <v>1000</v>
      </c>
    </row>
    <row r="4" spans="1:9" x14ac:dyDescent="0.3">
      <c r="A4" s="16" t="s">
        <v>12</v>
      </c>
      <c r="B4" s="12">
        <f>B11*(1+B2)^50-B11</f>
        <v>1082657.4415839524</v>
      </c>
      <c r="C4" s="17">
        <f>-FV(B2,50,,B3)</f>
        <v>1083657.4415839524</v>
      </c>
    </row>
    <row r="5" spans="1:9" x14ac:dyDescent="0.3">
      <c r="A5" s="16" t="s">
        <v>13</v>
      </c>
      <c r="B5" s="12">
        <f>B4-B3</f>
        <v>1081657.4415839524</v>
      </c>
    </row>
    <row r="6" spans="1:9" x14ac:dyDescent="0.3">
      <c r="A6" s="16"/>
      <c r="B6" s="12"/>
    </row>
    <row r="7" spans="1:9" x14ac:dyDescent="0.3">
      <c r="A7" s="16"/>
      <c r="B7" s="12"/>
    </row>
    <row r="8" spans="1:9" x14ac:dyDescent="0.3">
      <c r="A8" s="16"/>
      <c r="B8" s="12"/>
    </row>
    <row r="9" spans="1:9" ht="23.4" customHeight="1" x14ac:dyDescent="0.3">
      <c r="B9" s="14" t="s">
        <v>6</v>
      </c>
      <c r="C9" s="2"/>
      <c r="G9" s="14" t="s">
        <v>7</v>
      </c>
    </row>
    <row r="10" spans="1:9" ht="39.6" customHeight="1" x14ac:dyDescent="0.3">
      <c r="A10" s="4" t="s">
        <v>2</v>
      </c>
      <c r="B10" s="4" t="s">
        <v>8</v>
      </c>
      <c r="C10" s="4" t="s">
        <v>4</v>
      </c>
      <c r="F10" s="4" t="s">
        <v>2</v>
      </c>
      <c r="G10" s="4" t="s">
        <v>8</v>
      </c>
      <c r="H10" s="4" t="s">
        <v>4</v>
      </c>
    </row>
    <row r="11" spans="1:9" x14ac:dyDescent="0.3">
      <c r="A11" s="2">
        <v>0</v>
      </c>
      <c r="B11" s="5">
        <v>1000</v>
      </c>
      <c r="F11" s="2">
        <v>0</v>
      </c>
      <c r="G11" s="5">
        <v>1000</v>
      </c>
    </row>
    <row r="12" spans="1:9" x14ac:dyDescent="0.3">
      <c r="A12" s="2">
        <v>1</v>
      </c>
      <c r="B12" s="5">
        <f t="shared" ref="B12:B57" si="0">B11+C12</f>
        <v>1150</v>
      </c>
      <c r="C12" s="5">
        <f t="shared" ref="C12:C57" si="1">B11*$B$2</f>
        <v>150</v>
      </c>
      <c r="F12" s="2">
        <v>1</v>
      </c>
      <c r="G12" s="5">
        <f t="shared" ref="G12:G57" si="2">G11+H12</f>
        <v>1150</v>
      </c>
      <c r="H12" s="5">
        <f>$B$2*$G$11</f>
        <v>150</v>
      </c>
      <c r="I12" s="5">
        <f>$B$2*$G$11</f>
        <v>150</v>
      </c>
    </row>
    <row r="13" spans="1:9" x14ac:dyDescent="0.3">
      <c r="A13" s="2">
        <v>2</v>
      </c>
      <c r="B13" s="5">
        <f t="shared" si="0"/>
        <v>1322.5</v>
      </c>
      <c r="C13" s="5">
        <f t="shared" si="1"/>
        <v>172.5</v>
      </c>
      <c r="F13" s="2">
        <v>2</v>
      </c>
      <c r="G13" s="5">
        <f t="shared" si="2"/>
        <v>1300</v>
      </c>
      <c r="H13" s="5">
        <f t="shared" ref="H13:H44" si="3">$B$2*$G$11</f>
        <v>150</v>
      </c>
      <c r="I13" s="5">
        <f>G13-$G$11</f>
        <v>300</v>
      </c>
    </row>
    <row r="14" spans="1:9" x14ac:dyDescent="0.3">
      <c r="A14" s="2">
        <v>3</v>
      </c>
      <c r="B14" s="5">
        <f t="shared" si="0"/>
        <v>1520.875</v>
      </c>
      <c r="C14" s="5">
        <f t="shared" si="1"/>
        <v>198.375</v>
      </c>
      <c r="F14" s="2">
        <v>3</v>
      </c>
      <c r="G14" s="5">
        <f t="shared" si="2"/>
        <v>1450</v>
      </c>
      <c r="H14" s="5">
        <f t="shared" si="3"/>
        <v>150</v>
      </c>
      <c r="I14" s="5">
        <f>G14-$G$11</f>
        <v>450</v>
      </c>
    </row>
    <row r="15" spans="1:9" x14ac:dyDescent="0.3">
      <c r="A15" s="2">
        <v>4</v>
      </c>
      <c r="B15" s="5">
        <f t="shared" si="0"/>
        <v>1749.0062499999999</v>
      </c>
      <c r="C15" s="5">
        <f>B14*$B$2</f>
        <v>228.13124999999999</v>
      </c>
      <c r="F15" s="2">
        <v>4</v>
      </c>
      <c r="G15" s="5">
        <f t="shared" si="2"/>
        <v>1600</v>
      </c>
      <c r="H15" s="5">
        <f t="shared" si="3"/>
        <v>150</v>
      </c>
      <c r="I15" s="5">
        <f>G15-$G$11</f>
        <v>600</v>
      </c>
    </row>
    <row r="16" spans="1:9" x14ac:dyDescent="0.3">
      <c r="A16" s="2">
        <v>5</v>
      </c>
      <c r="B16" s="5">
        <f t="shared" si="0"/>
        <v>2011.3571874999998</v>
      </c>
      <c r="C16" s="5">
        <f t="shared" si="1"/>
        <v>262.35093749999999</v>
      </c>
      <c r="F16" s="2">
        <v>5</v>
      </c>
      <c r="G16" s="5">
        <f t="shared" si="2"/>
        <v>1750</v>
      </c>
      <c r="H16" s="5">
        <f t="shared" si="3"/>
        <v>150</v>
      </c>
      <c r="I16" s="5">
        <f>G16-$G$11</f>
        <v>750</v>
      </c>
    </row>
    <row r="17" spans="1:9" x14ac:dyDescent="0.3">
      <c r="A17" s="2">
        <v>6</v>
      </c>
      <c r="B17" s="5">
        <f t="shared" si="0"/>
        <v>2313.0607656249999</v>
      </c>
      <c r="C17" s="5">
        <f t="shared" si="1"/>
        <v>301.70357812499998</v>
      </c>
      <c r="F17" s="2">
        <v>6</v>
      </c>
      <c r="G17" s="5">
        <f t="shared" si="2"/>
        <v>1900</v>
      </c>
      <c r="H17" s="5">
        <f t="shared" si="3"/>
        <v>150</v>
      </c>
      <c r="I17" s="5">
        <f t="shared" ref="I17:I61" si="4">G17-$G$11</f>
        <v>900</v>
      </c>
    </row>
    <row r="18" spans="1:9" x14ac:dyDescent="0.3">
      <c r="A18" s="2">
        <v>7</v>
      </c>
      <c r="B18" s="5">
        <f t="shared" si="0"/>
        <v>2660.0198804687498</v>
      </c>
      <c r="C18" s="5">
        <f t="shared" si="1"/>
        <v>346.95911484375</v>
      </c>
      <c r="F18" s="2">
        <v>7</v>
      </c>
      <c r="G18" s="5">
        <f t="shared" si="2"/>
        <v>2050</v>
      </c>
      <c r="H18" s="5">
        <f t="shared" si="3"/>
        <v>150</v>
      </c>
      <c r="I18" s="5">
        <f t="shared" si="4"/>
        <v>1050</v>
      </c>
    </row>
    <row r="19" spans="1:9" x14ac:dyDescent="0.3">
      <c r="A19" s="2">
        <v>8</v>
      </c>
      <c r="B19" s="5">
        <f t="shared" si="0"/>
        <v>3059.0228625390623</v>
      </c>
      <c r="C19" s="5">
        <f t="shared" si="1"/>
        <v>399.00298207031244</v>
      </c>
      <c r="F19" s="2">
        <v>8</v>
      </c>
      <c r="G19" s="5">
        <f t="shared" si="2"/>
        <v>2200</v>
      </c>
      <c r="H19" s="5">
        <f t="shared" si="3"/>
        <v>150</v>
      </c>
      <c r="I19" s="5">
        <f t="shared" si="4"/>
        <v>1200</v>
      </c>
    </row>
    <row r="20" spans="1:9" x14ac:dyDescent="0.3">
      <c r="A20" s="2">
        <v>9</v>
      </c>
      <c r="B20" s="5">
        <f t="shared" si="0"/>
        <v>3517.8762919199216</v>
      </c>
      <c r="C20" s="5">
        <f t="shared" si="1"/>
        <v>458.85342938085932</v>
      </c>
      <c r="F20" s="2">
        <v>9</v>
      </c>
      <c r="G20" s="5">
        <f t="shared" si="2"/>
        <v>2350</v>
      </c>
      <c r="H20" s="5">
        <f t="shared" si="3"/>
        <v>150</v>
      </c>
      <c r="I20" s="5">
        <f t="shared" si="4"/>
        <v>1350</v>
      </c>
    </row>
    <row r="21" spans="1:9" x14ac:dyDescent="0.3">
      <c r="A21" s="9">
        <v>10</v>
      </c>
      <c r="B21" s="10">
        <f t="shared" si="0"/>
        <v>4045.5577357079101</v>
      </c>
      <c r="C21" s="5">
        <f t="shared" si="1"/>
        <v>527.6814437879882</v>
      </c>
      <c r="F21" s="9">
        <v>10</v>
      </c>
      <c r="G21" s="10">
        <f t="shared" si="2"/>
        <v>2500</v>
      </c>
      <c r="H21" s="5">
        <f t="shared" si="3"/>
        <v>150</v>
      </c>
      <c r="I21" s="5">
        <f t="shared" si="4"/>
        <v>1500</v>
      </c>
    </row>
    <row r="22" spans="1:9" x14ac:dyDescent="0.3">
      <c r="A22" s="2">
        <v>11</v>
      </c>
      <c r="B22" s="5">
        <f t="shared" si="0"/>
        <v>4652.3913960640966</v>
      </c>
      <c r="C22" s="5">
        <f t="shared" si="1"/>
        <v>606.83366035618644</v>
      </c>
      <c r="F22" s="2">
        <v>11</v>
      </c>
      <c r="G22" s="5">
        <f t="shared" si="2"/>
        <v>2650</v>
      </c>
      <c r="H22" s="5">
        <f t="shared" si="3"/>
        <v>150</v>
      </c>
      <c r="I22" s="5">
        <f t="shared" si="4"/>
        <v>1650</v>
      </c>
    </row>
    <row r="23" spans="1:9" x14ac:dyDescent="0.3">
      <c r="A23" s="2">
        <v>12</v>
      </c>
      <c r="B23" s="5">
        <f t="shared" si="0"/>
        <v>5350.2501054737113</v>
      </c>
      <c r="C23" s="5">
        <f t="shared" si="1"/>
        <v>697.85870940961445</v>
      </c>
      <c r="F23" s="2">
        <v>12</v>
      </c>
      <c r="G23" s="5">
        <f t="shared" si="2"/>
        <v>2800</v>
      </c>
      <c r="H23" s="5">
        <f t="shared" si="3"/>
        <v>150</v>
      </c>
      <c r="I23" s="5">
        <f t="shared" si="4"/>
        <v>1800</v>
      </c>
    </row>
    <row r="24" spans="1:9" x14ac:dyDescent="0.3">
      <c r="A24" s="2">
        <v>13</v>
      </c>
      <c r="B24" s="5">
        <f t="shared" si="0"/>
        <v>6152.7876212947676</v>
      </c>
      <c r="C24" s="5">
        <f t="shared" si="1"/>
        <v>802.53751582105667</v>
      </c>
      <c r="F24" s="2">
        <v>13</v>
      </c>
      <c r="G24" s="5">
        <f t="shared" si="2"/>
        <v>2950</v>
      </c>
      <c r="H24" s="5">
        <f t="shared" si="3"/>
        <v>150</v>
      </c>
      <c r="I24" s="5">
        <f t="shared" si="4"/>
        <v>1950</v>
      </c>
    </row>
    <row r="25" spans="1:9" x14ac:dyDescent="0.3">
      <c r="A25" s="2">
        <v>14</v>
      </c>
      <c r="B25" s="5">
        <f t="shared" si="0"/>
        <v>7075.7057644889828</v>
      </c>
      <c r="C25" s="5">
        <f t="shared" si="1"/>
        <v>922.91814319421508</v>
      </c>
      <c r="F25" s="2">
        <v>14</v>
      </c>
      <c r="G25" s="5">
        <f t="shared" si="2"/>
        <v>3100</v>
      </c>
      <c r="H25" s="5">
        <f t="shared" si="3"/>
        <v>150</v>
      </c>
      <c r="I25" s="5">
        <f t="shared" si="4"/>
        <v>2100</v>
      </c>
    </row>
    <row r="26" spans="1:9" x14ac:dyDescent="0.3">
      <c r="A26" s="2">
        <v>15</v>
      </c>
      <c r="B26" s="5">
        <f t="shared" si="0"/>
        <v>8137.0616291623301</v>
      </c>
      <c r="C26" s="5">
        <f t="shared" si="1"/>
        <v>1061.3558646733475</v>
      </c>
      <c r="F26" s="2">
        <v>15</v>
      </c>
      <c r="G26" s="5">
        <f t="shared" si="2"/>
        <v>3250</v>
      </c>
      <c r="H26" s="5">
        <f t="shared" si="3"/>
        <v>150</v>
      </c>
      <c r="I26" s="5">
        <f t="shared" si="4"/>
        <v>2250</v>
      </c>
    </row>
    <row r="27" spans="1:9" x14ac:dyDescent="0.3">
      <c r="A27" s="2">
        <v>16</v>
      </c>
      <c r="B27" s="5">
        <f t="shared" si="0"/>
        <v>9357.6208735366799</v>
      </c>
      <c r="C27" s="5">
        <f t="shared" si="1"/>
        <v>1220.5592443743494</v>
      </c>
      <c r="F27" s="2">
        <v>16</v>
      </c>
      <c r="G27" s="5">
        <f t="shared" si="2"/>
        <v>3400</v>
      </c>
      <c r="H27" s="5">
        <f t="shared" si="3"/>
        <v>150</v>
      </c>
      <c r="I27" s="5">
        <f t="shared" si="4"/>
        <v>2400</v>
      </c>
    </row>
    <row r="28" spans="1:9" x14ac:dyDescent="0.3">
      <c r="A28" s="2">
        <v>17</v>
      </c>
      <c r="B28" s="5">
        <f t="shared" si="0"/>
        <v>10761.264004567181</v>
      </c>
      <c r="C28" s="5">
        <f t="shared" si="1"/>
        <v>1403.643131030502</v>
      </c>
      <c r="F28" s="2">
        <v>17</v>
      </c>
      <c r="G28" s="5">
        <f t="shared" si="2"/>
        <v>3550</v>
      </c>
      <c r="H28" s="5">
        <f t="shared" si="3"/>
        <v>150</v>
      </c>
      <c r="I28" s="5">
        <f t="shared" si="4"/>
        <v>2550</v>
      </c>
    </row>
    <row r="29" spans="1:9" x14ac:dyDescent="0.3">
      <c r="A29" s="2">
        <v>18</v>
      </c>
      <c r="B29" s="5">
        <f t="shared" si="0"/>
        <v>12375.453605252258</v>
      </c>
      <c r="C29" s="5">
        <f t="shared" si="1"/>
        <v>1614.1896006850773</v>
      </c>
      <c r="F29" s="2">
        <v>18</v>
      </c>
      <c r="G29" s="5">
        <f t="shared" si="2"/>
        <v>3700</v>
      </c>
      <c r="H29" s="5">
        <f t="shared" si="3"/>
        <v>150</v>
      </c>
      <c r="I29" s="5">
        <f t="shared" si="4"/>
        <v>2700</v>
      </c>
    </row>
    <row r="30" spans="1:9" x14ac:dyDescent="0.3">
      <c r="A30" s="2">
        <v>19</v>
      </c>
      <c r="B30" s="5">
        <f t="shared" si="0"/>
        <v>14231.771646040097</v>
      </c>
      <c r="C30" s="5">
        <f t="shared" si="1"/>
        <v>1856.3180407878385</v>
      </c>
      <c r="F30" s="2">
        <v>19</v>
      </c>
      <c r="G30" s="5">
        <f t="shared" si="2"/>
        <v>3850</v>
      </c>
      <c r="H30" s="5">
        <f t="shared" si="3"/>
        <v>150</v>
      </c>
      <c r="I30" s="5">
        <f t="shared" si="4"/>
        <v>2850</v>
      </c>
    </row>
    <row r="31" spans="1:9" x14ac:dyDescent="0.3">
      <c r="A31" s="2">
        <v>20</v>
      </c>
      <c r="B31" s="5">
        <f t="shared" si="0"/>
        <v>16366.537392946111</v>
      </c>
      <c r="C31" s="5">
        <f t="shared" si="1"/>
        <v>2134.7657469060146</v>
      </c>
      <c r="F31" s="2">
        <v>20</v>
      </c>
      <c r="G31" s="5">
        <f t="shared" si="2"/>
        <v>4000</v>
      </c>
      <c r="H31" s="5">
        <f t="shared" si="3"/>
        <v>150</v>
      </c>
      <c r="I31" s="5">
        <f t="shared" si="4"/>
        <v>3000</v>
      </c>
    </row>
    <row r="32" spans="1:9" x14ac:dyDescent="0.3">
      <c r="A32" s="2">
        <v>21</v>
      </c>
      <c r="B32" s="5">
        <f t="shared" si="0"/>
        <v>18821.518001888027</v>
      </c>
      <c r="C32" s="5">
        <f t="shared" si="1"/>
        <v>2454.9806089419167</v>
      </c>
      <c r="F32" s="2">
        <v>21</v>
      </c>
      <c r="G32" s="5">
        <f t="shared" si="2"/>
        <v>4150</v>
      </c>
      <c r="H32" s="5">
        <f t="shared" si="3"/>
        <v>150</v>
      </c>
      <c r="I32" s="5">
        <f t="shared" si="4"/>
        <v>3150</v>
      </c>
    </row>
    <row r="33" spans="1:9" x14ac:dyDescent="0.3">
      <c r="A33" s="2">
        <v>22</v>
      </c>
      <c r="B33" s="5">
        <f t="shared" si="0"/>
        <v>21644.745702171233</v>
      </c>
      <c r="C33" s="5">
        <f t="shared" si="1"/>
        <v>2823.2277002832038</v>
      </c>
      <c r="F33" s="2">
        <v>22</v>
      </c>
      <c r="G33" s="5">
        <f t="shared" si="2"/>
        <v>4300</v>
      </c>
      <c r="H33" s="5">
        <f t="shared" si="3"/>
        <v>150</v>
      </c>
      <c r="I33" s="5">
        <f t="shared" si="4"/>
        <v>3300</v>
      </c>
    </row>
    <row r="34" spans="1:9" x14ac:dyDescent="0.3">
      <c r="A34" s="2">
        <v>23</v>
      </c>
      <c r="B34" s="5">
        <f t="shared" si="0"/>
        <v>24891.457557496917</v>
      </c>
      <c r="C34" s="5">
        <f t="shared" si="1"/>
        <v>3246.7118553256846</v>
      </c>
      <c r="F34" s="2">
        <v>23</v>
      </c>
      <c r="G34" s="5">
        <f t="shared" si="2"/>
        <v>4450</v>
      </c>
      <c r="H34" s="5">
        <f t="shared" si="3"/>
        <v>150</v>
      </c>
      <c r="I34" s="5">
        <f t="shared" si="4"/>
        <v>3450</v>
      </c>
    </row>
    <row r="35" spans="1:9" x14ac:dyDescent="0.3">
      <c r="A35" s="2">
        <v>24</v>
      </c>
      <c r="B35" s="5">
        <f t="shared" si="0"/>
        <v>28625.176191121453</v>
      </c>
      <c r="C35" s="5">
        <f t="shared" si="1"/>
        <v>3733.7186336245372</v>
      </c>
      <c r="F35" s="2">
        <v>24</v>
      </c>
      <c r="G35" s="5">
        <f t="shared" si="2"/>
        <v>4600</v>
      </c>
      <c r="H35" s="5">
        <f t="shared" si="3"/>
        <v>150</v>
      </c>
      <c r="I35" s="5">
        <f t="shared" si="4"/>
        <v>3600</v>
      </c>
    </row>
    <row r="36" spans="1:9" x14ac:dyDescent="0.3">
      <c r="A36" s="2">
        <v>25</v>
      </c>
      <c r="B36" s="5">
        <f t="shared" si="0"/>
        <v>32918.95261978967</v>
      </c>
      <c r="C36" s="5">
        <f t="shared" si="1"/>
        <v>4293.7764286682177</v>
      </c>
      <c r="F36" s="2">
        <v>25</v>
      </c>
      <c r="G36" s="5">
        <f t="shared" si="2"/>
        <v>4750</v>
      </c>
      <c r="H36" s="5">
        <f t="shared" si="3"/>
        <v>150</v>
      </c>
      <c r="I36" s="5">
        <f t="shared" si="4"/>
        <v>3750</v>
      </c>
    </row>
    <row r="37" spans="1:9" x14ac:dyDescent="0.3">
      <c r="A37" s="2">
        <v>26</v>
      </c>
      <c r="B37" s="5">
        <f t="shared" si="0"/>
        <v>37856.795512758123</v>
      </c>
      <c r="C37" s="5">
        <f t="shared" si="1"/>
        <v>4937.8428929684505</v>
      </c>
      <c r="F37" s="2">
        <v>26</v>
      </c>
      <c r="G37" s="5">
        <f t="shared" si="2"/>
        <v>4900</v>
      </c>
      <c r="H37" s="5">
        <f t="shared" si="3"/>
        <v>150</v>
      </c>
      <c r="I37" s="5">
        <f t="shared" si="4"/>
        <v>3900</v>
      </c>
    </row>
    <row r="38" spans="1:9" x14ac:dyDescent="0.3">
      <c r="A38" s="2">
        <v>27</v>
      </c>
      <c r="B38" s="5">
        <f t="shared" si="0"/>
        <v>43535.314839671839</v>
      </c>
      <c r="C38" s="5">
        <f t="shared" si="1"/>
        <v>5678.519326913718</v>
      </c>
      <c r="F38" s="2">
        <v>27</v>
      </c>
      <c r="G38" s="5">
        <f t="shared" si="2"/>
        <v>5050</v>
      </c>
      <c r="H38" s="5">
        <f t="shared" si="3"/>
        <v>150</v>
      </c>
      <c r="I38" s="5">
        <f t="shared" si="4"/>
        <v>4050</v>
      </c>
    </row>
    <row r="39" spans="1:9" x14ac:dyDescent="0.3">
      <c r="A39" s="2">
        <v>28</v>
      </c>
      <c r="B39" s="5">
        <f t="shared" si="0"/>
        <v>50065.612065622612</v>
      </c>
      <c r="C39" s="5">
        <f t="shared" si="1"/>
        <v>6530.297225950776</v>
      </c>
      <c r="F39" s="2">
        <v>28</v>
      </c>
      <c r="G39" s="5">
        <f t="shared" si="2"/>
        <v>5200</v>
      </c>
      <c r="H39" s="5">
        <f t="shared" si="3"/>
        <v>150</v>
      </c>
      <c r="I39" s="5">
        <f t="shared" si="4"/>
        <v>4200</v>
      </c>
    </row>
    <row r="40" spans="1:9" x14ac:dyDescent="0.3">
      <c r="A40" s="2">
        <v>29</v>
      </c>
      <c r="B40" s="5">
        <f t="shared" si="0"/>
        <v>57575.453875466003</v>
      </c>
      <c r="C40" s="5">
        <f t="shared" si="1"/>
        <v>7509.8418098433913</v>
      </c>
      <c r="F40" s="2">
        <v>29</v>
      </c>
      <c r="G40" s="5">
        <f t="shared" si="2"/>
        <v>5350</v>
      </c>
      <c r="H40" s="5">
        <f t="shared" si="3"/>
        <v>150</v>
      </c>
      <c r="I40" s="5">
        <f t="shared" si="4"/>
        <v>4350</v>
      </c>
    </row>
    <row r="41" spans="1:9" x14ac:dyDescent="0.3">
      <c r="A41" s="2">
        <v>30</v>
      </c>
      <c r="B41" s="5">
        <f t="shared" si="0"/>
        <v>66211.771956785902</v>
      </c>
      <c r="C41" s="5">
        <f t="shared" si="1"/>
        <v>8636.3180813198996</v>
      </c>
      <c r="F41" s="2">
        <v>30</v>
      </c>
      <c r="G41" s="5">
        <f t="shared" si="2"/>
        <v>5500</v>
      </c>
      <c r="H41" s="5">
        <f t="shared" si="3"/>
        <v>150</v>
      </c>
      <c r="I41" s="5">
        <f t="shared" si="4"/>
        <v>4500</v>
      </c>
    </row>
    <row r="42" spans="1:9" x14ac:dyDescent="0.3">
      <c r="A42" s="2">
        <v>31</v>
      </c>
      <c r="B42" s="5">
        <f t="shared" si="0"/>
        <v>76143.537750303789</v>
      </c>
      <c r="C42" s="5">
        <f t="shared" si="1"/>
        <v>9931.765793517885</v>
      </c>
      <c r="F42" s="2">
        <v>31</v>
      </c>
      <c r="G42" s="5">
        <f t="shared" si="2"/>
        <v>5650</v>
      </c>
      <c r="H42" s="5">
        <f t="shared" si="3"/>
        <v>150</v>
      </c>
      <c r="I42" s="5">
        <f t="shared" si="4"/>
        <v>4650</v>
      </c>
    </row>
    <row r="43" spans="1:9" x14ac:dyDescent="0.3">
      <c r="A43" s="2">
        <v>32</v>
      </c>
      <c r="B43" s="5">
        <f t="shared" si="0"/>
        <v>87565.068412849359</v>
      </c>
      <c r="C43" s="5">
        <f t="shared" si="1"/>
        <v>11421.530662545569</v>
      </c>
      <c r="F43" s="2">
        <v>32</v>
      </c>
      <c r="G43" s="5">
        <f t="shared" si="2"/>
        <v>5800</v>
      </c>
      <c r="H43" s="5">
        <f t="shared" si="3"/>
        <v>150</v>
      </c>
      <c r="I43" s="5">
        <f t="shared" si="4"/>
        <v>4800</v>
      </c>
    </row>
    <row r="44" spans="1:9" x14ac:dyDescent="0.3">
      <c r="A44" s="2">
        <v>33</v>
      </c>
      <c r="B44" s="5">
        <f t="shared" si="0"/>
        <v>100699.82867477677</v>
      </c>
      <c r="C44" s="5">
        <f t="shared" si="1"/>
        <v>13134.760261927404</v>
      </c>
      <c r="F44" s="2">
        <v>33</v>
      </c>
      <c r="G44" s="5">
        <f t="shared" si="2"/>
        <v>5950</v>
      </c>
      <c r="H44" s="5">
        <f t="shared" si="3"/>
        <v>150</v>
      </c>
      <c r="I44" s="5">
        <f t="shared" si="4"/>
        <v>4950</v>
      </c>
    </row>
    <row r="45" spans="1:9" x14ac:dyDescent="0.3">
      <c r="A45" s="2">
        <v>34</v>
      </c>
      <c r="B45" s="5">
        <f t="shared" si="0"/>
        <v>115804.80297599328</v>
      </c>
      <c r="C45" s="5">
        <f t="shared" si="1"/>
        <v>15104.974301216515</v>
      </c>
      <c r="F45" s="2">
        <v>34</v>
      </c>
      <c r="G45" s="5">
        <f t="shared" si="2"/>
        <v>6100</v>
      </c>
      <c r="H45" s="5">
        <f t="shared" ref="H45:H61" si="5">$B$2*$G$11</f>
        <v>150</v>
      </c>
      <c r="I45" s="5">
        <f t="shared" si="4"/>
        <v>5100</v>
      </c>
    </row>
    <row r="46" spans="1:9" x14ac:dyDescent="0.3">
      <c r="A46" s="2">
        <v>35</v>
      </c>
      <c r="B46" s="5">
        <f t="shared" si="0"/>
        <v>133175.52342239226</v>
      </c>
      <c r="C46" s="5">
        <f t="shared" si="1"/>
        <v>17370.720446398991</v>
      </c>
      <c r="F46" s="2">
        <v>35</v>
      </c>
      <c r="G46" s="5">
        <f t="shared" si="2"/>
        <v>6250</v>
      </c>
      <c r="H46" s="5">
        <f t="shared" si="5"/>
        <v>150</v>
      </c>
      <c r="I46" s="5">
        <f t="shared" si="4"/>
        <v>5250</v>
      </c>
    </row>
    <row r="47" spans="1:9" x14ac:dyDescent="0.3">
      <c r="A47" s="2">
        <v>36</v>
      </c>
      <c r="B47" s="5">
        <f t="shared" si="0"/>
        <v>153151.8519357511</v>
      </c>
      <c r="C47" s="5">
        <f t="shared" si="1"/>
        <v>19976.32851335884</v>
      </c>
      <c r="F47" s="2">
        <v>36</v>
      </c>
      <c r="G47" s="5">
        <f t="shared" si="2"/>
        <v>6400</v>
      </c>
      <c r="H47" s="5">
        <f t="shared" si="5"/>
        <v>150</v>
      </c>
      <c r="I47" s="5">
        <f t="shared" si="4"/>
        <v>5400</v>
      </c>
    </row>
    <row r="48" spans="1:9" x14ac:dyDescent="0.3">
      <c r="A48" s="2">
        <v>37</v>
      </c>
      <c r="B48" s="5">
        <f t="shared" si="0"/>
        <v>176124.62972611375</v>
      </c>
      <c r="C48" s="5">
        <f t="shared" si="1"/>
        <v>22972.777790362663</v>
      </c>
      <c r="F48" s="2">
        <v>37</v>
      </c>
      <c r="G48" s="5">
        <f t="shared" si="2"/>
        <v>6550</v>
      </c>
      <c r="H48" s="5">
        <f t="shared" si="5"/>
        <v>150</v>
      </c>
      <c r="I48" s="5">
        <f t="shared" si="4"/>
        <v>5550</v>
      </c>
    </row>
    <row r="49" spans="1:9" x14ac:dyDescent="0.3">
      <c r="A49" s="2">
        <v>38</v>
      </c>
      <c r="B49" s="5">
        <f t="shared" si="0"/>
        <v>202543.32418503083</v>
      </c>
      <c r="C49" s="5">
        <f t="shared" si="1"/>
        <v>26418.694458917063</v>
      </c>
      <c r="F49" s="2">
        <v>38</v>
      </c>
      <c r="G49" s="5">
        <f t="shared" si="2"/>
        <v>6700</v>
      </c>
      <c r="H49" s="5">
        <f t="shared" si="5"/>
        <v>150</v>
      </c>
      <c r="I49" s="5">
        <f t="shared" si="4"/>
        <v>5700</v>
      </c>
    </row>
    <row r="50" spans="1:9" x14ac:dyDescent="0.3">
      <c r="A50" s="2">
        <v>39</v>
      </c>
      <c r="B50" s="5">
        <f t="shared" si="0"/>
        <v>232924.82281278545</v>
      </c>
      <c r="C50" s="5">
        <f t="shared" si="1"/>
        <v>30381.498627754623</v>
      </c>
      <c r="F50" s="2">
        <v>39</v>
      </c>
      <c r="G50" s="5">
        <f t="shared" si="2"/>
        <v>6850</v>
      </c>
      <c r="H50" s="5">
        <f t="shared" si="5"/>
        <v>150</v>
      </c>
      <c r="I50" s="5">
        <f t="shared" si="4"/>
        <v>5850</v>
      </c>
    </row>
    <row r="51" spans="1:9" x14ac:dyDescent="0.3">
      <c r="A51" s="2">
        <v>40</v>
      </c>
      <c r="B51" s="5">
        <f t="shared" si="0"/>
        <v>267863.54623470327</v>
      </c>
      <c r="C51" s="5">
        <f t="shared" si="1"/>
        <v>34938.723421917814</v>
      </c>
      <c r="F51" s="2">
        <v>40</v>
      </c>
      <c r="G51" s="5">
        <f t="shared" si="2"/>
        <v>7000</v>
      </c>
      <c r="H51" s="5">
        <f t="shared" si="5"/>
        <v>150</v>
      </c>
      <c r="I51" s="5">
        <f t="shared" si="4"/>
        <v>6000</v>
      </c>
    </row>
    <row r="52" spans="1:9" x14ac:dyDescent="0.3">
      <c r="A52" s="2">
        <v>41</v>
      </c>
      <c r="B52" s="5">
        <f t="shared" si="0"/>
        <v>308043.07816990878</v>
      </c>
      <c r="C52" s="5">
        <f t="shared" si="1"/>
        <v>40179.531935205487</v>
      </c>
      <c r="F52" s="2">
        <v>41</v>
      </c>
      <c r="G52" s="5">
        <f t="shared" si="2"/>
        <v>7150</v>
      </c>
      <c r="H52" s="5">
        <f t="shared" si="5"/>
        <v>150</v>
      </c>
      <c r="I52" s="5">
        <f t="shared" si="4"/>
        <v>6150</v>
      </c>
    </row>
    <row r="53" spans="1:9" x14ac:dyDescent="0.3">
      <c r="A53" s="2">
        <v>42</v>
      </c>
      <c r="B53" s="5">
        <f t="shared" si="0"/>
        <v>354249.53989539511</v>
      </c>
      <c r="C53" s="5">
        <f t="shared" si="1"/>
        <v>46206.461725486319</v>
      </c>
      <c r="F53" s="2">
        <v>42</v>
      </c>
      <c r="G53" s="5">
        <f t="shared" si="2"/>
        <v>7300</v>
      </c>
      <c r="H53" s="5">
        <f t="shared" si="5"/>
        <v>150</v>
      </c>
      <c r="I53" s="5">
        <f t="shared" si="4"/>
        <v>6300</v>
      </c>
    </row>
    <row r="54" spans="1:9" x14ac:dyDescent="0.3">
      <c r="A54" s="2">
        <v>43</v>
      </c>
      <c r="B54" s="5">
        <f t="shared" si="0"/>
        <v>407386.97087970434</v>
      </c>
      <c r="C54" s="5">
        <f t="shared" si="1"/>
        <v>53137.430984309263</v>
      </c>
      <c r="F54" s="2">
        <v>43</v>
      </c>
      <c r="G54" s="5">
        <f t="shared" si="2"/>
        <v>7450</v>
      </c>
      <c r="H54" s="5">
        <f t="shared" si="5"/>
        <v>150</v>
      </c>
      <c r="I54" s="5">
        <f t="shared" si="4"/>
        <v>6450</v>
      </c>
    </row>
    <row r="55" spans="1:9" x14ac:dyDescent="0.3">
      <c r="A55" s="2">
        <v>44</v>
      </c>
      <c r="B55" s="5">
        <f t="shared" si="0"/>
        <v>468495.01651166001</v>
      </c>
      <c r="C55" s="5">
        <f t="shared" si="1"/>
        <v>61108.045631955647</v>
      </c>
      <c r="F55" s="2">
        <v>44</v>
      </c>
      <c r="G55" s="5">
        <f t="shared" si="2"/>
        <v>7600</v>
      </c>
      <c r="H55" s="5">
        <f t="shared" si="5"/>
        <v>150</v>
      </c>
      <c r="I55" s="5">
        <f t="shared" si="4"/>
        <v>6600</v>
      </c>
    </row>
    <row r="56" spans="1:9" x14ac:dyDescent="0.3">
      <c r="A56" s="2">
        <v>45</v>
      </c>
      <c r="B56" s="5">
        <f t="shared" si="0"/>
        <v>538769.26898840896</v>
      </c>
      <c r="C56" s="5">
        <f t="shared" si="1"/>
        <v>70274.252476748996</v>
      </c>
      <c r="F56" s="2">
        <v>45</v>
      </c>
      <c r="G56" s="5">
        <f t="shared" si="2"/>
        <v>7750</v>
      </c>
      <c r="H56" s="5">
        <f t="shared" si="5"/>
        <v>150</v>
      </c>
      <c r="I56" s="5">
        <f t="shared" si="4"/>
        <v>6750</v>
      </c>
    </row>
    <row r="57" spans="1:9" x14ac:dyDescent="0.3">
      <c r="A57" s="2">
        <v>46</v>
      </c>
      <c r="B57" s="5">
        <f t="shared" si="0"/>
        <v>619584.6593366703</v>
      </c>
      <c r="C57" s="5">
        <f t="shared" si="1"/>
        <v>80815.390348261339</v>
      </c>
      <c r="F57" s="2">
        <v>46</v>
      </c>
      <c r="G57" s="5">
        <f t="shared" si="2"/>
        <v>7900</v>
      </c>
      <c r="H57" s="5">
        <f t="shared" si="5"/>
        <v>150</v>
      </c>
      <c r="I57" s="5">
        <f t="shared" si="4"/>
        <v>6900</v>
      </c>
    </row>
    <row r="58" spans="1:9" x14ac:dyDescent="0.3">
      <c r="A58" s="2">
        <v>47</v>
      </c>
      <c r="B58" s="5">
        <f t="shared" ref="B58:B61" si="6">B57+C58</f>
        <v>712522.35823717085</v>
      </c>
      <c r="C58" s="5">
        <f t="shared" ref="C58:C61" si="7">B57*$B$2</f>
        <v>92937.698900500545</v>
      </c>
      <c r="F58" s="2">
        <v>47</v>
      </c>
      <c r="G58" s="5">
        <f t="shared" ref="G58:G61" si="8">G57+H58</f>
        <v>8050</v>
      </c>
      <c r="H58" s="5">
        <f t="shared" si="5"/>
        <v>150</v>
      </c>
      <c r="I58" s="5">
        <f t="shared" si="4"/>
        <v>7050</v>
      </c>
    </row>
    <row r="59" spans="1:9" x14ac:dyDescent="0.3">
      <c r="A59" s="2">
        <v>48</v>
      </c>
      <c r="B59" s="5">
        <f t="shared" si="6"/>
        <v>819400.71197274653</v>
      </c>
      <c r="C59" s="5">
        <f t="shared" si="7"/>
        <v>106878.35373557563</v>
      </c>
      <c r="F59" s="2">
        <v>48</v>
      </c>
      <c r="G59" s="5">
        <f t="shared" si="8"/>
        <v>8200</v>
      </c>
      <c r="H59" s="5">
        <f t="shared" si="5"/>
        <v>150</v>
      </c>
      <c r="I59" s="5">
        <f t="shared" si="4"/>
        <v>7200</v>
      </c>
    </row>
    <row r="60" spans="1:9" x14ac:dyDescent="0.3">
      <c r="A60" s="2">
        <v>49</v>
      </c>
      <c r="B60" s="5">
        <f t="shared" si="6"/>
        <v>942310.81876865844</v>
      </c>
      <c r="C60" s="5">
        <f t="shared" si="7"/>
        <v>122910.10679591197</v>
      </c>
      <c r="F60" s="2">
        <v>49</v>
      </c>
      <c r="G60" s="5">
        <f t="shared" si="8"/>
        <v>8350</v>
      </c>
      <c r="H60" s="5">
        <f t="shared" si="5"/>
        <v>150</v>
      </c>
      <c r="I60" s="5">
        <f t="shared" si="4"/>
        <v>7350</v>
      </c>
    </row>
    <row r="61" spans="1:9" x14ac:dyDescent="0.3">
      <c r="A61" s="2">
        <v>50</v>
      </c>
      <c r="B61" s="5">
        <f t="shared" si="6"/>
        <v>1083657.4415839573</v>
      </c>
      <c r="C61" s="5">
        <f t="shared" si="7"/>
        <v>141346.62281529876</v>
      </c>
      <c r="F61" s="2">
        <v>50</v>
      </c>
      <c r="G61" s="5">
        <f t="shared" si="8"/>
        <v>8500</v>
      </c>
      <c r="H61" s="5">
        <f t="shared" si="5"/>
        <v>150</v>
      </c>
      <c r="I61" s="5">
        <f t="shared" si="4"/>
        <v>7500</v>
      </c>
    </row>
    <row r="62" spans="1:9" ht="28.8" x14ac:dyDescent="0.3">
      <c r="A62" s="2"/>
      <c r="B62" s="7" t="s">
        <v>10</v>
      </c>
      <c r="C62" s="15">
        <f>SUM(C12:C61)</f>
        <v>1082657.4415839573</v>
      </c>
      <c r="D62" s="5"/>
      <c r="E62" s="5"/>
      <c r="F62" s="5"/>
      <c r="G62" s="8" t="s">
        <v>9</v>
      </c>
      <c r="H62" s="15">
        <f t="shared" ref="H62" si="9">SUM(H12:H61)</f>
        <v>7500</v>
      </c>
      <c r="I62" s="5">
        <f>G11*50*B2</f>
        <v>7500</v>
      </c>
    </row>
    <row r="63" spans="1:9" x14ac:dyDescent="0.3">
      <c r="A63" s="2"/>
      <c r="B63" t="s">
        <v>5</v>
      </c>
      <c r="C63" s="15">
        <f>C62+B11</f>
        <v>1083657.4415839573</v>
      </c>
    </row>
    <row r="64" spans="1:9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</sheetData>
  <sortState xmlns:xlrd2="http://schemas.microsoft.com/office/spreadsheetml/2017/richdata2" ref="A11:C57">
    <sortCondition ref="A16:A5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FF-E9CE-4575-A78B-94134C7DEA60}">
  <dimension ref="A1:AA16"/>
  <sheetViews>
    <sheetView workbookViewId="0">
      <selection activeCell="W16" sqref="W16"/>
    </sheetView>
  </sheetViews>
  <sheetFormatPr defaultRowHeight="14.4" x14ac:dyDescent="0.3"/>
  <cols>
    <col min="1" max="1" width="12.6640625" customWidth="1"/>
    <col min="2" max="2" width="12" customWidth="1"/>
    <col min="4" max="4" width="10.5546875" customWidth="1"/>
    <col min="5" max="5" width="11.5546875" customWidth="1"/>
    <col min="6" max="6" width="10" bestFit="1" customWidth="1"/>
    <col min="11" max="11" width="10.77734375" customWidth="1"/>
    <col min="14" max="15" width="10" bestFit="1" customWidth="1"/>
    <col min="19" max="19" width="10" bestFit="1" customWidth="1"/>
    <col min="22" max="22" width="9.6640625" bestFit="1" customWidth="1"/>
    <col min="23" max="23" width="10.6640625" customWidth="1"/>
    <col min="25" max="25" width="9.109375" bestFit="1" customWidth="1"/>
  </cols>
  <sheetData>
    <row r="1" spans="1:27" x14ac:dyDescent="0.3">
      <c r="A1" s="16" t="s">
        <v>14</v>
      </c>
      <c r="B1" s="5">
        <v>12000</v>
      </c>
    </row>
    <row r="2" spans="1:27" x14ac:dyDescent="0.3">
      <c r="A2" s="16" t="s">
        <v>15</v>
      </c>
      <c r="B2" s="11">
        <v>0.05</v>
      </c>
      <c r="C2" t="s">
        <v>18</v>
      </c>
    </row>
    <row r="3" spans="1:27" x14ac:dyDescent="0.3">
      <c r="A3" s="16" t="s">
        <v>16</v>
      </c>
      <c r="B3" s="2">
        <v>4</v>
      </c>
      <c r="C3" t="s">
        <v>17</v>
      </c>
    </row>
    <row r="6" spans="1:27" ht="15.6" x14ac:dyDescent="0.3">
      <c r="R6" s="23" t="s">
        <v>30</v>
      </c>
      <c r="S6" s="26">
        <f>-PMT(B2,B3,B1,,)</f>
        <v>3384.1419912415531</v>
      </c>
    </row>
    <row r="7" spans="1:27" x14ac:dyDescent="0.3">
      <c r="B7" s="18"/>
    </row>
    <row r="8" spans="1:27" ht="22.8" customHeight="1" x14ac:dyDescent="0.3">
      <c r="B8" s="16" t="s">
        <v>19</v>
      </c>
      <c r="K8" s="16" t="s">
        <v>27</v>
      </c>
      <c r="S8" s="16" t="s">
        <v>29</v>
      </c>
      <c r="U8" s="19"/>
    </row>
    <row r="9" spans="1:27" ht="43.2" x14ac:dyDescent="0.3">
      <c r="A9" s="3" t="s">
        <v>24</v>
      </c>
      <c r="B9" s="3" t="s">
        <v>20</v>
      </c>
      <c r="C9" s="4" t="s">
        <v>21</v>
      </c>
      <c r="D9" s="6" t="s">
        <v>26</v>
      </c>
      <c r="E9" s="4" t="s">
        <v>22</v>
      </c>
      <c r="F9" s="4" t="s">
        <v>23</v>
      </c>
      <c r="J9" s="3" t="s">
        <v>24</v>
      </c>
      <c r="K9" s="3" t="s">
        <v>20</v>
      </c>
      <c r="L9" s="4" t="s">
        <v>21</v>
      </c>
      <c r="M9" s="6" t="s">
        <v>26</v>
      </c>
      <c r="N9" s="4" t="s">
        <v>22</v>
      </c>
      <c r="O9" s="4" t="s">
        <v>23</v>
      </c>
      <c r="R9" s="3" t="s">
        <v>24</v>
      </c>
      <c r="S9" s="3" t="s">
        <v>20</v>
      </c>
      <c r="T9" s="4" t="s">
        <v>21</v>
      </c>
      <c r="U9" s="6" t="s">
        <v>26</v>
      </c>
      <c r="V9" s="4" t="s">
        <v>22</v>
      </c>
      <c r="W9" s="4" t="s">
        <v>23</v>
      </c>
      <c r="X9" s="3"/>
      <c r="Y9" s="3"/>
      <c r="Z9" s="3"/>
      <c r="AA9" s="3"/>
    </row>
    <row r="10" spans="1:27" x14ac:dyDescent="0.3">
      <c r="A10" s="19">
        <v>0</v>
      </c>
      <c r="B10" s="13">
        <f>B1</f>
        <v>12000</v>
      </c>
      <c r="C10" s="19"/>
      <c r="D10" s="19"/>
      <c r="E10" s="19"/>
      <c r="J10" s="19">
        <v>0</v>
      </c>
      <c r="K10" s="13">
        <f>B10</f>
        <v>12000</v>
      </c>
      <c r="L10" s="19"/>
      <c r="M10" s="19"/>
      <c r="N10" s="19"/>
      <c r="R10" s="19">
        <v>0</v>
      </c>
      <c r="S10" s="13">
        <f>B1</f>
        <v>12000</v>
      </c>
      <c r="T10" s="19"/>
      <c r="U10" s="19"/>
      <c r="V10" s="19"/>
      <c r="X10" s="19"/>
    </row>
    <row r="11" spans="1:27" x14ac:dyDescent="0.3">
      <c r="A11" s="19">
        <v>1</v>
      </c>
      <c r="B11" s="13">
        <f>B10+C11</f>
        <v>12600</v>
      </c>
      <c r="C11" s="13">
        <f>B10*$B$2</f>
        <v>600</v>
      </c>
      <c r="D11" s="19"/>
      <c r="E11" s="19"/>
      <c r="F11" s="5">
        <v>0</v>
      </c>
      <c r="J11" s="19">
        <v>1</v>
      </c>
      <c r="K11" s="13">
        <f>(K10+L11)-O11</f>
        <v>12000</v>
      </c>
      <c r="L11" s="13">
        <f>K10*$B$2</f>
        <v>600</v>
      </c>
      <c r="M11" s="13">
        <f>L11</f>
        <v>600</v>
      </c>
      <c r="N11" s="13">
        <v>0</v>
      </c>
      <c r="O11" s="5">
        <f>M11+N11</f>
        <v>600</v>
      </c>
      <c r="R11" s="19">
        <v>1</v>
      </c>
      <c r="S11" s="13">
        <f>(S10+T11)-W11</f>
        <v>9215.8580087584469</v>
      </c>
      <c r="T11" s="13">
        <f>S10*$B$2</f>
        <v>600</v>
      </c>
      <c r="U11" s="13">
        <f>T11</f>
        <v>600</v>
      </c>
      <c r="V11" s="24">
        <f>W11-U11</f>
        <v>2784.1419912415531</v>
      </c>
      <c r="W11" s="5">
        <f>$S$6</f>
        <v>3384.1419912415531</v>
      </c>
      <c r="X11" s="19"/>
      <c r="Y11" s="25">
        <f>S10-S11</f>
        <v>2784.1419912415531</v>
      </c>
    </row>
    <row r="12" spans="1:27" x14ac:dyDescent="0.3">
      <c r="A12" s="19">
        <v>2</v>
      </c>
      <c r="B12" s="13">
        <f>B11+C12</f>
        <v>13230</v>
      </c>
      <c r="C12" s="13">
        <f>B11*$B$2</f>
        <v>630</v>
      </c>
      <c r="D12" s="19"/>
      <c r="E12" s="19"/>
      <c r="F12" s="5">
        <v>0</v>
      </c>
      <c r="J12" s="19">
        <v>2</v>
      </c>
      <c r="K12" s="13">
        <f t="shared" ref="K12:K14" si="0">(K11+L12)-O12</f>
        <v>12000</v>
      </c>
      <c r="L12" s="13">
        <f>K11*$B$2</f>
        <v>600</v>
      </c>
      <c r="M12" s="13">
        <f t="shared" ref="M12:M14" si="1">L12</f>
        <v>600</v>
      </c>
      <c r="N12" s="13">
        <v>0</v>
      </c>
      <c r="O12" s="5">
        <f>M12+N12</f>
        <v>600</v>
      </c>
      <c r="R12" s="19">
        <v>2</v>
      </c>
      <c r="S12" s="13">
        <f>(S11+T12)-W12</f>
        <v>6292.5089179548158</v>
      </c>
      <c r="T12" s="13">
        <f>S11*$B$2</f>
        <v>460.79290043792236</v>
      </c>
      <c r="U12" s="13">
        <f>T12</f>
        <v>460.79290043792236</v>
      </c>
      <c r="V12" s="24">
        <f>W12-U12</f>
        <v>2923.3490908036306</v>
      </c>
      <c r="W12" s="5">
        <f>$S$6</f>
        <v>3384.1419912415531</v>
      </c>
      <c r="X12" s="19"/>
    </row>
    <row r="13" spans="1:27" x14ac:dyDescent="0.3">
      <c r="A13" s="19">
        <v>3</v>
      </c>
      <c r="B13" s="13">
        <f t="shared" ref="B13:B14" si="2">B12+C13</f>
        <v>13891.5</v>
      </c>
      <c r="C13" s="13">
        <f t="shared" ref="C13:C14" si="3">B12*$B$2</f>
        <v>661.5</v>
      </c>
      <c r="D13" s="19"/>
      <c r="E13" s="19"/>
      <c r="F13" s="5">
        <v>0</v>
      </c>
      <c r="J13" s="19">
        <v>3</v>
      </c>
      <c r="K13" s="13">
        <f t="shared" si="0"/>
        <v>12000</v>
      </c>
      <c r="L13" s="13">
        <f t="shared" ref="L13:L14" si="4">K12*$B$2</f>
        <v>600</v>
      </c>
      <c r="M13" s="13">
        <f t="shared" si="1"/>
        <v>600</v>
      </c>
      <c r="N13" s="13">
        <v>0</v>
      </c>
      <c r="O13" s="5">
        <f>M13+N13</f>
        <v>600</v>
      </c>
      <c r="R13" s="19">
        <v>3</v>
      </c>
      <c r="S13" s="13">
        <f>(S12+T13)-W13</f>
        <v>3222.9923726110037</v>
      </c>
      <c r="T13" s="13">
        <f t="shared" ref="T13:T14" si="5">S12*$B$2</f>
        <v>314.6254458977408</v>
      </c>
      <c r="U13" s="13">
        <f>T13</f>
        <v>314.6254458977408</v>
      </c>
      <c r="V13" s="24">
        <f>W13-U13</f>
        <v>3069.5165453438121</v>
      </c>
      <c r="W13" s="5">
        <f>$S$6</f>
        <v>3384.1419912415531</v>
      </c>
      <c r="X13" s="19"/>
    </row>
    <row r="14" spans="1:27" x14ac:dyDescent="0.3">
      <c r="A14" s="19">
        <v>4</v>
      </c>
      <c r="B14" s="13">
        <f t="shared" si="2"/>
        <v>14586.075000000001</v>
      </c>
      <c r="C14" s="13">
        <f t="shared" si="3"/>
        <v>694.57500000000005</v>
      </c>
      <c r="D14" s="19"/>
      <c r="E14" s="19"/>
      <c r="F14" s="5">
        <f>B14</f>
        <v>14586.075000000001</v>
      </c>
      <c r="J14" s="19">
        <v>4</v>
      </c>
      <c r="K14" s="13">
        <f t="shared" si="0"/>
        <v>0</v>
      </c>
      <c r="L14" s="13">
        <f t="shared" si="4"/>
        <v>600</v>
      </c>
      <c r="M14" s="13">
        <f t="shared" si="1"/>
        <v>600</v>
      </c>
      <c r="N14" s="13">
        <f>B1</f>
        <v>12000</v>
      </c>
      <c r="O14" s="5">
        <f>M14+N14</f>
        <v>12600</v>
      </c>
      <c r="R14" s="19">
        <v>4</v>
      </c>
      <c r="S14" s="13">
        <f>(S13+T14)-W14</f>
        <v>0</v>
      </c>
      <c r="T14" s="13">
        <f t="shared" si="5"/>
        <v>161.14961863055021</v>
      </c>
      <c r="U14" s="13">
        <f>T14</f>
        <v>161.14961863055021</v>
      </c>
      <c r="V14" s="24">
        <f>W14-U14</f>
        <v>3222.9923726110028</v>
      </c>
      <c r="W14" s="5">
        <f>$S$6</f>
        <v>3384.1419912415531</v>
      </c>
      <c r="X14" s="19"/>
    </row>
    <row r="15" spans="1:27" ht="15.6" customHeight="1" x14ac:dyDescent="0.3">
      <c r="A15" s="19"/>
      <c r="B15" s="19"/>
      <c r="C15" s="19"/>
      <c r="D15" s="19"/>
      <c r="E15" s="19"/>
      <c r="J15" s="19"/>
      <c r="K15" s="19"/>
      <c r="L15" s="19"/>
      <c r="M15" s="19"/>
      <c r="N15" s="19"/>
      <c r="R15" s="19"/>
      <c r="S15" s="19"/>
      <c r="T15" s="19"/>
      <c r="U15" s="19"/>
      <c r="V15" s="19"/>
      <c r="X15" s="19"/>
    </row>
    <row r="16" spans="1:27" ht="52.2" customHeight="1" x14ac:dyDescent="0.3">
      <c r="A16" s="3" t="s">
        <v>25</v>
      </c>
      <c r="B16" s="21">
        <f>B1*(1+B2)^4</f>
        <v>14586.075000000001</v>
      </c>
      <c r="C16" s="19"/>
      <c r="D16" s="19"/>
      <c r="E16" s="20" t="s">
        <v>28</v>
      </c>
      <c r="F16" s="5">
        <f>SUM(F10,F14)</f>
        <v>14586.075000000001</v>
      </c>
      <c r="J16" s="19"/>
      <c r="K16" s="13"/>
      <c r="L16" s="19"/>
      <c r="M16" s="19"/>
      <c r="N16" s="20" t="s">
        <v>28</v>
      </c>
      <c r="O16" s="22">
        <f>SUM(O11:O15)</f>
        <v>14400</v>
      </c>
      <c r="R16" s="19"/>
      <c r="S16" s="13"/>
      <c r="T16" s="19"/>
      <c r="U16" s="19"/>
      <c r="V16" s="20" t="s">
        <v>28</v>
      </c>
      <c r="W16" s="22">
        <f>SUM(W11:W15)</f>
        <v>13536.567964966212</v>
      </c>
      <c r="X16" s="1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C491-AAE9-4003-8A26-33854744B43F}">
  <dimension ref="A2:K11"/>
  <sheetViews>
    <sheetView tabSelected="1" workbookViewId="0">
      <selection sqref="A1:D9"/>
    </sheetView>
  </sheetViews>
  <sheetFormatPr defaultRowHeight="14.4" x14ac:dyDescent="0.3"/>
  <cols>
    <col min="1" max="1" width="20.6640625" customWidth="1"/>
    <col min="2" max="2" width="14.109375" customWidth="1"/>
    <col min="3" max="3" width="19.33203125" bestFit="1" customWidth="1"/>
  </cols>
  <sheetData>
    <row r="2" spans="1:11" x14ac:dyDescent="0.3">
      <c r="A2" t="s">
        <v>35</v>
      </c>
      <c r="B2" s="2" t="s">
        <v>34</v>
      </c>
      <c r="C2" s="27">
        <v>10000</v>
      </c>
    </row>
    <row r="3" spans="1:11" x14ac:dyDescent="0.3">
      <c r="A3" t="s">
        <v>36</v>
      </c>
      <c r="B3" s="2" t="s">
        <v>15</v>
      </c>
      <c r="C3" s="1">
        <v>0.06</v>
      </c>
      <c r="D3" t="s">
        <v>31</v>
      </c>
    </row>
    <row r="4" spans="1:11" x14ac:dyDescent="0.3">
      <c r="A4" t="s">
        <v>37</v>
      </c>
      <c r="B4" s="2" t="s">
        <v>16</v>
      </c>
      <c r="C4">
        <v>5</v>
      </c>
      <c r="D4" t="s">
        <v>32</v>
      </c>
    </row>
    <row r="7" spans="1:11" x14ac:dyDescent="0.3">
      <c r="A7" t="s">
        <v>38</v>
      </c>
      <c r="B7" s="2" t="s">
        <v>25</v>
      </c>
      <c r="C7" s="28">
        <f>FV(C3,C4,,C2)</f>
        <v>-13382.255776000005</v>
      </c>
    </row>
    <row r="11" spans="1:11" x14ac:dyDescent="0.3">
      <c r="K1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compound</vt:lpstr>
      <vt:lpstr>EQUIVALENCE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</dc:creator>
  <cp:lastModifiedBy>Ceren</cp:lastModifiedBy>
  <dcterms:created xsi:type="dcterms:W3CDTF">2015-06-05T18:19:34Z</dcterms:created>
  <dcterms:modified xsi:type="dcterms:W3CDTF">2020-12-22T17:45:23Z</dcterms:modified>
</cp:coreProperties>
</file>