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ml.chartshapes+xml"/>
  <Override PartName="/xl/charts/chart6.xml" ContentType="application/vnd.openxmlformats-officedocument.drawingml.chart+xml"/>
  <Override PartName="/xl/drawings/drawing6.xml" ContentType="application/vnd.openxmlformats-officedocument.drawingml.chartshapes+xml"/>
  <Override PartName="/xl/charts/chart7.xml" ContentType="application/vnd.openxmlformats-officedocument.drawingml.chart+xml"/>
  <Override PartName="/xl/drawings/drawing7.xml" ContentType="application/vnd.openxmlformats-officedocument.drawingml.chartshapes+xml"/>
  <Override PartName="/xl/charts/chart8.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11.xml" ContentType="application/vnd.openxmlformats-officedocument.drawingml.chart+xml"/>
  <Override PartName="/xl/drawings/drawing13.xml" ContentType="application/vnd.openxmlformats-officedocument.drawingml.chartshapes+xml"/>
  <Override PartName="/xl/charts/chart12.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13.xml" ContentType="application/vnd.openxmlformats-officedocument.drawingml.chart+xml"/>
  <Override PartName="/xl/drawings/drawing16.xml" ContentType="application/vnd.openxmlformats-officedocument.drawingml.chartshapes+xml"/>
  <Override PartName="/xl/charts/chart14.xml" ContentType="application/vnd.openxmlformats-officedocument.drawingml.chart+xml"/>
  <Override PartName="/xl/drawings/drawing17.xml" ContentType="application/vnd.openxmlformats-officedocument.drawingml.chartshapes+xml"/>
  <Override PartName="/xl/charts/chart15.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6.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7.xml" ContentType="application/vnd.openxmlformats-officedocument.drawingml.chart+xml"/>
  <Override PartName="/xl/drawings/drawing22.xml" ContentType="application/vnd.openxmlformats-officedocument.drawingml.chartshapes+xml"/>
  <Override PartName="/xl/charts/chart18.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19.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20.xml" ContentType="application/vnd.openxmlformats-officedocument.drawingml.chart+xml"/>
  <Override PartName="/xl/drawings/drawing27.xml" ContentType="application/vnd.openxmlformats-officedocument.drawingml.chartshapes+xml"/>
  <Override PartName="/xl/charts/chart21.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2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2.xml" ContentType="application/vnd.openxmlformats-officedocument.drawingml.chartshapes+xml"/>
  <Override PartName="/xl/charts/chart24.xml" ContentType="application/vnd.openxmlformats-officedocument.drawingml.chart+xml"/>
  <Override PartName="/xl/drawings/drawing33.xml" ContentType="application/vnd.openxmlformats-officedocument.drawingml.chartshapes+xml"/>
  <Override PartName="/xl/drawings/drawing34.xml" ContentType="application/vnd.openxmlformats-officedocument.drawing+xml"/>
  <Override PartName="/xl/charts/chart25.xml" ContentType="application/vnd.openxmlformats-officedocument.drawingml.chart+xml"/>
  <Override PartName="/xl/drawings/drawing35.xml" ContentType="application/vnd.openxmlformats-officedocument.drawingml.chartshapes+xml"/>
  <Override PartName="/xl/drawings/drawing36.xml" ContentType="application/vnd.openxmlformats-officedocument.drawing+xml"/>
  <Override PartName="/xl/charts/chart26.xml" ContentType="application/vnd.openxmlformats-officedocument.drawingml.chart+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drawings/drawing3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30.xml" ContentType="application/vnd.openxmlformats-officedocument.drawingml.chart+xml"/>
  <Override PartName="/xl/drawings/drawing42.xml" ContentType="application/vnd.openxmlformats-officedocument.drawingml.chartshapes+xml"/>
  <Override PartName="/xl/drawings/drawing43.xml" ContentType="application/vnd.openxmlformats-officedocument.drawing+xml"/>
  <Override PartName="/xl/charts/chart31.xml" ContentType="application/vnd.openxmlformats-officedocument.drawingml.chart+xml"/>
  <Override PartName="/xl/drawings/drawing44.xml" ContentType="application/vnd.openxmlformats-officedocument.drawingml.chartshapes+xml"/>
  <Override PartName="/xl/charts/chart3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7.xml" ContentType="application/vnd.openxmlformats-officedocument.drawingml.chartshapes+xml"/>
  <Override PartName="/xl/charts/chart3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8.xml" ContentType="application/vnd.openxmlformats-officedocument.drawing+xml"/>
  <Override PartName="/xl/charts/chart35.xml" ContentType="application/vnd.openxmlformats-officedocument.drawingml.chart+xml"/>
  <Override PartName="/xl/charts/style6.xml" ContentType="application/vnd.ms-office.chartstyle+xml"/>
  <Override PartName="/xl/charts/colors6.xml" ContentType="application/vnd.ms-office.chartcolorstyle+xml"/>
  <Override PartName="/xl/charts/chart36.xml" ContentType="application/vnd.openxmlformats-officedocument.drawingml.chart+xml"/>
  <Override PartName="/xl/charts/style7.xml" ContentType="application/vnd.ms-office.chartstyle+xml"/>
  <Override PartName="/xl/charts/colors7.xml" ContentType="application/vnd.ms-office.chartcolorstyle+xml"/>
  <Override PartName="/xl/charts/chart37.xml" ContentType="application/vnd.openxmlformats-officedocument.drawingml.chart+xml"/>
  <Override PartName="/xl/charts/style8.xml" ContentType="application/vnd.ms-office.chartstyle+xml"/>
  <Override PartName="/xl/charts/colors8.xml" ContentType="application/vnd.ms-office.chartcolorstyle+xml"/>
  <Override PartName="/xl/charts/chart3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9.xml" ContentType="application/vnd.openxmlformats-officedocument.drawing+xml"/>
  <Override PartName="/xl/charts/chart39.xml" ContentType="application/vnd.openxmlformats-officedocument.drawingml.chart+xml"/>
  <Override PartName="/xl/drawings/drawing50.xml" ContentType="application/vnd.openxmlformats-officedocument.drawingml.chartshapes+xml"/>
  <Override PartName="/xl/drawings/drawing51.xml" ContentType="application/vnd.openxmlformats-officedocument.drawing+xml"/>
  <Override PartName="/xl/charts/chart40.xml" ContentType="application/vnd.openxmlformats-officedocument.drawingml.chart+xml"/>
  <Override PartName="/xl/drawings/drawing52.xml" ContentType="application/vnd.openxmlformats-officedocument.drawingml.chartshapes+xml"/>
  <Override PartName="/xl/charts/chart4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3.xml" ContentType="application/vnd.openxmlformats-officedocument.drawingml.chartshapes+xml"/>
  <Override PartName="/xl/drawings/drawing54.xml" ContentType="application/vnd.openxmlformats-officedocument.drawing+xml"/>
  <Override PartName="/xl/comments3.xml" ContentType="application/vnd.openxmlformats-officedocument.spreadsheetml.comments+xml"/>
  <Override PartName="/xl/charts/chart42.xml" ContentType="application/vnd.openxmlformats-officedocument.drawingml.chart+xml"/>
  <Override PartName="/xl/drawings/drawing55.xml" ContentType="application/vnd.openxmlformats-officedocument.drawingml.chartshapes+xml"/>
  <Override PartName="/xl/charts/chart43.xml" ContentType="application/vnd.openxmlformats-officedocument.drawingml.chart+xml"/>
  <Override PartName="/xl/charts/style11.xml" ContentType="application/vnd.ms-office.chartstyle+xml"/>
  <Override PartName="/xl/charts/colors11.xml" ContentType="application/vnd.ms-office.chartcolorstyle+xml"/>
  <Override PartName="/xl/charts/chart44.xml" ContentType="application/vnd.openxmlformats-officedocument.drawingml.chart+xml"/>
  <Override PartName="/xl/drawings/drawing56.xml" ContentType="application/vnd.openxmlformats-officedocument.drawing+xml"/>
  <Override PartName="/xl/charts/chart45.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46.xml" ContentType="application/vnd.openxmlformats-officedocument.drawingml.chart+xml"/>
  <Override PartName="/xl/drawings/drawing59.xml" ContentType="application/vnd.openxmlformats-officedocument.drawingml.chartshapes+xml"/>
  <Override PartName="/xl/charts/chart47.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0.xml" ContentType="application/vnd.openxmlformats-officedocument.drawingml.chartshapes+xml"/>
  <Override PartName="/xl/drawings/drawing61.xml" ContentType="application/vnd.openxmlformats-officedocument.drawing+xml"/>
  <Override PartName="/xl/comments4.xml" ContentType="application/vnd.openxmlformats-officedocument.spreadsheetml.comments+xml"/>
  <Override PartName="/xl/charts/chart48.xml" ContentType="application/vnd.openxmlformats-officedocument.drawingml.chart+xml"/>
  <Override PartName="/xl/drawings/drawing62.xml" ContentType="application/vnd.openxmlformats-officedocument.drawingml.chartshapes+xml"/>
  <Override PartName="/xl/charts/chart49.xml" ContentType="application/vnd.openxmlformats-officedocument.drawingml.chart+xml"/>
  <Override PartName="/xl/charts/style13.xml" ContentType="application/vnd.ms-office.chartstyle+xml"/>
  <Override PartName="/xl/charts/colors13.xml" ContentType="application/vnd.ms-office.chartcolorstyle+xml"/>
  <Override PartName="/xl/charts/chart5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vmachac\Dropbox\D3\PlatyUcitelu\XLS_Json\"/>
    </mc:Choice>
  </mc:AlternateContent>
  <bookViews>
    <workbookView xWindow="0" yWindow="0" windowWidth="28800" windowHeight="11700" tabRatio="997" activeTab="2"/>
  </bookViews>
  <sheets>
    <sheet name="UserNavigation" sheetId="36" r:id="rId1"/>
    <sheet name="Countries" sheetId="34" r:id="rId2"/>
    <sheet name="Variables" sheetId="33" r:id="rId3"/>
    <sheet name="Data" sheetId="35" r:id="rId4"/>
    <sheet name="master" sheetId="32" r:id="rId5"/>
    <sheet name="Figure B1.3." sheetId="1" r:id="rId6"/>
    <sheet name="Figure B1.3. (2)" sheetId="2" r:id="rId7"/>
    <sheet name="Figure B1.4." sheetId="3" r:id="rId8"/>
    <sheet name="Figure B1.4. (2)" sheetId="4" r:id="rId9"/>
    <sheet name="Figure B2.2." sheetId="5" r:id="rId10"/>
    <sheet name="Figure B2.2. (2)" sheetId="6" r:id="rId11"/>
    <sheet name="Figure B4.1." sheetId="7" r:id="rId12"/>
    <sheet name="Figure B4.1. (2)" sheetId="8" r:id="rId13"/>
    <sheet name="Figure B7.2." sheetId="28" r:id="rId14"/>
    <sheet name="Figure B7.2. (2)" sheetId="29" r:id="rId15"/>
    <sheet name="Table B6.1." sheetId="23" r:id="rId16"/>
    <sheet name="Table B6.1. (2)" sheetId="24" r:id="rId17"/>
    <sheet name="Table B6.2." sheetId="25" r:id="rId18"/>
    <sheet name="Table B6.2. (2)" sheetId="26" r:id="rId19"/>
    <sheet name="Figure B6.2." sheetId="21" r:id="rId20"/>
    <sheet name="Figure B6.2. (2)" sheetId="22" r:id="rId21"/>
    <sheet name="Table B7.1." sheetId="27" r:id="rId22"/>
    <sheet name="Figure B7.4." sheetId="30" r:id="rId23"/>
    <sheet name="Figure B7.4. (2)" sheetId="31" r:id="rId24"/>
    <sheet name="Figure D3.1." sheetId="9" r:id="rId25"/>
    <sheet name="Figure D3.1. (2)" sheetId="10" r:id="rId26"/>
    <sheet name="Table D3.2a. (3)" sheetId="17" r:id="rId27"/>
    <sheet name="Table D3.2a." sheetId="11" r:id="rId28"/>
    <sheet name="Table D3.2a. (2)" sheetId="12" r:id="rId29"/>
    <sheet name="Figure D5.1. (2)" sheetId="18" r:id="rId30"/>
    <sheet name="Figure D5.1." sheetId="13" r:id="rId31"/>
    <sheet name="Figure D5.1. (2)_VEK" sheetId="14" r:id="rId32"/>
    <sheet name="Figure D5.3." sheetId="15" r:id="rId33"/>
    <sheet name="Figure D5.3. (3)" sheetId="20" r:id="rId34"/>
    <sheet name="Figure D5.3. (2)_GENDER" sheetId="16" r:id="rId35"/>
  </sheets>
  <externalReferences>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s>
  <definedNames>
    <definedName name="\a" localSheetId="3">'[1]Time series'!#REF!</definedName>
    <definedName name="\a" localSheetId="20">'[1]Time series'!#REF!</definedName>
    <definedName name="\a" localSheetId="14">'[1]Time series'!#REF!</definedName>
    <definedName name="\a" localSheetId="23">'[1]Time series'!#REF!</definedName>
    <definedName name="\a" localSheetId="29">'[1]Time series'!#REF!</definedName>
    <definedName name="\a" localSheetId="31">'[1]Time series'!#REF!</definedName>
    <definedName name="\a" localSheetId="34">'[1]Time series'!#REF!</definedName>
    <definedName name="\a" localSheetId="33">'[1]Time series'!#REF!</definedName>
    <definedName name="\a" localSheetId="16">'[1]Time series'!#REF!</definedName>
    <definedName name="\a" localSheetId="18">'[1]Time series'!#REF!</definedName>
    <definedName name="\a" localSheetId="27">'[1]Time series'!#REF!</definedName>
    <definedName name="\a" localSheetId="28">'[1]Time series'!#REF!</definedName>
    <definedName name="\a" localSheetId="26">'[1]Time series'!#REF!</definedName>
    <definedName name="\a">'[1]Time series'!#REF!</definedName>
    <definedName name="\b" localSheetId="3">'[1]Time series'!#REF!</definedName>
    <definedName name="\b" localSheetId="20">'[1]Time series'!#REF!</definedName>
    <definedName name="\b" localSheetId="14">'[1]Time series'!#REF!</definedName>
    <definedName name="\b" localSheetId="23">'[1]Time series'!#REF!</definedName>
    <definedName name="\b" localSheetId="29">'[1]Time series'!#REF!</definedName>
    <definedName name="\b" localSheetId="31">'[1]Time series'!#REF!</definedName>
    <definedName name="\b" localSheetId="34">'[1]Time series'!#REF!</definedName>
    <definedName name="\b" localSheetId="33">'[1]Time series'!#REF!</definedName>
    <definedName name="\b" localSheetId="16">'[1]Time series'!#REF!</definedName>
    <definedName name="\b" localSheetId="18">'[1]Time series'!#REF!</definedName>
    <definedName name="\b" localSheetId="27">'[1]Time series'!#REF!</definedName>
    <definedName name="\b" localSheetId="28">'[1]Time series'!#REF!</definedName>
    <definedName name="\b" localSheetId="26">'[1]Time series'!#REF!</definedName>
    <definedName name="\b">'[1]Time series'!#REF!</definedName>
    <definedName name="______ISC01">[2]Q_ISC1!$1:$12</definedName>
    <definedName name="______ISC2">[3]Q_ISC2!$1:$18</definedName>
    <definedName name="______ISC3">[4]ISC01!$B:$B+[5]Q_ISC3!$1:$23</definedName>
    <definedName name="______ISC567">[6]Q_ISC567!$1:$23</definedName>
    <definedName name="_____ISC01">[2]Q_ISC1!$1:$12</definedName>
    <definedName name="_____ISC2">[3]Q_ISC2!$1:$18</definedName>
    <definedName name="_____ISC3">[4]ISC01!$B:$B+[5]Q_ISC3!$1:$23</definedName>
    <definedName name="_____ISC567">[6]Q_ISC567!$1:$23</definedName>
    <definedName name="____ISC01">[2]Q_ISC1!$1:$12</definedName>
    <definedName name="____ISC2">[3]Q_ISC2!$1:$18</definedName>
    <definedName name="____ISC3">[4]ISC01!$B:$B+[5]Q_ISC3!$1:$23</definedName>
    <definedName name="____ISC567">[6]Q_ISC567!$1:$23</definedName>
    <definedName name="___ISC01">[2]Q_ISC1!$1:$12</definedName>
    <definedName name="___ISC2">[3]Q_ISC2!$1:$18</definedName>
    <definedName name="___ISC3">[4]ISC01!$B:$B+[5]Q_ISC3!$1:$23</definedName>
    <definedName name="___ISC567">[6]Q_ISC567!$1:$23</definedName>
    <definedName name="__ISC01">[2]Q_ISC1!$1:$12</definedName>
    <definedName name="__ISC2">[3]Q_ISC2!$1:$18</definedName>
    <definedName name="__ISC3">[4]ISC01!$B:$B+[5]Q_ISC3!$1:$23</definedName>
    <definedName name="__ISC567">[6]Q_ISC567!$1:$23</definedName>
    <definedName name="_xlnm._FilterDatabase" localSheetId="1" hidden="1">Countries!#REF!</definedName>
    <definedName name="_ISC01">[2]Q_ISC1!$A$1:$IV$12</definedName>
    <definedName name="_ISC2">[3]Q_ISC2!$A$1:$IV$18</definedName>
    <definedName name="_ISC3">[4]ISC01!$B$1:$B$65536+[5]Q_ISC3!$A$1:$IV$23</definedName>
    <definedName name="_ISC567">[6]Q_ISC567!$A$1:$IV$23</definedName>
    <definedName name="asd">[7]POpula!$A$1:$I$1559</definedName>
    <definedName name="asdasdas">[8]Data5.11a!$B$3:$C$34</definedName>
    <definedName name="Australia_5B">[9]GRAD!$E$32:$G$32</definedName>
    <definedName name="Austria_5B">[9]GRAD!$E$33:$G$33</definedName>
    <definedName name="Belgium_5B">[9]GRAD!$E$34:$G$34</definedName>
    <definedName name="calcul" localSheetId="13">[10]Calcul_B1.1!$A$1:$L$37</definedName>
    <definedName name="calcul" localSheetId="14">[10]Calcul_B1.1!$A$1:$L$37</definedName>
    <definedName name="calcul" localSheetId="22">[10]Calcul_B1.1!$A$1:$L$37</definedName>
    <definedName name="calcul" localSheetId="23">[10]Calcul_B1.1!$A$1:$L$37</definedName>
    <definedName name="calcul" localSheetId="15">[11]Calcul_B1.1!$A$1:$L$37</definedName>
    <definedName name="calcul" localSheetId="16">[11]Calcul_B1.1!$A$1:$L$37</definedName>
    <definedName name="calcul" localSheetId="17">[11]Calcul_B1.1!$A$1:$L$37</definedName>
    <definedName name="calcul" localSheetId="18">[11]Calcul_B1.1!$A$1:$L$37</definedName>
    <definedName name="calcul" localSheetId="21">[10]Calcul_B1.1!$A$1:$L$37</definedName>
    <definedName name="calcul">[12]Calcul_B1.1!$A$1:$L$37</definedName>
    <definedName name="calcul1" localSheetId="13">[13]Calcul_B1.1!$A$1:$L$37</definedName>
    <definedName name="calcul1" localSheetId="14">[13]Calcul_B1.1!$A$1:$L$37</definedName>
    <definedName name="calcul1" localSheetId="22">[13]Calcul_B1.1!$A$1:$L$37</definedName>
    <definedName name="calcul1" localSheetId="23">[13]Calcul_B1.1!$A$1:$L$37</definedName>
    <definedName name="calcul1" localSheetId="21">[13]Calcul_B1.1!$A$1:$L$37</definedName>
    <definedName name="calcul1">[14]Calcul_B1.1!$A$1:$L$37</definedName>
    <definedName name="Chart_B7.2." localSheetId="14">'Figure B7.2. (2)'!$A$6</definedName>
    <definedName name="Chart_B7.2.">'Figure B7.2.'!$A$6</definedName>
    <definedName name="Chart_B7.4." localSheetId="23">'Figure B7.4. (2)'!$A$6</definedName>
    <definedName name="Chart_B7.4.">'Figure B7.4.'!$A$6</definedName>
    <definedName name="chart12" localSheetId="3">'[15]UIS data 1998-2004'!#REF!</definedName>
    <definedName name="chart12" localSheetId="20">'[15]UIS data 1998-2004'!#REF!</definedName>
    <definedName name="chart12" localSheetId="14">'[15]UIS data 1998-2004'!#REF!</definedName>
    <definedName name="chart12" localSheetId="23">'[15]UIS data 1998-2004'!#REF!</definedName>
    <definedName name="chart12" localSheetId="29">'[15]UIS data 1998-2004'!#REF!</definedName>
    <definedName name="chart12" localSheetId="31">'[15]UIS data 1998-2004'!#REF!</definedName>
    <definedName name="chart12" localSheetId="34">'[15]UIS data 1998-2004'!#REF!</definedName>
    <definedName name="chart12" localSheetId="33">'[15]UIS data 1998-2004'!#REF!</definedName>
    <definedName name="chart12" localSheetId="16">'[15]UIS data 1998-2004'!#REF!</definedName>
    <definedName name="chart12" localSheetId="18">'[15]UIS data 1998-2004'!#REF!</definedName>
    <definedName name="chart12" localSheetId="27">'[15]UIS data 1998-2004'!#REF!</definedName>
    <definedName name="chart12" localSheetId="28">'[15]UIS data 1998-2004'!#REF!</definedName>
    <definedName name="chart12" localSheetId="26">'[15]UIS data 1998-2004'!#REF!</definedName>
    <definedName name="chart12">'[15]UIS data 1998-2004'!#REF!</definedName>
    <definedName name="Country">[16]Countries!$A$1:$C$53</definedName>
    <definedName name="Czech_Republic_5B">[9]GRAD!$E$35:$G$35</definedName>
    <definedName name="DataEntryBlock10" localSheetId="3">[17]DEM2!#REF!</definedName>
    <definedName name="DataEntryBlock10" localSheetId="20">[17]DEM2!#REF!</definedName>
    <definedName name="DataEntryBlock10" localSheetId="14">[17]DEM2!#REF!</definedName>
    <definedName name="DataEntryBlock10" localSheetId="23">[17]DEM2!#REF!</definedName>
    <definedName name="DataEntryBlock10" localSheetId="29">[17]DEM2!#REF!</definedName>
    <definedName name="DataEntryBlock10" localSheetId="31">[17]DEM2!#REF!</definedName>
    <definedName name="DataEntryBlock10" localSheetId="34">[17]DEM2!#REF!</definedName>
    <definedName name="DataEntryBlock10" localSheetId="33">[17]DEM2!#REF!</definedName>
    <definedName name="DataEntryBlock10" localSheetId="16">[17]DEM2!#REF!</definedName>
    <definedName name="DataEntryBlock10" localSheetId="18">[17]DEM2!#REF!</definedName>
    <definedName name="DataEntryBlock10" localSheetId="27">[17]DEM2!#REF!</definedName>
    <definedName name="DataEntryBlock10" localSheetId="28">[17]DEM2!#REF!</definedName>
    <definedName name="DataEntryBlock10" localSheetId="26">[17]DEM2!#REF!</definedName>
    <definedName name="DataEntryBlock10">[17]DEM2!#REF!</definedName>
    <definedName name="DataEntryBlock11" localSheetId="3">[17]DEM2!#REF!</definedName>
    <definedName name="DataEntryBlock11" localSheetId="20">[17]DEM2!#REF!</definedName>
    <definedName name="DataEntryBlock11" localSheetId="14">[17]DEM2!#REF!</definedName>
    <definedName name="DataEntryBlock11" localSheetId="23">[17]DEM2!#REF!</definedName>
    <definedName name="DataEntryBlock11" localSheetId="29">[17]DEM2!#REF!</definedName>
    <definedName name="DataEntryBlock11" localSheetId="31">[17]DEM2!#REF!</definedName>
    <definedName name="DataEntryBlock11" localSheetId="34">[17]DEM2!#REF!</definedName>
    <definedName name="DataEntryBlock11" localSheetId="33">[17]DEM2!#REF!</definedName>
    <definedName name="DataEntryBlock11" localSheetId="16">[17]DEM2!#REF!</definedName>
    <definedName name="DataEntryBlock11" localSheetId="18">[17]DEM2!#REF!</definedName>
    <definedName name="DataEntryBlock11" localSheetId="27">[17]DEM2!#REF!</definedName>
    <definedName name="DataEntryBlock11" localSheetId="28">[17]DEM2!#REF!</definedName>
    <definedName name="DataEntryBlock11" localSheetId="26">[17]DEM2!#REF!</definedName>
    <definedName name="DataEntryBlock11">[17]DEM2!#REF!</definedName>
    <definedName name="DataEntryBlock12" localSheetId="3">[17]DEM2!#REF!</definedName>
    <definedName name="DataEntryBlock12" localSheetId="20">[17]DEM2!#REF!</definedName>
    <definedName name="DataEntryBlock12" localSheetId="14">[17]DEM2!#REF!</definedName>
    <definedName name="DataEntryBlock12" localSheetId="23">[17]DEM2!#REF!</definedName>
    <definedName name="DataEntryBlock12" localSheetId="29">[17]DEM2!#REF!</definedName>
    <definedName name="DataEntryBlock12" localSheetId="31">[17]DEM2!#REF!</definedName>
    <definedName name="DataEntryBlock12" localSheetId="34">[17]DEM2!#REF!</definedName>
    <definedName name="DataEntryBlock12" localSheetId="33">[17]DEM2!#REF!</definedName>
    <definedName name="DataEntryBlock12" localSheetId="16">[17]DEM2!#REF!</definedName>
    <definedName name="DataEntryBlock12" localSheetId="18">[17]DEM2!#REF!</definedName>
    <definedName name="DataEntryBlock12" localSheetId="27">[17]DEM2!#REF!</definedName>
    <definedName name="DataEntryBlock12" localSheetId="28">[17]DEM2!#REF!</definedName>
    <definedName name="DataEntryBlock12" localSheetId="26">[17]DEM2!#REF!</definedName>
    <definedName name="DataEntryBlock12">[17]DEM2!#REF!</definedName>
    <definedName name="DataEntryBlock13" localSheetId="3">[17]DEM2!#REF!</definedName>
    <definedName name="DataEntryBlock13" localSheetId="20">[17]DEM2!#REF!</definedName>
    <definedName name="DataEntryBlock13" localSheetId="14">[17]DEM2!#REF!</definedName>
    <definedName name="DataEntryBlock13" localSheetId="23">[17]DEM2!#REF!</definedName>
    <definedName name="DataEntryBlock13" localSheetId="29">[17]DEM2!#REF!</definedName>
    <definedName name="DataEntryBlock13" localSheetId="31">[17]DEM2!#REF!</definedName>
    <definedName name="DataEntryBlock13" localSheetId="34">[17]DEM2!#REF!</definedName>
    <definedName name="DataEntryBlock13" localSheetId="33">[17]DEM2!#REF!</definedName>
    <definedName name="DataEntryBlock13" localSheetId="16">[17]DEM2!#REF!</definedName>
    <definedName name="DataEntryBlock13" localSheetId="18">[17]DEM2!#REF!</definedName>
    <definedName name="DataEntryBlock13" localSheetId="27">[17]DEM2!#REF!</definedName>
    <definedName name="DataEntryBlock13" localSheetId="28">[17]DEM2!#REF!</definedName>
    <definedName name="DataEntryBlock13" localSheetId="26">[17]DEM2!#REF!</definedName>
    <definedName name="DataEntryBlock13">[17]DEM2!#REF!</definedName>
    <definedName name="DataEntryBlock14" localSheetId="3">[17]DEM2!#REF!</definedName>
    <definedName name="DataEntryBlock14" localSheetId="20">[17]DEM2!#REF!</definedName>
    <definedName name="DataEntryBlock14" localSheetId="14">[17]DEM2!#REF!</definedName>
    <definedName name="DataEntryBlock14" localSheetId="23">[17]DEM2!#REF!</definedName>
    <definedName name="DataEntryBlock14" localSheetId="29">[17]DEM2!#REF!</definedName>
    <definedName name="DataEntryBlock14" localSheetId="31">[17]DEM2!#REF!</definedName>
    <definedName name="DataEntryBlock14" localSheetId="34">[17]DEM2!#REF!</definedName>
    <definedName name="DataEntryBlock14" localSheetId="33">[17]DEM2!#REF!</definedName>
    <definedName name="DataEntryBlock14" localSheetId="16">[17]DEM2!#REF!</definedName>
    <definedName name="DataEntryBlock14" localSheetId="18">[17]DEM2!#REF!</definedName>
    <definedName name="DataEntryBlock14" localSheetId="27">[17]DEM2!#REF!</definedName>
    <definedName name="DataEntryBlock14" localSheetId="28">[17]DEM2!#REF!</definedName>
    <definedName name="DataEntryBlock14" localSheetId="26">[17]DEM2!#REF!</definedName>
    <definedName name="DataEntryBlock14">[17]DEM2!#REF!</definedName>
    <definedName name="DataEntryBlock15" localSheetId="3">[17]DEM2!#REF!</definedName>
    <definedName name="DataEntryBlock15" localSheetId="20">[17]DEM2!#REF!</definedName>
    <definedName name="DataEntryBlock15" localSheetId="14">[17]DEM2!#REF!</definedName>
    <definedName name="DataEntryBlock15" localSheetId="23">[17]DEM2!#REF!</definedName>
    <definedName name="DataEntryBlock15" localSheetId="29">[17]DEM2!#REF!</definedName>
    <definedName name="DataEntryBlock15" localSheetId="31">[17]DEM2!#REF!</definedName>
    <definedName name="DataEntryBlock15" localSheetId="34">[17]DEM2!#REF!</definedName>
    <definedName name="DataEntryBlock15" localSheetId="33">[17]DEM2!#REF!</definedName>
    <definedName name="DataEntryBlock15" localSheetId="16">[17]DEM2!#REF!</definedName>
    <definedName name="DataEntryBlock15" localSheetId="18">[17]DEM2!#REF!</definedName>
    <definedName name="DataEntryBlock15" localSheetId="27">[17]DEM2!#REF!</definedName>
    <definedName name="DataEntryBlock15" localSheetId="28">[17]DEM2!#REF!</definedName>
    <definedName name="DataEntryBlock15" localSheetId="26">[17]DEM2!#REF!</definedName>
    <definedName name="DataEntryBlock15">[17]DEM2!#REF!</definedName>
    <definedName name="Denmark_5B">[9]GRAD!$E$37:$G$37</definedName>
    <definedName name="_xlnm.Extract" localSheetId="1">Countries!#REF!</definedName>
    <definedName name="f1_time" localSheetId="13">[18]F1_TIME!$A$1:$D$31</definedName>
    <definedName name="f1_time" localSheetId="14">[18]F1_TIME!$A$1:$D$31</definedName>
    <definedName name="f1_time" localSheetId="22">[18]F1_TIME!$A$1:$D$31</definedName>
    <definedName name="f1_time" localSheetId="23">[18]F1_TIME!$A$1:$D$31</definedName>
    <definedName name="f1_time" localSheetId="15">[18]F1_TIME!$A$1:$D$31</definedName>
    <definedName name="f1_time" localSheetId="16">[18]F1_TIME!$A$1:$D$31</definedName>
    <definedName name="f1_time" localSheetId="17">[18]F1_TIME!$A$1:$D$31</definedName>
    <definedName name="f1_time" localSheetId="18">[18]F1_TIME!$A$1:$D$31</definedName>
    <definedName name="f1_time" localSheetId="21">[18]F1_TIME!$A$1:$D$31</definedName>
    <definedName name="f1_time">[19]F1_TIME!$A$1:$D$31</definedName>
    <definedName name="fg_567">[20]FG_567!$A$1:$AC$30</definedName>
    <definedName name="FG_ISC123">[21]FG_123!$A$1:$AZ$45</definedName>
    <definedName name="FG_ISC567">[20]FG_567!$A$1:$AZ$45</definedName>
    <definedName name="Finland_5B">[9]GRAD!$E$36:$G$36</definedName>
    <definedName name="France_5B">[9]GRAD!$E$38:$G$38</definedName>
    <definedName name="Germany_5B">[9]GRAD!$E$39:$G$39</definedName>
    <definedName name="Hungary_5B">[9]GRAD!$E$41:$G$41</definedName>
    <definedName name="Iceland_5B">[9]GRAD!$E$42:$G$42</definedName>
    <definedName name="INDF1">[22]F1_ALL!$A$1:$AZ$50</definedName>
    <definedName name="indf11">[23]F11_ALL!$A$1:$AZ$15</definedName>
    <definedName name="indf11_94">[24]F11_A94!$A$1:$AE$15</definedName>
    <definedName name="INDF12">[25]F12_ALL!$A$1:$AJ$25</definedName>
    <definedName name="INDF13">[26]F13_ALL!$A$1:$AH$10</definedName>
    <definedName name="Ireland_5B">[9]GRAD!$E$43:$G$43</definedName>
    <definedName name="Italy_5B">[9]GRAD!$E$45:$G$45</definedName>
    <definedName name="Japan_5B">[9]GRAD!$E$46:$G$46</definedName>
    <definedName name="Korea_5B">[9]GRAD!$E$47:$G$47</definedName>
    <definedName name="LevelsUS">'[27]%US'!$A$3:$Q$42</definedName>
    <definedName name="m0">[28]Settings!$B$4</definedName>
    <definedName name="median" localSheetId="3">[29]Questions_DatabaseB!#REF!</definedName>
    <definedName name="median" localSheetId="20">[29]Questions_DatabaseB!#REF!</definedName>
    <definedName name="median" localSheetId="14">[29]Questions_DatabaseB!#REF!</definedName>
    <definedName name="median" localSheetId="23">[29]Questions_DatabaseB!#REF!</definedName>
    <definedName name="median" localSheetId="29">[29]Questions_DatabaseB!#REF!</definedName>
    <definedName name="median" localSheetId="31">[29]Questions_DatabaseB!#REF!</definedName>
    <definedName name="median" localSheetId="34">[29]Questions_DatabaseB!#REF!</definedName>
    <definedName name="median" localSheetId="33">[29]Questions_DatabaseB!#REF!</definedName>
    <definedName name="median" localSheetId="16">[29]Questions_DatabaseB!#REF!</definedName>
    <definedName name="median" localSheetId="18">[29]Questions_DatabaseB!#REF!</definedName>
    <definedName name="median" localSheetId="27">[29]Questions_DatabaseB!#REF!</definedName>
    <definedName name="median" localSheetId="28">[29]Questions_DatabaseB!#REF!</definedName>
    <definedName name="median" localSheetId="26">[29]Questions_DatabaseB!#REF!</definedName>
    <definedName name="median">[29]Questions_DatabaseB!#REF!</definedName>
    <definedName name="Men">[9]GRAD!$F$2:$F$61</definedName>
    <definedName name="Mexico_5B">[9]GRAD!$E$49:$G$49</definedName>
    <definedName name="Netherlands_5B">[9]GRAD!$E$50:$G$50</definedName>
    <definedName name="New_Zealand_5B">[9]GRAD!$E$51:$G$51</definedName>
    <definedName name="NFBS79X89">'[30]NFBS79-89'!$A$3:$M$49</definedName>
    <definedName name="NFBS79X89T">'[30]NFBS79-89'!$A$3:$M$3</definedName>
    <definedName name="NFBS90X97">'[30]NFBS90-97'!$A$3:$M$49</definedName>
    <definedName name="NFBS90X97T">'[30]NFBS90-97'!$A$3:$M$3</definedName>
    <definedName name="Norway_5B">[9]GRAD!$E$52:$G$52</definedName>
    <definedName name="p5_age" localSheetId="13">[31]p5_ageISC5a!$A$1:$D$55</definedName>
    <definedName name="p5_age" localSheetId="14">[31]p5_ageISC5a!$A$1:$D$55</definedName>
    <definedName name="p5_age" localSheetId="22">[31]p5_ageISC5a!$A$1:$D$55</definedName>
    <definedName name="p5_age" localSheetId="23">[31]p5_ageISC5a!$A$1:$D$55</definedName>
    <definedName name="p5_age" localSheetId="15">[32]p5_ageISC5a!$A$1:$D$55</definedName>
    <definedName name="p5_age" localSheetId="16">[32]p5_ageISC5a!$A$1:$D$55</definedName>
    <definedName name="p5_age" localSheetId="17">[32]p5_ageISC5a!$A$1:$D$55</definedName>
    <definedName name="p5_age" localSheetId="18">[32]p5_ageISC5a!$A$1:$D$55</definedName>
    <definedName name="p5_age" localSheetId="21">[31]p5_ageISC5a!$A$1:$D$55</definedName>
    <definedName name="p5_age">[33]p5_ageISC5a!$A$1:$D$55</definedName>
    <definedName name="p5nr" localSheetId="13">[34]P5nr_2!$A$1:$AC$43</definedName>
    <definedName name="p5nr" localSheetId="14">[34]P5nr_2!$A$1:$AC$43</definedName>
    <definedName name="p5nr" localSheetId="22">[34]P5nr_2!$A$1:$AC$43</definedName>
    <definedName name="p5nr" localSheetId="23">[34]P5nr_2!$A$1:$AC$43</definedName>
    <definedName name="p5nr" localSheetId="15">[35]P5nr_2!$A$1:$AC$43</definedName>
    <definedName name="p5nr" localSheetId="16">[35]P5nr_2!$A$1:$AC$43</definedName>
    <definedName name="p5nr" localSheetId="17">[35]P5nr_2!$A$1:$AC$43</definedName>
    <definedName name="p5nr" localSheetId="18">[35]P5nr_2!$A$1:$AC$43</definedName>
    <definedName name="p5nr" localSheetId="21">[34]P5nr_2!$A$1:$AC$43</definedName>
    <definedName name="p5nr">[36]P5nr_2!$A$1:$AC$43</definedName>
    <definedName name="Poland_5B">[9]GRAD!$E$53:$G$53</definedName>
    <definedName name="POpula" localSheetId="13">[37]POpula!$A$1:$I$1559</definedName>
    <definedName name="POpula" localSheetId="14">[37]POpula!$A$1:$I$1559</definedName>
    <definedName name="POpula" localSheetId="22">[37]POpula!$A$1:$I$1559</definedName>
    <definedName name="POpula" localSheetId="23">[37]POpula!$A$1:$I$1559</definedName>
    <definedName name="POpula" localSheetId="15">[38]POpula!$A$1:$I$1558</definedName>
    <definedName name="POpula" localSheetId="16">[38]POpula!$A$1:$I$1558</definedName>
    <definedName name="POpula" localSheetId="17">[38]POpula!$A$1:$I$1558</definedName>
    <definedName name="POpula" localSheetId="18">[38]POpula!$A$1:$I$1558</definedName>
    <definedName name="POpula" localSheetId="21">[37]POpula!$A$1:$I$1559</definedName>
    <definedName name="POpula">[7]POpula!$A$1:$I$1559</definedName>
    <definedName name="popula1" localSheetId="13">[37]POpula!$A$1:$I$1559</definedName>
    <definedName name="popula1" localSheetId="14">[37]POpula!$A$1:$I$1559</definedName>
    <definedName name="popula1" localSheetId="22">[37]POpula!$A$1:$I$1559</definedName>
    <definedName name="popula1" localSheetId="23">[37]POpula!$A$1:$I$1559</definedName>
    <definedName name="popula1" localSheetId="21">[37]POpula!$A$1:$I$1559</definedName>
    <definedName name="popula1">[7]POpula!$A$1:$I$1559</definedName>
    <definedName name="Portugal_5B">[9]GRAD!$E$54:$G$54</definedName>
    <definedName name="_xlnm.Print_Titles" localSheetId="27">'Table D3.2a.'!$A:$C</definedName>
    <definedName name="_xlnm.Print_Titles" localSheetId="28">'Table D3.2a. (2)'!$A:$C</definedName>
    <definedName name="_xlnm.Print_Titles" localSheetId="26">'Table D3.2a. (3)'!$A:$C</definedName>
    <definedName name="rngageStructure">'Figure D5.1.'!$M$45:$Q$77</definedName>
    <definedName name="rngcurrentExpSh">'Table B6.1. (2)'!$AC$17:$AE$48</definedName>
    <definedName name="rngeducExpSh">'Figure B4.1. (2)'!$A$40:$D$74</definedName>
    <definedName name="rngfemaleSh">'Figure D5.3. (3)'!$Y$44:$AA$77</definedName>
    <definedName name="rngrelativeSalary">'Table D3.2a.'!$U$16:$W$43</definedName>
    <definedName name="rngteacherCurrentSh">'Table B6.2. (2)'!$AH$17:$AJ$39</definedName>
    <definedName name="rngteacherExp">'Figure B7.2. (2)'!$D$39:$F$66</definedName>
    <definedName name="rngteacherExpSh">'Table B6.2. (2)'!$AC$17:$AF$38</definedName>
    <definedName name="rngteacherPayFactors">'Figure B7.4. (2)'!$A$45:$H$70</definedName>
    <definedName name="s" localSheetId="3">[17]DEM2!#REF!</definedName>
    <definedName name="s" localSheetId="20">[17]DEM2!#REF!</definedName>
    <definedName name="s" localSheetId="14">[17]DEM2!#REF!</definedName>
    <definedName name="s" localSheetId="23">[17]DEM2!#REF!</definedName>
    <definedName name="s" localSheetId="29">[17]DEM2!#REF!</definedName>
    <definedName name="s" localSheetId="33">[17]DEM2!#REF!</definedName>
    <definedName name="s" localSheetId="16">[17]DEM2!#REF!</definedName>
    <definedName name="s" localSheetId="18">[17]DEM2!#REF!</definedName>
    <definedName name="s">[17]DEM2!#REF!</definedName>
    <definedName name="sa" localSheetId="3">[17]DEM2!#REF!</definedName>
    <definedName name="sa" localSheetId="20">[17]DEM2!#REF!</definedName>
    <definedName name="sa" localSheetId="14">[17]DEM2!#REF!</definedName>
    <definedName name="sa" localSheetId="23">[17]DEM2!#REF!</definedName>
    <definedName name="sa" localSheetId="29">[17]DEM2!#REF!</definedName>
    <definedName name="sa" localSheetId="31">[17]DEM2!#REF!</definedName>
    <definedName name="sa" localSheetId="34">[17]DEM2!#REF!</definedName>
    <definedName name="sa" localSheetId="33">[17]DEM2!#REF!</definedName>
    <definedName name="sa" localSheetId="16">[17]DEM2!#REF!</definedName>
    <definedName name="sa" localSheetId="18">[17]DEM2!#REF!</definedName>
    <definedName name="sa" localSheetId="26">[17]DEM2!#REF!</definedName>
    <definedName name="sa">[17]DEM2!#REF!</definedName>
    <definedName name="Slovakia_5B">[9]GRAD!$E$55:$G$55</definedName>
    <definedName name="Spain_5B">[9]GRAD!$E$56:$G$56</definedName>
    <definedName name="SPSS">[39]Figure5.6!$B$2:$X$30</definedName>
    <definedName name="Sweden_5B">[9]GRAD!$E$57:$G$57</definedName>
    <definedName name="Switzerland_5B">[9]GRAD!$E$58:$G$58</definedName>
    <definedName name="SysFinanceYearEnd" localSheetId="3">'[40]types of financial aid'!#REF!</definedName>
    <definedName name="SysFinanceYearEnd" localSheetId="13">'[40]types of financial aid'!#REF!</definedName>
    <definedName name="SysFinanceYearEnd" localSheetId="14">'[40]types of financial aid'!#REF!</definedName>
    <definedName name="SysFinanceYearEnd" localSheetId="22">'[40]types of financial aid'!#REF!</definedName>
    <definedName name="SysFinanceYearEnd" localSheetId="23">'[40]types of financial aid'!#REF!</definedName>
    <definedName name="SysFinanceYearEnd">'[40]types of financial aid'!#REF!</definedName>
    <definedName name="SysFinanceYearStart" localSheetId="3">'[40]types of financial aid'!#REF!</definedName>
    <definedName name="SysFinanceYearStart" localSheetId="13">'[40]types of financial aid'!#REF!</definedName>
    <definedName name="SysFinanceYearStart" localSheetId="14">'[40]types of financial aid'!#REF!</definedName>
    <definedName name="SysFinanceYearStart" localSheetId="22">'[40]types of financial aid'!#REF!</definedName>
    <definedName name="SysFinanceYearStart" localSheetId="23">'[40]types of financial aid'!#REF!</definedName>
    <definedName name="SysFinanceYearStart">'[40]types of financial aid'!#REF!</definedName>
    <definedName name="title" localSheetId="27">'Table D3.2a.'!$A$6:$A$8</definedName>
    <definedName name="title" localSheetId="28">'Table D3.2a. (2)'!$A$6:$A$8</definedName>
    <definedName name="title" localSheetId="26">'Table D3.2a. (3)'!$A$6:$A$8</definedName>
    <definedName name="toto" localSheetId="13">'[41]Graph 3.7.a'!$B$125:$C$151</definedName>
    <definedName name="toto" localSheetId="14">'[41]Graph 3.7.a'!$B$125:$C$151</definedName>
    <definedName name="toto" localSheetId="22">'[41]Graph 3.7.a'!$B$125:$C$151</definedName>
    <definedName name="toto" localSheetId="23">'[41]Graph 3.7.a'!$B$125:$C$151</definedName>
    <definedName name="toto" localSheetId="21">'[41]Graph 3.7.a'!$B$125:$C$151</definedName>
    <definedName name="toto">'[42]Graph 3.7.a'!$B$125:$C$151</definedName>
    <definedName name="toto1" localSheetId="13">[43]Data5.11a!$B$3:$C$34</definedName>
    <definedName name="toto1" localSheetId="14">[43]Data5.11a!$B$3:$C$34</definedName>
    <definedName name="toto1" localSheetId="22">[43]Data5.11a!$B$3:$C$34</definedName>
    <definedName name="toto1" localSheetId="23">[43]Data5.11a!$B$3:$C$34</definedName>
    <definedName name="toto1" localSheetId="21">[43]Data5.11a!$B$3:$C$34</definedName>
    <definedName name="toto1">[8]Data5.11a!$B$3:$C$34</definedName>
    <definedName name="Turkey_5B">[9]GRAD!$E$59:$G$59</definedName>
    <definedName name="United_Kingdom_5B">[9]GRAD!$E$60:$G$60</definedName>
    <definedName name="United_States_5B">[9]GRAD!$E$61:$G$61</definedName>
    <definedName name="w" localSheetId="3">[17]DEM2!#REF!</definedName>
    <definedName name="w" localSheetId="20">[17]DEM2!#REF!</definedName>
    <definedName name="w" localSheetId="14">[17]DEM2!#REF!</definedName>
    <definedName name="w" localSheetId="23">[17]DEM2!#REF!</definedName>
    <definedName name="w" localSheetId="29">[17]DEM2!#REF!</definedName>
    <definedName name="w" localSheetId="33">[17]DEM2!#REF!</definedName>
    <definedName name="w" localSheetId="16">[17]DEM2!#REF!</definedName>
    <definedName name="w" localSheetId="18">[17]DEM2!#REF!</definedName>
    <definedName name="w">[17]DEM2!#REF!</definedName>
    <definedName name="weight" localSheetId="13">[44]F5_W!$A$1:$C$33</definedName>
    <definedName name="weight" localSheetId="14">[44]F5_W!$A$1:$C$33</definedName>
    <definedName name="weight" localSheetId="22">[44]F5_W!$A$1:$C$33</definedName>
    <definedName name="weight" localSheetId="23">[44]F5_W!$A$1:$C$33</definedName>
    <definedName name="weight" localSheetId="15">[45]F5_W!$A$1:$C$33</definedName>
    <definedName name="weight" localSheetId="16">[45]F5_W!$A$1:$C$33</definedName>
    <definedName name="weight" localSheetId="17">[45]F5_W!$A$1:$C$33</definedName>
    <definedName name="weight" localSheetId="18">[45]F5_W!$A$1:$C$33</definedName>
    <definedName name="weight" localSheetId="21">[44]F5_W!$A$1:$C$33</definedName>
    <definedName name="weight">[46]F5_W!$A$1:$C$33</definedName>
    <definedName name="Women">[9]GRAD!$G$2:$G$61</definedName>
    <definedName name="www" localSheetId="3">'[15]UIS data 1998-2004'!#REF!</definedName>
    <definedName name="www" localSheetId="20">'[15]UIS data 1998-2004'!#REF!</definedName>
    <definedName name="www" localSheetId="14">'[15]UIS data 1998-2004'!#REF!</definedName>
    <definedName name="www" localSheetId="23">'[15]UIS data 1998-2004'!#REF!</definedName>
    <definedName name="www" localSheetId="29">'[15]UIS data 1998-2004'!#REF!</definedName>
    <definedName name="www" localSheetId="33">'[15]UIS data 1998-2004'!#REF!</definedName>
    <definedName name="www" localSheetId="16">'[15]UIS data 1998-2004'!#REF!</definedName>
    <definedName name="www" localSheetId="18">'[15]UIS data 1998-2004'!#REF!</definedName>
    <definedName name="www">'[15]UIS data 1998-2004'!#REF!</definedName>
    <definedName name="wwww" localSheetId="3">[17]DEM2!#REF!</definedName>
    <definedName name="wwww" localSheetId="20">[17]DEM2!#REF!</definedName>
    <definedName name="wwww" localSheetId="14">[17]DEM2!#REF!</definedName>
    <definedName name="wwww" localSheetId="23">[17]DEM2!#REF!</definedName>
    <definedName name="wwww" localSheetId="29">[17]DEM2!#REF!</definedName>
    <definedName name="wwww" localSheetId="33">[17]DEM2!#REF!</definedName>
    <definedName name="wwww" localSheetId="16">[17]DEM2!#REF!</definedName>
    <definedName name="wwww" localSheetId="18">[17]DEM2!#REF!</definedName>
    <definedName name="wwww">[17]DEM2!#REF!</definedName>
    <definedName name="wwwww" localSheetId="3">[29]Questions_DatabaseB!#REF!</definedName>
    <definedName name="wwwww" localSheetId="20">[29]Questions_DatabaseB!#REF!</definedName>
    <definedName name="wwwww" localSheetId="14">[29]Questions_DatabaseB!#REF!</definedName>
    <definedName name="wwwww" localSheetId="23">[29]Questions_DatabaseB!#REF!</definedName>
    <definedName name="wwwww" localSheetId="29">[29]Questions_DatabaseB!#REF!</definedName>
    <definedName name="wwwww" localSheetId="33">[29]Questions_DatabaseB!#REF!</definedName>
    <definedName name="wwwww" localSheetId="16">[29]Questions_DatabaseB!#REF!</definedName>
    <definedName name="wwwww" localSheetId="18">[29]Questions_DatabaseB!#REF!</definedName>
    <definedName name="wwwww">[29]Questions_DatabaseB!#REF!</definedName>
    <definedName name="x" localSheetId="13">[47]Settings!$B$14</definedName>
    <definedName name="x" localSheetId="14">[47]Settings!$B$14</definedName>
    <definedName name="x" localSheetId="22">[47]Settings!$B$14</definedName>
    <definedName name="x" localSheetId="23">[47]Settings!$B$14</definedName>
    <definedName name="x" localSheetId="21">[47]Settings!$B$14</definedName>
    <definedName name="x">[48]Settings!$B$14</definedName>
    <definedName name="yn">[49]Introduction!$Z$13:$Z$16</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S6" i="32" l="1"/>
  <c r="S5" i="32"/>
  <c r="T6" i="32"/>
  <c r="T4" i="32" s="1"/>
  <c r="T5" i="32"/>
  <c r="U6" i="32"/>
  <c r="U5" i="32"/>
  <c r="V6" i="32"/>
  <c r="V5" i="32"/>
  <c r="W6" i="32"/>
  <c r="W5" i="32"/>
  <c r="W4" i="32"/>
  <c r="X6" i="32"/>
  <c r="X4" i="32" s="1"/>
  <c r="X5" i="32"/>
  <c r="Y6" i="32"/>
  <c r="Y4" i="32" s="1"/>
  <c r="Y5" i="32"/>
  <c r="R6" i="32"/>
  <c r="R5" i="32"/>
  <c r="R4" i="32"/>
  <c r="M6" i="32"/>
  <c r="M4" i="32" s="1"/>
  <c r="M5" i="32"/>
  <c r="L6" i="32"/>
  <c r="L4" i="32" s="1"/>
  <c r="L5" i="32"/>
  <c r="AD6" i="32"/>
  <c r="AD5" i="32"/>
  <c r="AF3" i="32"/>
  <c r="AF4" i="32"/>
  <c r="AF5" i="32"/>
  <c r="AF6" i="32"/>
  <c r="AF7" i="32"/>
  <c r="AE4" i="32"/>
  <c r="AE5" i="32"/>
  <c r="AE6" i="32"/>
  <c r="Z4" i="32"/>
  <c r="AA4" i="32"/>
  <c r="Z7" i="32"/>
  <c r="AA7" i="32"/>
  <c r="AD7" i="32"/>
  <c r="AC2" i="32"/>
  <c r="AC3" i="32"/>
  <c r="AC4" i="32"/>
  <c r="AC5" i="32"/>
  <c r="AC6" i="32"/>
  <c r="AC7" i="32"/>
  <c r="AC8" i="32"/>
  <c r="AB2" i="32"/>
  <c r="AB3" i="32"/>
  <c r="AB4" i="32"/>
  <c r="AB5" i="32"/>
  <c r="AB6" i="32"/>
  <c r="AB7" i="32"/>
  <c r="AA2" i="32"/>
  <c r="AA3" i="32"/>
  <c r="AA5" i="32"/>
  <c r="AA6" i="32"/>
  <c r="AA8" i="32"/>
  <c r="AA9" i="32"/>
  <c r="Z2" i="32"/>
  <c r="Z3" i="32"/>
  <c r="AD3" i="32" s="1"/>
  <c r="Z5" i="32"/>
  <c r="Z6" i="32"/>
  <c r="Z8" i="32"/>
  <c r="Z9" i="32"/>
  <c r="AD9" i="32" s="1"/>
  <c r="Y3" i="32"/>
  <c r="Y7" i="32"/>
  <c r="Y8" i="32"/>
  <c r="Y9" i="32"/>
  <c r="X3" i="32"/>
  <c r="X7" i="32"/>
  <c r="X8" i="32"/>
  <c r="X9" i="32"/>
  <c r="W3" i="32"/>
  <c r="W7" i="32"/>
  <c r="V3" i="32"/>
  <c r="V7" i="32"/>
  <c r="V8" i="32"/>
  <c r="V9" i="32"/>
  <c r="U3" i="32"/>
  <c r="U7" i="32"/>
  <c r="U8" i="32"/>
  <c r="T3" i="32"/>
  <c r="T7" i="32"/>
  <c r="S3" i="32"/>
  <c r="S7" i="32"/>
  <c r="S8" i="32"/>
  <c r="R3" i="32"/>
  <c r="R7" i="32"/>
  <c r="Q4" i="32"/>
  <c r="Q5" i="32"/>
  <c r="Q6" i="32"/>
  <c r="Q7" i="32"/>
  <c r="Q8" i="32"/>
  <c r="P5" i="32"/>
  <c r="P6" i="32"/>
  <c r="O3" i="32"/>
  <c r="O4" i="32"/>
  <c r="O5" i="32"/>
  <c r="O6" i="32"/>
  <c r="N3" i="32"/>
  <c r="N4" i="32"/>
  <c r="N5" i="32"/>
  <c r="N6" i="32"/>
  <c r="N7" i="32"/>
  <c r="N8" i="32"/>
  <c r="N9" i="32"/>
  <c r="M3" i="32"/>
  <c r="M7" i="32"/>
  <c r="L3" i="32"/>
  <c r="L7" i="32"/>
  <c r="J3" i="32"/>
  <c r="J4" i="32"/>
  <c r="J5" i="32"/>
  <c r="J6" i="32"/>
  <c r="J34" i="32"/>
  <c r="I3" i="32"/>
  <c r="I4" i="32"/>
  <c r="I5" i="32"/>
  <c r="I6" i="32"/>
  <c r="I7" i="32"/>
  <c r="I8" i="32"/>
  <c r="I9" i="32"/>
  <c r="I10" i="32"/>
  <c r="I11" i="32"/>
  <c r="I12" i="32"/>
  <c r="I13" i="32"/>
  <c r="I14" i="32"/>
  <c r="I15" i="32"/>
  <c r="I16" i="32"/>
  <c r="I17" i="32"/>
  <c r="I18" i="32"/>
  <c r="I19" i="32"/>
  <c r="I20" i="32"/>
  <c r="I21" i="32"/>
  <c r="I22" i="32"/>
  <c r="I23" i="32"/>
  <c r="I24" i="32"/>
  <c r="I25" i="32"/>
  <c r="I26" i="32"/>
  <c r="I27" i="32"/>
  <c r="I28" i="32"/>
  <c r="I29" i="32"/>
  <c r="I30" i="32"/>
  <c r="I31" i="32"/>
  <c r="I32" i="32"/>
  <c r="I33" i="32"/>
  <c r="I34" i="32"/>
  <c r="I35" i="32"/>
  <c r="I36" i="32"/>
  <c r="I37" i="32"/>
  <c r="P13" i="32"/>
  <c r="P14" i="32"/>
  <c r="P17" i="32"/>
  <c r="P18" i="32"/>
  <c r="P19" i="32"/>
  <c r="P20" i="32"/>
  <c r="P21" i="32"/>
  <c r="P22" i="32"/>
  <c r="P24" i="32"/>
  <c r="P25" i="32"/>
  <c r="P26" i="32"/>
  <c r="P27" i="32"/>
  <c r="P29" i="32"/>
  <c r="P31" i="32"/>
  <c r="P35" i="32"/>
  <c r="H3" i="32"/>
  <c r="H4" i="32"/>
  <c r="H5" i="32"/>
  <c r="H6" i="32"/>
  <c r="H7" i="32"/>
  <c r="H8" i="32"/>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G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F3" i="32"/>
  <c r="F4" i="32"/>
  <c r="F5" i="32"/>
  <c r="F6" i="32"/>
  <c r="F7" i="32"/>
  <c r="F8" i="32"/>
  <c r="F9" i="32"/>
  <c r="F10" i="32"/>
  <c r="F11" i="32"/>
  <c r="F12" i="32"/>
  <c r="F13" i="32"/>
  <c r="F14" i="32"/>
  <c r="F15" i="32"/>
  <c r="F16" i="32"/>
  <c r="F17" i="32"/>
  <c r="F18" i="32"/>
  <c r="F19" i="32"/>
  <c r="F20" i="32"/>
  <c r="F21" i="32"/>
  <c r="F22" i="32"/>
  <c r="F23" i="32"/>
  <c r="F24" i="32"/>
  <c r="F25" i="32"/>
  <c r="F26" i="32"/>
  <c r="F27" i="32"/>
  <c r="F28" i="32"/>
  <c r="F29" i="32"/>
  <c r="F30" i="32"/>
  <c r="F31" i="32"/>
  <c r="F32" i="32"/>
  <c r="F33" i="32"/>
  <c r="F34" i="32"/>
  <c r="F35" i="32"/>
  <c r="F36" i="32"/>
  <c r="F37" i="32"/>
  <c r="E3" i="32"/>
  <c r="E4" i="32"/>
  <c r="E5" i="32"/>
  <c r="E6" i="32"/>
  <c r="E7" i="32"/>
  <c r="E8" i="32"/>
  <c r="E9" i="32"/>
  <c r="E10" i="32"/>
  <c r="E11" i="32"/>
  <c r="E12" i="32"/>
  <c r="E13" i="32"/>
  <c r="E14" i="32"/>
  <c r="E15" i="32"/>
  <c r="E16" i="32"/>
  <c r="E17" i="32"/>
  <c r="E18" i="32"/>
  <c r="E19" i="32"/>
  <c r="E20" i="32"/>
  <c r="E21" i="32"/>
  <c r="E22" i="32"/>
  <c r="E23" i="32"/>
  <c r="E24" i="32"/>
  <c r="E25" i="32"/>
  <c r="E26" i="32"/>
  <c r="E27" i="32"/>
  <c r="E28" i="32"/>
  <c r="E29" i="32"/>
  <c r="E30" i="32"/>
  <c r="E31" i="32"/>
  <c r="E32" i="32"/>
  <c r="E33" i="32"/>
  <c r="E34" i="32"/>
  <c r="E35" i="32"/>
  <c r="E36" i="32"/>
  <c r="E37" i="32"/>
  <c r="E2" i="32"/>
  <c r="D3" i="32"/>
  <c r="D4" i="32"/>
  <c r="D5" i="32"/>
  <c r="D6" i="32"/>
  <c r="D7" i="32"/>
  <c r="D8" i="32"/>
  <c r="D9" i="32"/>
  <c r="D10" i="32"/>
  <c r="D11" i="32"/>
  <c r="D12" i="32"/>
  <c r="D13" i="32"/>
  <c r="D14" i="32"/>
  <c r="D15" i="32"/>
  <c r="D16" i="32"/>
  <c r="D17" i="32"/>
  <c r="D18" i="32"/>
  <c r="D19" i="32"/>
  <c r="D20" i="32"/>
  <c r="D21" i="32"/>
  <c r="D22" i="32"/>
  <c r="D23" i="32"/>
  <c r="D24" i="32"/>
  <c r="D25" i="32"/>
  <c r="D26" i="32"/>
  <c r="D27" i="32"/>
  <c r="D28" i="32"/>
  <c r="D29" i="32"/>
  <c r="D30" i="32"/>
  <c r="D31" i="32"/>
  <c r="D32" i="32"/>
  <c r="D33" i="32"/>
  <c r="D34" i="32"/>
  <c r="D35" i="32"/>
  <c r="D36" i="32"/>
  <c r="D37" i="32"/>
  <c r="D2" i="32"/>
  <c r="Y10" i="32"/>
  <c r="Y11" i="32"/>
  <c r="Y12" i="32"/>
  <c r="Y13" i="32"/>
  <c r="Y14" i="32"/>
  <c r="Y15" i="32"/>
  <c r="Y16" i="32"/>
  <c r="Y17" i="32"/>
  <c r="Y18" i="32"/>
  <c r="Y19" i="32"/>
  <c r="Y20" i="32"/>
  <c r="Y21" i="32"/>
  <c r="Y22" i="32"/>
  <c r="Y23" i="32"/>
  <c r="Y24" i="32"/>
  <c r="Y25" i="32"/>
  <c r="Y26" i="32"/>
  <c r="Y27" i="32"/>
  <c r="Y28" i="32"/>
  <c r="Y29" i="32"/>
  <c r="Y30" i="32"/>
  <c r="Y31" i="32"/>
  <c r="Y32" i="32"/>
  <c r="Y33" i="32"/>
  <c r="Y34" i="32"/>
  <c r="Y35" i="32"/>
  <c r="Y36" i="32"/>
  <c r="Y37" i="32"/>
  <c r="Y2" i="32"/>
  <c r="X10" i="32"/>
  <c r="X11" i="32"/>
  <c r="X12" i="32"/>
  <c r="X13" i="32"/>
  <c r="X14" i="32"/>
  <c r="X15" i="32"/>
  <c r="X16" i="32"/>
  <c r="X17" i="32"/>
  <c r="X18" i="32"/>
  <c r="X19" i="32"/>
  <c r="X20" i="32"/>
  <c r="X21" i="32"/>
  <c r="X22" i="32"/>
  <c r="X23" i="32"/>
  <c r="X24" i="32"/>
  <c r="X25" i="32"/>
  <c r="X26" i="32"/>
  <c r="X27" i="32"/>
  <c r="X28" i="32"/>
  <c r="X29" i="32"/>
  <c r="X30" i="32"/>
  <c r="X31" i="32"/>
  <c r="X32" i="32"/>
  <c r="X33" i="32"/>
  <c r="X34" i="32"/>
  <c r="X35" i="32"/>
  <c r="X36" i="32"/>
  <c r="X37" i="32"/>
  <c r="X2" i="32"/>
  <c r="AC9" i="32"/>
  <c r="AC10" i="32"/>
  <c r="AC11" i="32"/>
  <c r="AC12" i="32"/>
  <c r="AC13" i="32"/>
  <c r="AC14" i="32"/>
  <c r="AC15" i="32"/>
  <c r="AC16" i="32"/>
  <c r="AC17" i="32"/>
  <c r="AC18" i="32"/>
  <c r="AC19" i="32"/>
  <c r="AC20" i="32"/>
  <c r="AC21" i="32"/>
  <c r="AC22" i="32"/>
  <c r="AC23" i="32"/>
  <c r="AC24" i="32"/>
  <c r="AC25" i="32"/>
  <c r="AC26" i="32"/>
  <c r="AC27" i="32"/>
  <c r="AC28" i="32"/>
  <c r="AC29" i="32"/>
  <c r="AC30" i="32"/>
  <c r="AC31" i="32"/>
  <c r="AC32" i="32"/>
  <c r="AC33" i="32"/>
  <c r="AC34" i="32"/>
  <c r="AC35" i="32"/>
  <c r="AC36" i="32"/>
  <c r="AC37" i="32"/>
  <c r="AB8" i="32"/>
  <c r="AB9" i="32"/>
  <c r="AB10" i="32"/>
  <c r="AB11" i="32"/>
  <c r="AB12" i="32"/>
  <c r="AB13" i="32"/>
  <c r="AB14" i="32"/>
  <c r="AB15" i="32"/>
  <c r="AB16" i="32"/>
  <c r="AB17" i="32"/>
  <c r="AB18" i="32"/>
  <c r="AB19" i="32"/>
  <c r="AB20" i="32"/>
  <c r="AB21" i="32"/>
  <c r="AB22" i="32"/>
  <c r="AB23" i="32"/>
  <c r="AB24" i="32"/>
  <c r="AB25" i="32"/>
  <c r="AB26" i="32"/>
  <c r="AB27" i="32"/>
  <c r="AB28" i="32"/>
  <c r="AB29" i="32"/>
  <c r="AB30" i="32"/>
  <c r="AB31" i="32"/>
  <c r="AB32" i="32"/>
  <c r="AB33" i="32"/>
  <c r="AB34" i="32"/>
  <c r="AB35" i="32"/>
  <c r="AB36" i="32"/>
  <c r="AB37" i="32"/>
  <c r="AA10" i="32"/>
  <c r="AA11" i="32"/>
  <c r="AA12" i="32"/>
  <c r="AA13" i="32"/>
  <c r="AA14" i="32"/>
  <c r="AD14" i="32" s="1"/>
  <c r="AA15" i="32"/>
  <c r="AA16" i="32"/>
  <c r="AD16" i="32" s="1"/>
  <c r="AA17" i="32"/>
  <c r="AA18" i="32"/>
  <c r="AA19" i="32"/>
  <c r="AA20" i="32"/>
  <c r="AA21" i="32"/>
  <c r="AA22" i="32"/>
  <c r="AD22" i="32" s="1"/>
  <c r="AA23" i="32"/>
  <c r="AA24" i="32"/>
  <c r="AD24" i="32" s="1"/>
  <c r="AA25" i="32"/>
  <c r="AA26" i="32"/>
  <c r="AA27" i="32"/>
  <c r="AD27" i="32" s="1"/>
  <c r="AA28" i="32"/>
  <c r="AA29" i="32"/>
  <c r="AA30" i="32"/>
  <c r="AD30" i="32" s="1"/>
  <c r="AA31" i="32"/>
  <c r="AA32" i="32"/>
  <c r="AD32" i="32" s="1"/>
  <c r="AA33" i="32"/>
  <c r="AA34" i="32"/>
  <c r="AA35" i="32"/>
  <c r="AA36" i="32"/>
  <c r="AA37" i="32"/>
  <c r="Z10" i="32"/>
  <c r="AD10" i="32" s="1"/>
  <c r="Z11" i="32"/>
  <c r="Z12" i="32"/>
  <c r="AD12" i="32" s="1"/>
  <c r="Z13" i="32"/>
  <c r="Z14" i="32"/>
  <c r="Z15" i="32"/>
  <c r="Z16" i="32"/>
  <c r="Z17" i="32"/>
  <c r="Z18" i="32"/>
  <c r="AD18" i="32" s="1"/>
  <c r="Z19" i="32"/>
  <c r="Z20" i="32"/>
  <c r="Z21" i="32"/>
  <c r="Z22" i="32"/>
  <c r="Z23" i="32"/>
  <c r="Z24" i="32"/>
  <c r="Z25" i="32"/>
  <c r="Z26" i="32"/>
  <c r="AD26" i="32" s="1"/>
  <c r="Z27" i="32"/>
  <c r="Z28" i="32"/>
  <c r="Z29" i="32"/>
  <c r="Z30" i="32"/>
  <c r="Z31" i="32"/>
  <c r="Z32" i="32"/>
  <c r="Z33" i="32"/>
  <c r="Z34" i="32"/>
  <c r="AD34" i="32" s="1"/>
  <c r="Z35" i="32"/>
  <c r="Z36" i="32"/>
  <c r="AD36" i="32" s="1"/>
  <c r="Z37" i="32"/>
  <c r="AF8" i="32"/>
  <c r="AF9" i="32"/>
  <c r="AF10" i="32"/>
  <c r="AF11" i="32"/>
  <c r="AF12" i="32"/>
  <c r="AF13" i="32"/>
  <c r="AF14" i="32"/>
  <c r="AF15" i="32"/>
  <c r="AF16" i="32"/>
  <c r="AF17" i="32"/>
  <c r="AF18" i="32"/>
  <c r="AF19" i="32"/>
  <c r="AF20" i="32"/>
  <c r="AF21" i="32"/>
  <c r="AF22" i="32"/>
  <c r="AF23" i="32"/>
  <c r="AF24" i="32"/>
  <c r="AF25" i="32"/>
  <c r="AF26" i="32"/>
  <c r="AF27" i="32"/>
  <c r="AF28" i="32"/>
  <c r="AF29" i="32"/>
  <c r="AF30" i="32"/>
  <c r="AF31" i="32"/>
  <c r="AF32" i="32"/>
  <c r="AF33" i="32"/>
  <c r="AF34" i="32"/>
  <c r="AF35" i="32"/>
  <c r="AF36" i="32"/>
  <c r="AF37" i="32"/>
  <c r="AF2" i="32"/>
  <c r="AE2" i="32"/>
  <c r="AE3" i="32"/>
  <c r="AE7" i="32"/>
  <c r="AE8" i="32"/>
  <c r="AE9" i="32"/>
  <c r="AE10" i="32"/>
  <c r="AE11" i="32"/>
  <c r="AE12" i="32"/>
  <c r="AE13" i="32"/>
  <c r="AE14" i="32"/>
  <c r="AE15" i="32"/>
  <c r="AE16" i="32"/>
  <c r="AE17" i="32"/>
  <c r="AE18" i="32"/>
  <c r="AE19" i="32"/>
  <c r="AE20" i="32"/>
  <c r="AE21" i="32"/>
  <c r="AE22" i="32"/>
  <c r="AE23" i="32"/>
  <c r="AE24" i="32"/>
  <c r="AE25" i="32"/>
  <c r="AE26" i="32"/>
  <c r="AE27" i="32"/>
  <c r="AE28" i="32"/>
  <c r="AE29" i="32"/>
  <c r="AE30" i="32"/>
  <c r="AE31" i="32"/>
  <c r="AE32" i="32"/>
  <c r="AE33" i="32"/>
  <c r="AE34" i="32"/>
  <c r="AE35" i="32"/>
  <c r="AE36" i="32"/>
  <c r="AE37" i="32"/>
  <c r="AD35" i="32"/>
  <c r="AD29" i="32"/>
  <c r="AD15" i="32"/>
  <c r="AD2" i="32"/>
  <c r="AD8" i="32"/>
  <c r="AD11" i="32"/>
  <c r="AD19" i="32"/>
  <c r="AD20" i="32"/>
  <c r="AD23" i="32"/>
  <c r="AD28" i="32"/>
  <c r="AD31" i="32"/>
  <c r="W8" i="32"/>
  <c r="W9" i="32"/>
  <c r="W10" i="32"/>
  <c r="W11" i="32"/>
  <c r="W12" i="32"/>
  <c r="W13" i="32"/>
  <c r="W14" i="32"/>
  <c r="W15" i="32"/>
  <c r="W16" i="32"/>
  <c r="W17" i="32"/>
  <c r="W18" i="32"/>
  <c r="W19" i="32"/>
  <c r="W20" i="32"/>
  <c r="W21" i="32"/>
  <c r="W22" i="32"/>
  <c r="W23" i="32"/>
  <c r="W24" i="32"/>
  <c r="W25" i="32"/>
  <c r="W26" i="32"/>
  <c r="W27" i="32"/>
  <c r="W28" i="32"/>
  <c r="W30" i="32"/>
  <c r="W31" i="32"/>
  <c r="W32" i="32"/>
  <c r="W33" i="32"/>
  <c r="W34" i="32"/>
  <c r="W36" i="32"/>
  <c r="W37" i="32"/>
  <c r="W29" i="32"/>
  <c r="W35" i="32"/>
  <c r="V10" i="32"/>
  <c r="V11" i="32"/>
  <c r="V12" i="32"/>
  <c r="V13" i="32"/>
  <c r="V14" i="32"/>
  <c r="V15" i="32"/>
  <c r="V16" i="32"/>
  <c r="V17" i="32"/>
  <c r="V18" i="32"/>
  <c r="V19" i="32"/>
  <c r="V20" i="32"/>
  <c r="V21" i="32"/>
  <c r="V22" i="32"/>
  <c r="V23" i="32"/>
  <c r="V24" i="32"/>
  <c r="V25" i="32"/>
  <c r="V26" i="32"/>
  <c r="V27" i="32"/>
  <c r="V28" i="32"/>
  <c r="V30" i="32"/>
  <c r="V31" i="32"/>
  <c r="V32" i="32"/>
  <c r="V33" i="32"/>
  <c r="V34" i="32"/>
  <c r="V36" i="32"/>
  <c r="V37" i="32"/>
  <c r="V29" i="32"/>
  <c r="V35" i="32"/>
  <c r="U9" i="32"/>
  <c r="U10" i="32"/>
  <c r="U11" i="32"/>
  <c r="U12" i="32"/>
  <c r="U13" i="32"/>
  <c r="U14" i="32"/>
  <c r="U15" i="32"/>
  <c r="U16" i="32"/>
  <c r="U17" i="32"/>
  <c r="U18" i="32"/>
  <c r="U19" i="32"/>
  <c r="U20" i="32"/>
  <c r="U21" i="32"/>
  <c r="U22" i="32"/>
  <c r="U23" i="32"/>
  <c r="U24" i="32"/>
  <c r="U25" i="32"/>
  <c r="U26" i="32"/>
  <c r="U27" i="32"/>
  <c r="U28" i="32"/>
  <c r="U30" i="32"/>
  <c r="U31" i="32"/>
  <c r="U32" i="32"/>
  <c r="U33" i="32"/>
  <c r="U34" i="32"/>
  <c r="U36" i="32"/>
  <c r="U37" i="32"/>
  <c r="U29" i="32"/>
  <c r="U35" i="32"/>
  <c r="T8" i="32"/>
  <c r="T9" i="32"/>
  <c r="T10" i="32"/>
  <c r="T11" i="32"/>
  <c r="T12" i="32"/>
  <c r="T13" i="32"/>
  <c r="T14" i="32"/>
  <c r="T15" i="32"/>
  <c r="T16" i="32"/>
  <c r="T17" i="32"/>
  <c r="T18" i="32"/>
  <c r="T19" i="32"/>
  <c r="T20" i="32"/>
  <c r="T21" i="32"/>
  <c r="T22" i="32"/>
  <c r="T23" i="32"/>
  <c r="T24" i="32"/>
  <c r="T25" i="32"/>
  <c r="T26" i="32"/>
  <c r="T27" i="32"/>
  <c r="T28" i="32"/>
  <c r="T30" i="32"/>
  <c r="T31" i="32"/>
  <c r="T32" i="32"/>
  <c r="T33" i="32"/>
  <c r="T34" i="32"/>
  <c r="T36" i="32"/>
  <c r="T37" i="32"/>
  <c r="T29" i="32"/>
  <c r="T35" i="32"/>
  <c r="S9" i="32"/>
  <c r="S10" i="32"/>
  <c r="S11" i="32"/>
  <c r="S12" i="32"/>
  <c r="S13" i="32"/>
  <c r="S14" i="32"/>
  <c r="S15" i="32"/>
  <c r="S16" i="32"/>
  <c r="S17" i="32"/>
  <c r="S18" i="32"/>
  <c r="S19" i="32"/>
  <c r="S20" i="32"/>
  <c r="S21" i="32"/>
  <c r="S22" i="32"/>
  <c r="S23" i="32"/>
  <c r="S24" i="32"/>
  <c r="S25" i="32"/>
  <c r="S26" i="32"/>
  <c r="S27" i="32"/>
  <c r="S28" i="32"/>
  <c r="S30" i="32"/>
  <c r="S31" i="32"/>
  <c r="S32" i="32"/>
  <c r="S33" i="32"/>
  <c r="S34" i="32"/>
  <c r="S36" i="32"/>
  <c r="S37" i="32"/>
  <c r="S29" i="32"/>
  <c r="S35" i="32"/>
  <c r="R8" i="32"/>
  <c r="R9" i="32"/>
  <c r="R10" i="32"/>
  <c r="R11" i="32"/>
  <c r="R12" i="32"/>
  <c r="R13" i="32"/>
  <c r="R14" i="32"/>
  <c r="R15" i="32"/>
  <c r="R16" i="32"/>
  <c r="R17" i="32"/>
  <c r="R18" i="32"/>
  <c r="R19" i="32"/>
  <c r="R20" i="32"/>
  <c r="R21" i="32"/>
  <c r="R22" i="32"/>
  <c r="R23" i="32"/>
  <c r="R24" i="32"/>
  <c r="R25" i="32"/>
  <c r="R26" i="32"/>
  <c r="R27" i="32"/>
  <c r="R28" i="32"/>
  <c r="R30" i="32"/>
  <c r="R31" i="32"/>
  <c r="R32" i="32"/>
  <c r="R33" i="32"/>
  <c r="R34" i="32"/>
  <c r="R36" i="32"/>
  <c r="R37" i="32"/>
  <c r="R29" i="32"/>
  <c r="R35" i="32"/>
  <c r="Q3" i="32"/>
  <c r="Q9" i="32"/>
  <c r="Q10" i="32"/>
  <c r="Q11" i="32"/>
  <c r="Q12" i="32"/>
  <c r="Q13" i="32"/>
  <c r="Q14" i="32"/>
  <c r="Q15" i="32"/>
  <c r="Q16" i="32"/>
  <c r="Q17" i="32"/>
  <c r="Q18" i="32"/>
  <c r="Q19" i="32"/>
  <c r="Q20" i="32"/>
  <c r="Q21" i="32"/>
  <c r="Q22" i="32"/>
  <c r="Q23" i="32"/>
  <c r="Q24" i="32"/>
  <c r="Q25" i="32"/>
  <c r="Q26" i="32"/>
  <c r="Q27" i="32"/>
  <c r="Q28" i="32"/>
  <c r="Q30" i="32"/>
  <c r="Q31" i="32"/>
  <c r="Q32" i="32"/>
  <c r="Q33" i="32"/>
  <c r="Q34" i="32"/>
  <c r="Q36" i="32"/>
  <c r="Q37" i="32"/>
  <c r="Q29" i="32"/>
  <c r="Q35" i="32"/>
  <c r="AF23" i="26"/>
  <c r="P3" i="32" s="1"/>
  <c r="AF21" i="26"/>
  <c r="P4" i="32" s="1"/>
  <c r="AF22" i="26"/>
  <c r="P7" i="32" s="1"/>
  <c r="AF37" i="26"/>
  <c r="P8" i="32" s="1"/>
  <c r="AF30" i="26"/>
  <c r="P9" i="32" s="1"/>
  <c r="AF38" i="26"/>
  <c r="P10" i="32" s="1"/>
  <c r="AF29" i="26"/>
  <c r="AF33" i="26"/>
  <c r="P11" i="32" s="1"/>
  <c r="AF31" i="26"/>
  <c r="P12" i="32" s="1"/>
  <c r="AF36" i="26"/>
  <c r="P15" i="32" s="1"/>
  <c r="AF17" i="26"/>
  <c r="P16" i="32" s="1"/>
  <c r="AF24" i="26"/>
  <c r="AF20" i="26"/>
  <c r="P23" i="32" s="1"/>
  <c r="AF28" i="26"/>
  <c r="AF25" i="26"/>
  <c r="P28" i="32" s="1"/>
  <c r="AF32" i="26"/>
  <c r="P30" i="32" s="1"/>
  <c r="AF19" i="26"/>
  <c r="P32" i="32" s="1"/>
  <c r="AF35" i="26"/>
  <c r="P33" i="32" s="1"/>
  <c r="AF26" i="26"/>
  <c r="P34" i="32" s="1"/>
  <c r="AF18" i="26"/>
  <c r="P36" i="32" s="1"/>
  <c r="AF34" i="26"/>
  <c r="P37" i="32" s="1"/>
  <c r="O8" i="32"/>
  <c r="O9" i="32"/>
  <c r="O10" i="32"/>
  <c r="O11" i="32"/>
  <c r="O12" i="32"/>
  <c r="O13" i="32"/>
  <c r="O14" i="32"/>
  <c r="O15" i="32"/>
  <c r="O16" i="32"/>
  <c r="O18" i="32"/>
  <c r="O19" i="32"/>
  <c r="O20" i="32"/>
  <c r="O21" i="32"/>
  <c r="O22" i="32"/>
  <c r="O23" i="32"/>
  <c r="O24" i="32"/>
  <c r="O25" i="32"/>
  <c r="O26" i="32"/>
  <c r="O27" i="32"/>
  <c r="O28" i="32"/>
  <c r="O30" i="32"/>
  <c r="O31" i="32"/>
  <c r="O32" i="32"/>
  <c r="O33" i="32"/>
  <c r="O34" i="32"/>
  <c r="O36" i="32"/>
  <c r="O37" i="32"/>
  <c r="O29" i="32"/>
  <c r="O35" i="32"/>
  <c r="N10" i="32"/>
  <c r="N11" i="32"/>
  <c r="N12" i="32"/>
  <c r="N13" i="32"/>
  <c r="N14" i="32"/>
  <c r="N15" i="32"/>
  <c r="N16" i="32"/>
  <c r="N17" i="32"/>
  <c r="N18" i="32"/>
  <c r="N19" i="32"/>
  <c r="N20" i="32"/>
  <c r="N21" i="32"/>
  <c r="N22" i="32"/>
  <c r="N23" i="32"/>
  <c r="N24" i="32"/>
  <c r="N25" i="32"/>
  <c r="N26" i="32"/>
  <c r="N27" i="32"/>
  <c r="N28" i="32"/>
  <c r="N30" i="32"/>
  <c r="N31" i="32"/>
  <c r="N32" i="32"/>
  <c r="N33" i="32"/>
  <c r="N34" i="32"/>
  <c r="N36" i="32"/>
  <c r="N37" i="32"/>
  <c r="N29" i="32"/>
  <c r="N35" i="32"/>
  <c r="M8" i="32"/>
  <c r="M9" i="32"/>
  <c r="M10" i="32"/>
  <c r="M11" i="32"/>
  <c r="M12" i="32"/>
  <c r="M13" i="32"/>
  <c r="M14" i="32"/>
  <c r="M15" i="32"/>
  <c r="M16" i="32"/>
  <c r="M17" i="32"/>
  <c r="M18" i="32"/>
  <c r="M19" i="32"/>
  <c r="M20" i="32"/>
  <c r="M21" i="32"/>
  <c r="M22" i="32"/>
  <c r="M23" i="32"/>
  <c r="M24" i="32"/>
  <c r="M25" i="32"/>
  <c r="M26" i="32"/>
  <c r="M27" i="32"/>
  <c r="M28" i="32"/>
  <c r="M30" i="32"/>
  <c r="M31" i="32"/>
  <c r="M32" i="32"/>
  <c r="M33" i="32"/>
  <c r="M34" i="32"/>
  <c r="M36" i="32"/>
  <c r="M37" i="32"/>
  <c r="M29" i="32"/>
  <c r="M35" i="32"/>
  <c r="L29" i="32"/>
  <c r="L35" i="32"/>
  <c r="L8" i="32"/>
  <c r="L9" i="32"/>
  <c r="L10" i="32"/>
  <c r="L11" i="32"/>
  <c r="L12" i="32"/>
  <c r="L13" i="32"/>
  <c r="L14" i="32"/>
  <c r="L15" i="32"/>
  <c r="L16" i="32"/>
  <c r="L17" i="32"/>
  <c r="L18" i="32"/>
  <c r="L19" i="32"/>
  <c r="L20" i="32"/>
  <c r="L21" i="32"/>
  <c r="L22" i="32"/>
  <c r="L23" i="32"/>
  <c r="L24" i="32"/>
  <c r="L25" i="32"/>
  <c r="L26" i="32"/>
  <c r="L27" i="32"/>
  <c r="L28" i="32"/>
  <c r="L30" i="32"/>
  <c r="L31" i="32"/>
  <c r="L32" i="32"/>
  <c r="L33" i="32"/>
  <c r="L34" i="32"/>
  <c r="L36" i="32"/>
  <c r="G2" i="32"/>
  <c r="F2" i="32"/>
  <c r="D87" i="6"/>
  <c r="D72" i="6"/>
  <c r="D83" i="6"/>
  <c r="J7" i="32" s="1"/>
  <c r="D97" i="6"/>
  <c r="J8" i="32" s="1"/>
  <c r="D70" i="6"/>
  <c r="J9" i="32" s="1"/>
  <c r="D88" i="6"/>
  <c r="J10" i="32" s="1"/>
  <c r="D76" i="6"/>
  <c r="J11" i="32" s="1"/>
  <c r="D78" i="6"/>
  <c r="J12" i="32" s="1"/>
  <c r="D90" i="6"/>
  <c r="J13" i="32" s="1"/>
  <c r="D98" i="6"/>
  <c r="J14" i="32" s="1"/>
  <c r="D71" i="6"/>
  <c r="J15" i="32" s="1"/>
  <c r="D74" i="6"/>
  <c r="J16" i="32" s="1"/>
  <c r="D73" i="6"/>
  <c r="J17" i="32" s="1"/>
  <c r="D92" i="6"/>
  <c r="J18" i="32" s="1"/>
  <c r="D94" i="6"/>
  <c r="J19" i="32" s="1"/>
  <c r="D82" i="6"/>
  <c r="J20" i="32" s="1"/>
  <c r="D89" i="6"/>
  <c r="J21" i="32" s="1"/>
  <c r="D96" i="6"/>
  <c r="J22" i="32" s="1"/>
  <c r="D93" i="6"/>
  <c r="J23" i="32" s="1"/>
  <c r="D77" i="6"/>
  <c r="J24" i="32" s="1"/>
  <c r="D68" i="6"/>
  <c r="J25" i="32" s="1"/>
  <c r="D69" i="6"/>
  <c r="J26" i="32" s="1"/>
  <c r="D79" i="6"/>
  <c r="D85" i="6"/>
  <c r="J27" i="32" s="1"/>
  <c r="D67" i="6"/>
  <c r="J28" i="32" s="1"/>
  <c r="D95" i="6"/>
  <c r="J30" i="32" s="1"/>
  <c r="D81" i="6"/>
  <c r="J31" i="32" s="1"/>
  <c r="D91" i="6"/>
  <c r="J32" i="32" s="1"/>
  <c r="D80" i="6"/>
  <c r="J33" i="32" s="1"/>
  <c r="D66" i="6"/>
  <c r="J36" i="32" s="1"/>
  <c r="D84" i="6"/>
  <c r="J37" i="32" s="1"/>
  <c r="D99" i="6"/>
  <c r="J29" i="32" s="1"/>
  <c r="D86" i="6"/>
  <c r="J35" i="32" s="1"/>
  <c r="D75" i="6"/>
  <c r="J2" i="32" s="1"/>
  <c r="I2" i="32"/>
  <c r="W2" i="32"/>
  <c r="V2" i="32"/>
  <c r="U2" i="32"/>
  <c r="T2" i="32"/>
  <c r="S2" i="32"/>
  <c r="R2" i="32"/>
  <c r="AF27" i="26"/>
  <c r="P2" i="32" s="1"/>
  <c r="Q2" i="32"/>
  <c r="N2" i="32"/>
  <c r="O2" i="32"/>
  <c r="M2" i="32"/>
  <c r="L2" i="32"/>
  <c r="H2" i="32"/>
  <c r="E73" i="4"/>
  <c r="E72" i="4"/>
  <c r="E71" i="4"/>
  <c r="E70" i="4"/>
  <c r="E67" i="4"/>
  <c r="E68" i="4"/>
  <c r="E69" i="4"/>
  <c r="E66" i="4"/>
  <c r="E64" i="4"/>
  <c r="E58" i="4"/>
  <c r="E65" i="4"/>
  <c r="E62" i="4"/>
  <c r="E59" i="4"/>
  <c r="E63" i="4"/>
  <c r="E57" i="4"/>
  <c r="E61" i="4"/>
  <c r="E60" i="4"/>
  <c r="E56" i="4"/>
  <c r="E53" i="4"/>
  <c r="E55" i="4"/>
  <c r="E54" i="4"/>
  <c r="E51" i="4"/>
  <c r="E45" i="4"/>
  <c r="E50" i="4"/>
  <c r="E47" i="4"/>
  <c r="E46" i="4"/>
  <c r="E52" i="4"/>
  <c r="E49" i="4"/>
  <c r="E48" i="4"/>
  <c r="E44" i="4"/>
  <c r="E43" i="4"/>
  <c r="E42" i="4"/>
  <c r="E41" i="4"/>
  <c r="AN78" i="16"/>
  <c r="AN77" i="16"/>
  <c r="AN76" i="16"/>
  <c r="AN75" i="16"/>
  <c r="AN74" i="16"/>
  <c r="AN73" i="16"/>
  <c r="AN72" i="16"/>
  <c r="AN71" i="16"/>
  <c r="AN70" i="16"/>
  <c r="AN69" i="16"/>
  <c r="AN68" i="16"/>
  <c r="AN67" i="16"/>
  <c r="AN66" i="16"/>
  <c r="AN65" i="16"/>
  <c r="AN64" i="16"/>
  <c r="AN63" i="16"/>
  <c r="AN62" i="16"/>
  <c r="AN61" i="16"/>
  <c r="AN60" i="16"/>
  <c r="AN59" i="16"/>
  <c r="AN58" i="16"/>
  <c r="AN57" i="16"/>
  <c r="AN56" i="16"/>
  <c r="AN55" i="16"/>
  <c r="AN54" i="16"/>
  <c r="AN53" i="16"/>
  <c r="AN52" i="16"/>
  <c r="AN51" i="16"/>
  <c r="AN50" i="16"/>
  <c r="AN49" i="16"/>
  <c r="AN48" i="16"/>
  <c r="AN47" i="16"/>
  <c r="AN46" i="16"/>
  <c r="AN45" i="16"/>
  <c r="AN44" i="16"/>
  <c r="U79" i="14"/>
  <c r="Y79" i="14"/>
  <c r="U76" i="14"/>
  <c r="Y76" i="14" s="1"/>
  <c r="U75" i="14"/>
  <c r="Y75" i="14" s="1"/>
  <c r="U71" i="14"/>
  <c r="Y71" i="14" s="1"/>
  <c r="U70" i="14"/>
  <c r="Y70" i="14"/>
  <c r="U69" i="14"/>
  <c r="Y69" i="14"/>
  <c r="U68" i="14"/>
  <c r="Y68" i="14"/>
  <c r="U67" i="14"/>
  <c r="Y67" i="14" s="1"/>
  <c r="U64" i="14"/>
  <c r="Y64" i="14"/>
  <c r="U60" i="14"/>
  <c r="Y60" i="14" s="1"/>
  <c r="U59" i="14"/>
  <c r="Y59" i="14"/>
  <c r="U56" i="14"/>
  <c r="Y56" i="14" s="1"/>
  <c r="U54" i="14"/>
  <c r="Y54" i="14" s="1"/>
  <c r="U52" i="14"/>
  <c r="Y52" i="14" s="1"/>
  <c r="U51" i="14"/>
  <c r="Y51" i="14"/>
  <c r="U46" i="14"/>
  <c r="Y46" i="14" s="1"/>
  <c r="U45" i="14"/>
  <c r="Y45" i="14" s="1"/>
  <c r="U82" i="14"/>
  <c r="U78" i="14"/>
  <c r="Y78" i="14" s="1"/>
  <c r="U73" i="14"/>
  <c r="Y73" i="14"/>
  <c r="U80" i="14"/>
  <c r="Y80" i="14"/>
  <c r="U55" i="14"/>
  <c r="Y55" i="14" s="1"/>
  <c r="U77" i="14"/>
  <c r="Y77" i="14" s="1"/>
  <c r="U72" i="14"/>
  <c r="Y72" i="14"/>
  <c r="U81" i="14"/>
  <c r="U74" i="14"/>
  <c r="Y74" i="14"/>
  <c r="U65" i="14"/>
  <c r="Y65" i="14" s="1"/>
  <c r="U57" i="14"/>
  <c r="Y57" i="14" s="1"/>
  <c r="U58" i="14"/>
  <c r="Y58" i="14" s="1"/>
  <c r="U61" i="14"/>
  <c r="Y61" i="14"/>
  <c r="U62" i="14"/>
  <c r="Y62" i="14" s="1"/>
  <c r="U63" i="14"/>
  <c r="Y63" i="14" s="1"/>
  <c r="U53" i="14"/>
  <c r="Y53" i="14" s="1"/>
  <c r="U66" i="14"/>
  <c r="Y66" i="14" s="1"/>
  <c r="U50" i="14"/>
  <c r="Y50" i="14" s="1"/>
  <c r="U49" i="14"/>
  <c r="Y49" i="14" s="1"/>
  <c r="U47" i="14"/>
  <c r="Y47" i="14" s="1"/>
  <c r="U48" i="14"/>
  <c r="Y48" i="14"/>
  <c r="A108" i="6"/>
  <c r="K4" i="32"/>
  <c r="K34" i="32"/>
  <c r="K24" i="32"/>
  <c r="K25" i="32"/>
  <c r="K29" i="32"/>
  <c r="K15" i="32"/>
  <c r="K28" i="32"/>
  <c r="K20" i="32"/>
  <c r="K9" i="32"/>
  <c r="K36" i="32"/>
  <c r="K6" i="32"/>
  <c r="K22" i="32"/>
  <c r="K30" i="32"/>
  <c r="K23" i="32"/>
  <c r="K27" i="32"/>
  <c r="K31" i="32"/>
  <c r="K11" i="32"/>
  <c r="K21" i="32"/>
  <c r="K16" i="32"/>
  <c r="K14" i="32"/>
  <c r="K5" i="32"/>
  <c r="K17" i="32"/>
  <c r="K8" i="32"/>
  <c r="K33" i="32"/>
  <c r="K35" i="32"/>
  <c r="K18" i="32"/>
  <c r="K37" i="32"/>
  <c r="K13" i="32"/>
  <c r="K10" i="32"/>
  <c r="K19" i="32"/>
  <c r="K32" i="32"/>
  <c r="K3" i="32"/>
  <c r="K26" i="32"/>
  <c r="K12" i="32"/>
  <c r="K7" i="32"/>
  <c r="K2" i="32"/>
  <c r="V4" i="32" l="1"/>
  <c r="U4" i="32"/>
  <c r="AD37" i="32"/>
  <c r="AD21" i="32"/>
  <c r="AD13" i="32"/>
  <c r="AD33" i="32"/>
  <c r="AD25" i="32"/>
  <c r="AD17" i="32"/>
  <c r="AD4" i="32"/>
  <c r="S4" i="32"/>
</calcChain>
</file>

<file path=xl/comments1.xml><?xml version="1.0" encoding="utf-8"?>
<comments xmlns="http://schemas.openxmlformats.org/spreadsheetml/2006/main">
  <authors>
    <author>Munich Daniel</author>
  </authors>
  <commentList>
    <comment ref="D18" authorId="0" shapeId="0">
      <text>
        <r>
          <rPr>
            <b/>
            <sz val="9"/>
            <color indexed="81"/>
            <rFont val="Tahoma"/>
            <family val="2"/>
          </rPr>
          <t>Munich Daniel: Nechat zobrazovat jen jeden udaj o veku a to podil ucitelu do 39 let veku. Tedy spojit podily tech dvou nejmladsich skupin</t>
        </r>
        <r>
          <rPr>
            <sz val="9"/>
            <color indexed="81"/>
            <rFont val="Tahoma"/>
            <family val="2"/>
          </rPr>
          <t xml:space="preserve">
</t>
        </r>
      </text>
    </comment>
  </commentList>
</comments>
</file>

<file path=xl/comments2.xml><?xml version="1.0" encoding="utf-8"?>
<comments xmlns="http://schemas.openxmlformats.org/spreadsheetml/2006/main">
  <authors>
    <author>Munich Daniel</author>
  </authors>
  <commentList>
    <comment ref="E18" authorId="0" shapeId="0">
      <text>
        <r>
          <rPr>
            <b/>
            <sz val="9"/>
            <color indexed="81"/>
            <rFont val="Tahoma"/>
            <family val="2"/>
          </rPr>
          <t>Munich Daniel:</t>
        </r>
        <r>
          <rPr>
            <sz val="9"/>
            <color indexed="81"/>
            <rFont val="Tahoma"/>
            <family val="2"/>
          </rPr>
          <t xml:space="preserve">
Dtto</t>
        </r>
      </text>
    </comment>
  </commentList>
</comments>
</file>

<file path=xl/comments3.xml><?xml version="1.0" encoding="utf-8"?>
<comments xmlns="http://schemas.openxmlformats.org/spreadsheetml/2006/main">
  <authors>
    <author>Munich Daniel</author>
  </authors>
  <commentList>
    <comment ref="X44" authorId="0" shapeId="0">
      <text>
        <r>
          <rPr>
            <sz val="9"/>
            <color indexed="81"/>
            <rFont val="Tahoma"/>
            <family val="2"/>
          </rPr>
          <t xml:space="preserve">Table D3.2a. - primary
</t>
        </r>
      </text>
    </comment>
  </commentList>
</comments>
</file>

<file path=xl/comments4.xml><?xml version="1.0" encoding="utf-8"?>
<comments xmlns="http://schemas.openxmlformats.org/spreadsheetml/2006/main">
  <authors>
    <author>Munich Daniel</author>
  </authors>
  <commentList>
    <comment ref="AM43" authorId="0" shapeId="0">
      <text>
        <r>
          <rPr>
            <sz val="9"/>
            <color indexed="81"/>
            <rFont val="Tahoma"/>
            <family val="2"/>
          </rPr>
          <t xml:space="preserve">Table D3.2a. - primary
</t>
        </r>
      </text>
    </comment>
  </commentList>
</comments>
</file>

<file path=xl/sharedStrings.xml><?xml version="1.0" encoding="utf-8"?>
<sst xmlns="http://schemas.openxmlformats.org/spreadsheetml/2006/main" count="7258" uniqueCount="633">
  <si>
    <t>Luxembourg1</t>
  </si>
  <si>
    <t>Switzerland2</t>
  </si>
  <si>
    <t>Norway</t>
  </si>
  <si>
    <t>Denmark</t>
  </si>
  <si>
    <t>United States</t>
  </si>
  <si>
    <t>Austria</t>
  </si>
  <si>
    <t>United Kingdom</t>
  </si>
  <si>
    <t>Sweden</t>
  </si>
  <si>
    <t>Iceland</t>
  </si>
  <si>
    <t>Belgium</t>
  </si>
  <si>
    <t>Canada1, 3</t>
  </si>
  <si>
    <t>Slovenia</t>
  </si>
  <si>
    <t>Japan</t>
  </si>
  <si>
    <t>EU22 average</t>
  </si>
  <si>
    <t>Finland</t>
  </si>
  <si>
    <t>OECD average</t>
  </si>
  <si>
    <t>Italy4</t>
  </si>
  <si>
    <t>Netherlands</t>
  </si>
  <si>
    <t>Australia</t>
  </si>
  <si>
    <t>Germany</t>
  </si>
  <si>
    <t>Ireland2</t>
  </si>
  <si>
    <t>Korea</t>
  </si>
  <si>
    <t>New Zealand</t>
  </si>
  <si>
    <t>Portugal</t>
  </si>
  <si>
    <t>France</t>
  </si>
  <si>
    <t>Estonia</t>
  </si>
  <si>
    <t>Spain</t>
  </si>
  <si>
    <t>Israel</t>
  </si>
  <si>
    <t>Poland</t>
  </si>
  <si>
    <t>Latvia</t>
  </si>
  <si>
    <t>Slovak Republic1</t>
  </si>
  <si>
    <t>Hungary</t>
  </si>
  <si>
    <t>Lithuania</t>
  </si>
  <si>
    <t>Czech Republic</t>
  </si>
  <si>
    <t>All secondary education</t>
  </si>
  <si>
    <t>Lower secondary education</t>
  </si>
  <si>
    <t>Upper secondary education</t>
  </si>
  <si>
    <t>Total secondary education</t>
  </si>
  <si>
    <t>Chile5</t>
  </si>
  <si>
    <t>Brazil2</t>
  </si>
  <si>
    <t>Argentina</t>
  </si>
  <si>
    <t>Turkey</t>
  </si>
  <si>
    <t>Mexico</t>
  </si>
  <si>
    <t>South Africa2</t>
  </si>
  <si>
    <t>Colombia</t>
  </si>
  <si>
    <t>Indonesia</t>
  </si>
  <si>
    <t xml:space="preserve">Tertiary education </t>
  </si>
  <si>
    <t xml:space="preserve">Primary education </t>
  </si>
  <si>
    <t xml:space="preserve">Figure B1.3. </t>
  </si>
  <si>
    <t>Annual expenditure per student by educational institutions for all services, by level of education (2013)</t>
  </si>
  <si>
    <t>Expenditure on core, ancillary services and R&amp;D, in equivalent USD converted using PPPs, based on full-time equivalents</t>
  </si>
  <si>
    <t>1. Public institutions only for tertiary level</t>
  </si>
  <si>
    <t>2. Public institutions only.</t>
  </si>
  <si>
    <t>3. Year of reference 2012.</t>
  </si>
  <si>
    <t>4. Public institutions only except in tertiary education; Primary to tertiary education excludes post-secondary non-tertiary education</t>
  </si>
  <si>
    <t>5. Year of reference 2014.</t>
  </si>
  <si>
    <t>Countries are ranked in descending order of expenditure on educational institutions per student in primary education.</t>
  </si>
  <si>
    <r>
      <t>Source:</t>
    </r>
    <r>
      <rPr>
        <sz val="8"/>
        <color indexed="8"/>
        <rFont val="Arial Narrow"/>
        <family val="2"/>
      </rPr>
      <t xml:space="preserve"> OECD. Table B1.1 See Annex 3 for notes (www.oecd.org/education/education-at-a-glance-19991487.htm).</t>
    </r>
  </si>
  <si>
    <t>StatLink</t>
  </si>
  <si>
    <t>Education at a Glance 2016: OECD Indicators - © OECD 2016</t>
  </si>
  <si>
    <t>Indicator B1</t>
  </si>
  <si>
    <t>Figure B1.3. Annual expenditure per student by educational institutions for all services, by level of education (2013)</t>
  </si>
  <si>
    <t>Version 1 - Last updated: 19-Jul-2016</t>
  </si>
  <si>
    <t>Disclaimer: http://oe.cd/disclaimer</t>
  </si>
  <si>
    <t>Figure B1.4. Cumulative expenditure per student by educational institutions over the expected duration of primary and secondary studies (2013)</t>
  </si>
  <si>
    <t>Figure B1.4.</t>
  </si>
  <si>
    <t>Cumulative expenditure per student by educational institutions over the expected duration of primary and secondary studies (2013)</t>
  </si>
  <si>
    <t>Annual expenditure on educational institutions per student multiplied by the theoretical duration of studies, in equivalent USD converted using PPPs</t>
  </si>
  <si>
    <t>1.  Some levels of education are included with others. Refer to "x" code in Table B1.1 for details.</t>
  </si>
  <si>
    <t>3. Year of reference 2012 for expenditure per student.</t>
  </si>
  <si>
    <t>4. Year of reference 2014 for expenditure per student.</t>
  </si>
  <si>
    <t>Countries are ranked in descending order of the total expenditure on educational institutions per student over the theoretical duration of primary and secondary studies.</t>
  </si>
  <si>
    <r>
      <t xml:space="preserve">Source: </t>
    </r>
    <r>
      <rPr>
        <sz val="8"/>
        <color indexed="8"/>
        <rFont val="Arial Narrow"/>
        <family val="2"/>
      </rPr>
      <t>OECD. Table B1.3. See Annex 3 for notes (www.oecd.org/education/education-at-a-glance-19991487.htm).</t>
    </r>
  </si>
  <si>
    <t>Primary education</t>
  </si>
  <si>
    <t>Lower secondary</t>
  </si>
  <si>
    <t>Luxembourg</t>
  </si>
  <si>
    <t>Switzerland1, 2</t>
  </si>
  <si>
    <t>Norway1</t>
  </si>
  <si>
    <t>Belgium1</t>
  </si>
  <si>
    <t>Finland1</t>
  </si>
  <si>
    <t>Canada3</t>
  </si>
  <si>
    <t>Portugal1</t>
  </si>
  <si>
    <t>Italy</t>
  </si>
  <si>
    <t>Japan1</t>
  </si>
  <si>
    <t>Spain1</t>
  </si>
  <si>
    <t>Poland1, 2</t>
  </si>
  <si>
    <t>Slovak Republic</t>
  </si>
  <si>
    <t>Chile4</t>
  </si>
  <si>
    <t>Indicator B2</t>
  </si>
  <si>
    <t xml:space="preserve">Figure B2.2. Public and private expenditure on educational institutions as a percentage of GDP by level of education (2013)
</t>
  </si>
  <si>
    <t xml:space="preserve">Figure B2.2. 
</t>
  </si>
  <si>
    <t xml:space="preserve">Public and private expenditure on education institutions as a percentage of GDP by level of education (2013)
</t>
  </si>
  <si>
    <t>From public and private sources, by level of education and source of funds</t>
  </si>
  <si>
    <t>1. Including public subsidies to households attributable for educational institutions, and direct expenditure on educational institutions from international sources.</t>
  </si>
  <si>
    <t>2. Net of public subsidies attributable for educational institutions.</t>
  </si>
  <si>
    <t>3. Public does not include international sources.</t>
  </si>
  <si>
    <t>4. Year of reference 2012.</t>
  </si>
  <si>
    <t>Countries are ranked in descending order of expenditure from both public and private sources on educational institutions.</t>
  </si>
  <si>
    <r>
      <t>Source</t>
    </r>
    <r>
      <rPr>
        <i/>
        <sz val="8"/>
        <rFont val="Arial Narrow"/>
        <family val="2"/>
      </rPr>
      <t xml:space="preserve">: </t>
    </r>
    <r>
      <rPr>
        <sz val="8"/>
        <rFont val="Arial Narrow"/>
        <family val="2"/>
      </rPr>
      <t>OECD. Table B2.3. See Annex 3 for notes (www.oecd.org/education/education-at-a-glance-19991487.htm).</t>
    </r>
  </si>
  <si>
    <t>Primary, secondary and post-secondary non-tertiary education</t>
  </si>
  <si>
    <t>Public expenditure on education institutions</t>
  </si>
  <si>
    <t>Private expenditure on education institutions</t>
  </si>
  <si>
    <t>Total expenditure on education institutions</t>
  </si>
  <si>
    <t>Tertiary education</t>
  </si>
  <si>
    <t>OECD Average</t>
  </si>
  <si>
    <t>Costa Rica</t>
  </si>
  <si>
    <t>Canada4</t>
  </si>
  <si>
    <t>Chile3, 5</t>
  </si>
  <si>
    <t>Korea3</t>
  </si>
  <si>
    <t>Ireland</t>
  </si>
  <si>
    <t>Australia3</t>
  </si>
  <si>
    <t>Russian Federation</t>
  </si>
  <si>
    <t>Indicator B4</t>
  </si>
  <si>
    <t>Figure B4.1. Total public expenditure on education as a percentage of total public expenditure (2005, 2008 and 2013)</t>
  </si>
  <si>
    <t>Figure B4.1.</t>
  </si>
  <si>
    <t>Total public expenditure on education as a percentage of total public expenditure (2005, 2008 and 2013)</t>
  </si>
  <si>
    <t>Note: Public expenditure figures presented here exclude undistributed programmes</t>
  </si>
  <si>
    <t>Countries are ranked in descending order of total public expenditure on education at all levels of education as a percentage of total public expenditure in 2013.</t>
  </si>
  <si>
    <t>Source: OECD. Table B4.2. See Annex 3 for notes (www.oecd.org/education/education-at-a-glance-19991487.htm).</t>
  </si>
  <si>
    <t>Brazil</t>
  </si>
  <si>
    <t>Chile</t>
  </si>
  <si>
    <t>Switzerland</t>
  </si>
  <si>
    <t>Indicator D3</t>
  </si>
  <si>
    <t>Figure D3.1. Lower secondary teachers' salaries relative to earnings for tertiary-educated workers (2014)</t>
  </si>
  <si>
    <t>Figure D3.1.</t>
  </si>
  <si>
    <t>Lower secondary teachers' salaries relative to earnings for tertiary-educated workers (2014)</t>
  </si>
  <si>
    <t>Actual salaries of lower secondary teachers teaching general programmes in public institutions</t>
  </si>
  <si>
    <r>
      <t xml:space="preserve">Note: </t>
    </r>
    <r>
      <rPr>
        <sz val="8"/>
        <rFont val="Arial Narrow"/>
        <family val="2"/>
      </rPr>
      <t xml:space="preserve">For further details on the different metrics used to calculate these ratios, please refer to the </t>
    </r>
    <r>
      <rPr>
        <i/>
        <sz val="8"/>
        <rFont val="Arial Narrow"/>
        <family val="2"/>
      </rPr>
      <t>Methodology</t>
    </r>
    <r>
      <rPr>
        <sz val="8"/>
        <rFont val="Arial Narrow"/>
        <family val="2"/>
      </rPr>
      <t xml:space="preserve"> section.</t>
    </r>
  </si>
  <si>
    <t>1. Data on earnings for full-time, full-year workers with tertiary education refer to the United Kingdom.</t>
  </si>
  <si>
    <t>2. Data on earnings for full-time, full-year workers with tertiary education refer to Belgium.</t>
  </si>
  <si>
    <t>Countries and economies are ranked in descending order of the ratio of teachers' salaries to earnings for full-time, full-year tertiary-educated workers aged 25-64.</t>
  </si>
  <si>
    <r>
      <t>Source</t>
    </r>
    <r>
      <rPr>
        <sz val="8"/>
        <rFont val="Arial Narrow"/>
        <family val="2"/>
      </rPr>
      <t>: OECD. Table D3.2a. See Annex 3 for notes (www.oecd.org/education/education-at-a-glance-19991487.htm).</t>
    </r>
  </si>
  <si>
    <t>Teachers' actual salaries relative to earnings for tertiary-educated workers</t>
  </si>
  <si>
    <t>Teachers' actual salaries relative to earnings for similarly-educated workers (weighted averages)</t>
  </si>
  <si>
    <t>Greece</t>
  </si>
  <si>
    <t>England (UK)1</t>
  </si>
  <si>
    <t>Belgium (Fl.)2</t>
  </si>
  <si>
    <t>Belgium (Fr.)2</t>
  </si>
  <si>
    <t>Scotland (UK)1</t>
  </si>
  <si>
    <t>Table D3.2a. Teachers' actual salaries relative to wages of tertiary-educated workers (2014)</t>
  </si>
  <si>
    <t>Table D3.2a.</t>
  </si>
  <si>
    <t>Teachers' actual salaries relative to wages of tertiary-educated workers (2014)</t>
  </si>
  <si>
    <t>Ratio of salary, using annual average salaries (including bonuses and allowances) of teachers in public institutions relative to the wages of workers with similar educational attainment (weighted average) and to the wages of full-time, full-year workers with tertiary education.</t>
  </si>
  <si>
    <t>Notes</t>
  </si>
  <si>
    <t>Year of reference</t>
  </si>
  <si>
    <t>Actual salaries of all teachers, 
relative to earnings for full-time, full-year similarly-educated workers 
(weighted averages)</t>
  </si>
  <si>
    <t>Actual salaries of all teachers, 
relative to earnings for full-time, full-year workers with tertiary education 
(ISCED 5 to 8)</t>
  </si>
  <si>
    <t>25-64 year-olds</t>
  </si>
  <si>
    <t>Pre-primary</t>
  </si>
  <si>
    <t>Primary</t>
  </si>
  <si>
    <t>Lower secondary, general programmes</t>
  </si>
  <si>
    <t>Upper secondary, general programmes</t>
  </si>
  <si>
    <t>OECD</t>
  </si>
  <si>
    <t/>
  </si>
  <si>
    <t>m</t>
  </si>
  <si>
    <t>Belgium (Fl.)</t>
  </si>
  <si>
    <t>Belgium (Fr.)</t>
  </si>
  <si>
    <t>Canada</t>
  </si>
  <si>
    <t>England (UK)</t>
  </si>
  <si>
    <t>Scotland (UK)</t>
  </si>
  <si>
    <t>~</t>
  </si>
  <si>
    <t>Partners</t>
  </si>
  <si>
    <t>China</t>
  </si>
  <si>
    <t>India</t>
  </si>
  <si>
    <t>Saudi Arabia</t>
  </si>
  <si>
    <t>South Africa</t>
  </si>
  <si>
    <t>G20 average</t>
  </si>
  <si>
    <t>1. Data for the percentage of teachers by ISCED level of attainment used for the weighted average is from 2013.</t>
  </si>
  <si>
    <r>
      <rPr>
        <b/>
        <sz val="8"/>
        <rFont val="Arial"/>
        <family val="2"/>
      </rPr>
      <t>Source:</t>
    </r>
    <r>
      <rPr>
        <sz val="8"/>
        <rFont val="Arial"/>
        <family val="2"/>
      </rPr>
      <t xml:space="preserve"> OECD. See Annex 3 for notes (www.oecd.org/education/education-at-a-glance-19991487.htm).</t>
    </r>
  </si>
  <si>
    <t>Please refer to the Reader's Guide for information concerning symbols for missing data and abbreviations.</t>
  </si>
  <si>
    <t>Indicator D5</t>
  </si>
  <si>
    <t>Figure D5.1. Age distribution of teachers in primary education (2014)</t>
  </si>
  <si>
    <t>Figure D5.1.</t>
  </si>
  <si>
    <t>Age distribution of teachers in primary education (2014)</t>
  </si>
  <si>
    <t xml:space="preserve">Distribution of teachers in educational institutions, by age group </t>
  </si>
  <si>
    <t>1. Public institutions only.</t>
  </si>
  <si>
    <t>2. Primary includes pre-primary and lower secondary.</t>
  </si>
  <si>
    <t>3. Year of reference 2013.</t>
  </si>
  <si>
    <t>Countries are ranked in ascending order of the percentage of teachers aged 50 years or older at the primary level.</t>
  </si>
  <si>
    <r>
      <rPr>
        <b/>
        <sz val="8"/>
        <color rgb="FF000000"/>
        <rFont val="Arial Narrow"/>
        <family val="2"/>
      </rPr>
      <t>Source:</t>
    </r>
    <r>
      <rPr>
        <sz val="8"/>
        <color rgb="FF000000"/>
        <rFont val="Arial Narrow"/>
        <family val="2"/>
      </rPr>
      <t xml:space="preserve"> OECD. Table D5.1. See Annex 3 for notes (www.oecd.org/education/education-at-a-glance-19991487.htm).</t>
    </r>
  </si>
  <si>
    <t>Country&amp;Note</t>
  </si>
  <si>
    <t>&lt; 30 year-olds</t>
  </si>
  <si>
    <t>30-39 year-olds</t>
  </si>
  <si>
    <t>40-49 year-olds</t>
  </si>
  <si>
    <t xml:space="preserve"> ≥ 50 year-olds</t>
  </si>
  <si>
    <t>Netherlands1</t>
  </si>
  <si>
    <t>Switzerland1</t>
  </si>
  <si>
    <t>Canada2,3</t>
  </si>
  <si>
    <t>d</t>
  </si>
  <si>
    <t>Ireland1</t>
  </si>
  <si>
    <t>Canada2,3,d</t>
  </si>
  <si>
    <t>PLATY</t>
  </si>
  <si>
    <t>PODIL MLADYCH</t>
  </si>
  <si>
    <t>Figure D5.3. Gender distribution of teachers (2014)</t>
  </si>
  <si>
    <t>Figure D5.3.</t>
  </si>
  <si>
    <t>Gender distribution of teachers (2014)</t>
  </si>
  <si>
    <t>Percentage point difference from 50% for share of women among teaching staff in public and private institutions, by level of education</t>
  </si>
  <si>
    <t>1. Some levels of education are included with others. Please refer to "x" code in Table D5.3 for details.</t>
  </si>
  <si>
    <t>2. Public institutions only. For the Netherlands, private data is available and included for pre-primary education.  For Israel, private data is available and included in all levels except for pre-primary and upper secondary.</t>
  </si>
  <si>
    <t>3. Includes data on management personnel.</t>
  </si>
  <si>
    <t>4. Year of reference 2013.</t>
  </si>
  <si>
    <t>Countries are ranked in descending order of the percentage of female teachers at the secondary level.</t>
  </si>
  <si>
    <r>
      <t>Source</t>
    </r>
    <r>
      <rPr>
        <sz val="8"/>
        <color rgb="FF000000"/>
        <rFont val="Arial Narrow"/>
        <family val="2"/>
      </rPr>
      <t>: OECD. Table D5.3 and Education database. See Annex 3 for notes (</t>
    </r>
    <r>
      <rPr>
        <i/>
        <sz val="8"/>
        <color rgb="FF000000"/>
        <rFont val="Arial Narrow"/>
        <family val="2"/>
      </rPr>
      <t>www.oecd.org/education/education-at-a-glance-19991487.htm</t>
    </r>
    <r>
      <rPr>
        <sz val="8"/>
        <color rgb="FF000000"/>
        <rFont val="Arial Narrow"/>
        <family val="2"/>
      </rPr>
      <t>).</t>
    </r>
  </si>
  <si>
    <t>Pre-primary education</t>
  </si>
  <si>
    <t>All secondary</t>
  </si>
  <si>
    <t>All tertiary education</t>
  </si>
  <si>
    <t>x</t>
  </si>
  <si>
    <t>Estonia1</t>
  </si>
  <si>
    <t>Israel2</t>
  </si>
  <si>
    <t>Ireland1,2</t>
  </si>
  <si>
    <t>Hungary0</t>
  </si>
  <si>
    <t>United States1</t>
  </si>
  <si>
    <t>France1</t>
  </si>
  <si>
    <t>Denmark1</t>
  </si>
  <si>
    <t>Netherlands2</t>
  </si>
  <si>
    <t>Switzerland1,2</t>
  </si>
  <si>
    <t>Canada1,4</t>
  </si>
  <si>
    <t>Střední školy</t>
  </si>
  <si>
    <t>Druhý stupeň</t>
  </si>
  <si>
    <t>Celkem</t>
  </si>
  <si>
    <t>CELKEM</t>
  </si>
  <si>
    <t>1.stupeň ZŠ</t>
  </si>
  <si>
    <t>2. stupeň ZŠ a střední školy</t>
  </si>
  <si>
    <t>Indicator B6</t>
  </si>
  <si>
    <t>Figure B6.2. Compensation of staff as a share of current expenditure on educational institutions, by level of education (2013)</t>
  </si>
  <si>
    <t>Figure B6.2.</t>
  </si>
  <si>
    <t>Compensation of staff as a share of current expenditure on educational institutions, by level of education (2013)</t>
  </si>
  <si>
    <t>1. Public institutions only. For Czech Republic, Italy, Luxembourg and the Slovak Republic in tertiary education only.</t>
  </si>
  <si>
    <t>2. All secondary includes some or all post-secondary non-tertiary programmes.</t>
  </si>
  <si>
    <t>3. Secondary includes only upper secondary</t>
  </si>
  <si>
    <t>4. Year of reference 2012</t>
  </si>
  <si>
    <t>Countries are ranked in descending order of share of current expenditure devoted to compensation of all staff in secondary education.</t>
  </si>
  <si>
    <t>Source:  OECD. Table B6.2. See Annex 3 for notes (http://www.oecd.org/edu/education-at-a-glance-19991487.htm).</t>
  </si>
  <si>
    <t>Secondary</t>
  </si>
  <si>
    <t>Tertiary</t>
  </si>
  <si>
    <t>Argentina1</t>
  </si>
  <si>
    <t>Mexico1</t>
  </si>
  <si>
    <t>Belgium2</t>
  </si>
  <si>
    <t>Japan2</t>
  </si>
  <si>
    <t>Spain2</t>
  </si>
  <si>
    <t>Italy1</t>
  </si>
  <si>
    <t>Norway2</t>
  </si>
  <si>
    <t>Canada3, 4</t>
  </si>
  <si>
    <t>Portugal2</t>
  </si>
  <si>
    <t>Brazil1,2</t>
  </si>
  <si>
    <t>Poland1</t>
  </si>
  <si>
    <t>Indonesia4</t>
  </si>
  <si>
    <t>Finland2</t>
  </si>
  <si>
    <t>Czech Republic1</t>
  </si>
  <si>
    <t>Table B6.1. Share of current and capital expenditure by education level (2013)</t>
  </si>
  <si>
    <t xml:space="preserve">Table B6.1.
</t>
  </si>
  <si>
    <t>Share of current and capital expenditure by education level (2013)</t>
  </si>
  <si>
    <t>Distribution of capital and current expenditure by educational institutions from public and private sources</t>
  </si>
  <si>
    <t>Upper secondary</t>
  </si>
  <si>
    <t>Post-secondary non-tertiary</t>
  </si>
  <si>
    <t>From primary to tertiary</t>
  </si>
  <si>
    <t>Current</t>
  </si>
  <si>
    <t>Capital</t>
  </si>
  <si>
    <t>x(5)</t>
  </si>
  <si>
    <t>x(6)</t>
  </si>
  <si>
    <t>x(1)</t>
  </si>
  <si>
    <t>x(2)</t>
  </si>
  <si>
    <t>a</t>
  </si>
  <si>
    <t>x(5,9)</t>
  </si>
  <si>
    <t>x(6,10)</t>
  </si>
  <si>
    <t>2,3</t>
  </si>
  <si>
    <t>x(9)</t>
  </si>
  <si>
    <t>x(10)</t>
  </si>
  <si>
    <t>x(3)</t>
  </si>
  <si>
    <t>x(4)</t>
  </si>
  <si>
    <t>1. Year of reference 2012</t>
  </si>
  <si>
    <t>2. Public institutions only. For the Czech Republic, Italy, Luxembourg and the Slovak Republic in tertiary education only.</t>
  </si>
  <si>
    <t>3. Upper secondary includes lower secondary vocational.</t>
  </si>
  <si>
    <r>
      <rPr>
        <b/>
        <sz val="8"/>
        <rFont val="Arial"/>
        <family val="2"/>
      </rPr>
      <t>Sources:</t>
    </r>
    <r>
      <rPr>
        <sz val="8"/>
        <rFont val="Arial"/>
        <family val="2"/>
      </rPr>
      <t xml:space="preserve"> OECD. Argentina, China, Colombia, Costa Rica, India, Indonesia, Saudi Arabia, South Africa: UNESCO Institute for Statistics.Lithuania: Eurostat. See Annex 3 for notes (www.oecd.org/education/education-at-a-glance-19991487.htm). </t>
    </r>
  </si>
  <si>
    <t xml:space="preserve">Please refer to the Reader's Guide for information concerning symbols for missing data and abbreviations. </t>
  </si>
  <si>
    <t>Provozní</t>
  </si>
  <si>
    <t>2.stupeň ZŠ</t>
  </si>
  <si>
    <t>Table B6.2. Distribution of current expenditure by resource category (2013)</t>
  </si>
  <si>
    <t>Table B6.2.</t>
  </si>
  <si>
    <t>Distribution of current expenditure by resource category (2013)</t>
  </si>
  <si>
    <t>Distribution of current expenditure by educational institutions from public and private sources as a percentage of total current expenditure</t>
  </si>
  <si>
    <t>Compensation of all staff</t>
  </si>
  <si>
    <t>Other current expenditure</t>
  </si>
  <si>
    <t>Compensation of teachers</t>
  </si>
  <si>
    <t>Compensation of other staff</t>
  </si>
  <si>
    <t>Total</t>
  </si>
  <si>
    <t>x(11)</t>
  </si>
  <si>
    <t>x(7)</t>
  </si>
  <si>
    <t>1,5</t>
  </si>
  <si>
    <t>1,4</t>
  </si>
  <si>
    <t>x(8)</t>
  </si>
  <si>
    <t>1. All secondary includes some or all post-secondary non-tertiary programmes.</t>
  </si>
  <si>
    <t>2. Primary includes lower secondary and all secondary includes only upper secondary.</t>
  </si>
  <si>
    <t>3. Year of reference 2012</t>
  </si>
  <si>
    <t>4. Public institutions only. For the Czech Republic, Italy, Luxembourg and the Slovak Republic in tertiary education only.</t>
  </si>
  <si>
    <t>5. Tertiary includes post-secondary non-tertiary education.</t>
  </si>
  <si>
    <t>Please refer to the Reader's Guide for information concerning symbols for missing data and abbreviations. 
Please refer to the Reader's Guide for information concerning the symbols replacing missing data.</t>
  </si>
  <si>
    <t>Bezne jako dil celkovych</t>
  </si>
  <si>
    <t>Ucitelske jako dil beznych</t>
  </si>
  <si>
    <t>Podíl</t>
  </si>
  <si>
    <t>Indicator B7</t>
  </si>
  <si>
    <t xml:space="preserve">Table B7.1. Salary cost of teachers per student, by level of education (2014)                   </t>
  </si>
  <si>
    <t>Table B7.1.</t>
  </si>
  <si>
    <t xml:space="preserve">Salary cost of teachers per student, by level of education (2014)                   </t>
  </si>
  <si>
    <t xml:space="preserve">Salary cost of teachers per student in public institutions, in equivalent USD, converted using PPPs for private consumption, and in percentage of per capita GDP </t>
  </si>
  <si>
    <t xml:space="preserve">Salary cost of teachers per student
</t>
  </si>
  <si>
    <t>(in USD)</t>
  </si>
  <si>
    <t>(in percentage of GDP per capita)</t>
  </si>
  <si>
    <t>England</t>
  </si>
  <si>
    <t>Scotland</t>
  </si>
  <si>
    <t>1. The OECD average for salary costs is calculated as the average teachers' salary for OECD countries divided by the average student-teacher ratio. It only includes countries with information for all factors used to calculate salary cost and does not correspond to the average of the salary costs presented in the table.</t>
  </si>
  <si>
    <t xml:space="preserve">
Please refer to the Reader's Guide for information concerning symbols for missing data and abbreviations.</t>
  </si>
  <si>
    <t>Figure B7.2. Teachers' salary cost per student as a percentage of GDP per capita, by level of education (2014)</t>
  </si>
  <si>
    <t>Figure B7.2.</t>
  </si>
  <si>
    <t>Teachers' salary cost per student as a percentage of GDP per capita, by level of education (2014)</t>
  </si>
  <si>
    <t>In public institutions</t>
  </si>
  <si>
    <t>1. The OECD average for salary costs is calculated as the average salary for OECD countries divided by the average student-teacher ratio. It does not, therefore, correspond to the average of the salary costs presented in the table and only includes countries with both pieces of information for 2014.</t>
  </si>
  <si>
    <t>Countries are ranked in descending order of the salary cost of teachers per student in lower secondary education.</t>
  </si>
  <si>
    <r>
      <rPr>
        <b/>
        <sz val="8"/>
        <rFont val="Arial Narrow"/>
        <family val="2"/>
      </rPr>
      <t>Source:</t>
    </r>
    <r>
      <rPr>
        <sz val="8"/>
        <rFont val="Arial Narrow"/>
        <family val="2"/>
      </rPr>
      <t xml:space="preserve">  OECD. Table B7.1. See Annex 3 for notes (www.oecd.org/education/education-at-a-glance-19991487.htm).</t>
    </r>
  </si>
  <si>
    <t>Country</t>
  </si>
  <si>
    <t>Notes 
Table B7.2a</t>
  </si>
  <si>
    <t>Notes 
graph</t>
  </si>
  <si>
    <t>Country&amp;Notes</t>
  </si>
  <si>
    <t>OECD average1</t>
  </si>
  <si>
    <t>Figure B7.4. Contribution of various factors to salary cost of teachers per student in public institutions, lower secondary education (2014)</t>
  </si>
  <si>
    <t>Figure B7.4.</t>
  </si>
  <si>
    <t>Contribution of various factors to salary cost of teachers per student in public institutions, lower secondary education (2014)</t>
  </si>
  <si>
    <t>In USD</t>
  </si>
  <si>
    <r>
      <rPr>
        <b/>
        <sz val="8"/>
        <rFont val="Arial Narrow"/>
        <family val="2"/>
      </rPr>
      <t>How to read this chart</t>
    </r>
    <r>
      <rPr>
        <sz val="8"/>
        <rFont val="Arial Narrow"/>
        <family val="2"/>
      </rPr>
      <t xml:space="preserve">
This chart shows the contribution (in USD) of the factors influencing the difference between salary cost of teachers per student in the country and the OECD average. For example, in Hungary, the salary cost of teachers per student is USD 1 613 lower than the OECD average. This is because Hungary has lower teachers’ salaries (- USD 2 168) than the OECD average, below-average instruction time for students (- USD 674), above-average teaching time for teachers (+ USD 384), and above-average estimated class size (+ USD 845).
</t>
    </r>
  </si>
  <si>
    <t xml:space="preserve">Countries are ranked in descending order of the difference between the salary cost of teachers per student and the OECD average.
</t>
  </si>
  <si>
    <r>
      <rPr>
        <b/>
        <sz val="8"/>
        <rFont val="Arial Narrow"/>
        <family val="2"/>
      </rPr>
      <t>Source:</t>
    </r>
    <r>
      <rPr>
        <sz val="8"/>
        <rFont val="Arial Narrow"/>
        <family val="2"/>
      </rPr>
      <t xml:space="preserve"> OECD. Table B7.4. See Annex 3 for notes (www.oecd.org/education/education-at-a-glance-19991487.htm).</t>
    </r>
  </si>
  <si>
    <t>Data for Chart B7.4.Contribution of various factors to salary cost of teachers per student in public institutions, lower secondary education (2014)</t>
  </si>
  <si>
    <t>Salary cost</t>
  </si>
  <si>
    <t>difference from OECD average</t>
  </si>
  <si>
    <t>Contribution of teachers' salary</t>
  </si>
  <si>
    <t>Contribution of instruction time</t>
  </si>
  <si>
    <t>Contribution of teaching time</t>
  </si>
  <si>
    <t>Contribution of estimated class size</t>
  </si>
  <si>
    <t>Náklady na platy</t>
  </si>
  <si>
    <t>Odchylka od průměru OECD</t>
  </si>
  <si>
    <t>Příspěvek učitelských platů</t>
  </si>
  <si>
    <t>Příspěvek vyučovací doby</t>
  </si>
  <si>
    <t>Přspěvek odhadnuté velikosti tříd</t>
  </si>
  <si>
    <t>Příspěvek instrukčního času</t>
  </si>
  <si>
    <t>studentYearExp2</t>
  </si>
  <si>
    <t>studentYearExp1</t>
  </si>
  <si>
    <t>studentCumExp1</t>
  </si>
  <si>
    <t>studentCumExp2</t>
  </si>
  <si>
    <t>privateExp</t>
  </si>
  <si>
    <t>publicExp</t>
  </si>
  <si>
    <t>totalExp</t>
  </si>
  <si>
    <t>educExpSh</t>
  </si>
  <si>
    <t>teacherExp1</t>
  </si>
  <si>
    <t>teacherExp2</t>
  </si>
  <si>
    <t>NA</t>
  </si>
  <si>
    <t>currentExpSh1</t>
  </si>
  <si>
    <t>currentExpSh2</t>
  </si>
  <si>
    <t>teacherExpSh</t>
  </si>
  <si>
    <t>teacherCurrentSh</t>
  </si>
  <si>
    <t>relativeSalary1</t>
  </si>
  <si>
    <t>relativeSalary2</t>
  </si>
  <si>
    <t>ageBelow30</t>
  </si>
  <si>
    <t>age30_39</t>
  </si>
  <si>
    <t>age40_49</t>
  </si>
  <si>
    <t>ageAbove50</t>
  </si>
  <si>
    <t>femaleSh</t>
  </si>
  <si>
    <t>salaryExp</t>
  </si>
  <si>
    <t>deviationOECD</t>
  </si>
  <si>
    <t>contributionSalary</t>
  </si>
  <si>
    <t>contributionTime</t>
  </si>
  <si>
    <t>contributionTeaching</t>
  </si>
  <si>
    <t>contributionClassSize</t>
  </si>
  <si>
    <t>country</t>
  </si>
  <si>
    <t>var</t>
  </si>
  <si>
    <t>year</t>
  </si>
  <si>
    <t>fullName</t>
  </si>
  <si>
    <t>q</t>
  </si>
  <si>
    <t xml:space="preserve">http://dx.doi.org/10.1787/888933397540 </t>
  </si>
  <si>
    <t>sourceLink</t>
  </si>
  <si>
    <t>sourcePage</t>
  </si>
  <si>
    <t xml:space="preserve">http://dx.doi.org/10.1787/888933397556 </t>
  </si>
  <si>
    <t>1. stupeň ZŠ</t>
  </si>
  <si>
    <t>2. stupeň ZŠ</t>
  </si>
  <si>
    <t xml:space="preserve">http://dx.doi.org/10.1787/888933397692 </t>
  </si>
  <si>
    <t xml:space="preserve">http://dx.doi.org/10.1787/888933397862 </t>
  </si>
  <si>
    <t xml:space="preserve">http://dx.doi.org/10.1787/888933398080 </t>
  </si>
  <si>
    <t xml:space="preserve">http://dx.doi.org/10.1787/888933398014 </t>
  </si>
  <si>
    <t>ref</t>
  </si>
  <si>
    <t>B1.3</t>
  </si>
  <si>
    <t>B1.4</t>
  </si>
  <si>
    <t>B1:4</t>
  </si>
  <si>
    <t>B2.2</t>
  </si>
  <si>
    <t>B4.1</t>
  </si>
  <si>
    <t xml:space="preserve"> </t>
  </si>
  <si>
    <t>B7.2</t>
  </si>
  <si>
    <t>B6.1</t>
  </si>
  <si>
    <t>B6.2</t>
  </si>
  <si>
    <t>http://dx.doi.org/10.1787/888933398952</t>
  </si>
  <si>
    <t>D3.2</t>
  </si>
  <si>
    <t xml:space="preserve">http://dx.doi.org/10.1787/888933399159 </t>
  </si>
  <si>
    <t xml:space="preserve">http://dx.doi.org/10.1787/888933399179 </t>
  </si>
  <si>
    <t>D5.1</t>
  </si>
  <si>
    <t>D5.3</t>
  </si>
  <si>
    <t>Veřejné výdaje</t>
  </si>
  <si>
    <t>Soukromé výdaje</t>
  </si>
  <si>
    <t>&lt; 30 let</t>
  </si>
  <si>
    <t>30-39 let</t>
  </si>
  <si>
    <t>40-49 let</t>
  </si>
  <si>
    <t xml:space="preserve"> ≥ 50 let</t>
  </si>
  <si>
    <t>CountryCode</t>
  </si>
  <si>
    <t>AU</t>
  </si>
  <si>
    <t>AT</t>
  </si>
  <si>
    <t>BE</t>
  </si>
  <si>
    <t>CA</t>
  </si>
  <si>
    <t>CZ</t>
  </si>
  <si>
    <t>DK</t>
  </si>
  <si>
    <t>EE</t>
  </si>
  <si>
    <t>FI</t>
  </si>
  <si>
    <t>FR</t>
  </si>
  <si>
    <t>DE</t>
  </si>
  <si>
    <t>HU</t>
  </si>
  <si>
    <t>IE</t>
  </si>
  <si>
    <t>IL</t>
  </si>
  <si>
    <t>IT</t>
  </si>
  <si>
    <t>JP</t>
  </si>
  <si>
    <t>KR</t>
  </si>
  <si>
    <t>LV</t>
  </si>
  <si>
    <t>LT</t>
  </si>
  <si>
    <t>NL</t>
  </si>
  <si>
    <t>NZ</t>
  </si>
  <si>
    <t>NO</t>
  </si>
  <si>
    <t>PL</t>
  </si>
  <si>
    <t>PT</t>
  </si>
  <si>
    <t>RU</t>
  </si>
  <si>
    <t>SK</t>
  </si>
  <si>
    <t>SI</t>
  </si>
  <si>
    <t>ES</t>
  </si>
  <si>
    <t>SE</t>
  </si>
  <si>
    <t>CH</t>
  </si>
  <si>
    <t>TR</t>
  </si>
  <si>
    <t>GB</t>
  </si>
  <si>
    <t>USA</t>
  </si>
  <si>
    <t>US</t>
  </si>
  <si>
    <t>IS</t>
  </si>
  <si>
    <t>LU</t>
  </si>
  <si>
    <t>Stát</t>
  </si>
  <si>
    <t>Austrálie</t>
  </si>
  <si>
    <t>Rakousko</t>
  </si>
  <si>
    <t>Belgie</t>
  </si>
  <si>
    <t>Kanada</t>
  </si>
  <si>
    <t>Česko</t>
  </si>
  <si>
    <t>Dánsko</t>
  </si>
  <si>
    <t>Estonsko</t>
  </si>
  <si>
    <t>Finsko</t>
  </si>
  <si>
    <t>Francie</t>
  </si>
  <si>
    <t>Německo</t>
  </si>
  <si>
    <t>Maďarsko</t>
  </si>
  <si>
    <t>Island</t>
  </si>
  <si>
    <t>Irsko</t>
  </si>
  <si>
    <t>Izrael</t>
  </si>
  <si>
    <t>Itálie</t>
  </si>
  <si>
    <t>Japonsko</t>
  </si>
  <si>
    <t>Jižní Korea</t>
  </si>
  <si>
    <t>Lotyšsko</t>
  </si>
  <si>
    <t>Litva</t>
  </si>
  <si>
    <t>Lucembursko</t>
  </si>
  <si>
    <t>Nizozemsko</t>
  </si>
  <si>
    <t>Nový Zéland</t>
  </si>
  <si>
    <t>Norsko</t>
  </si>
  <si>
    <t>Polsko</t>
  </si>
  <si>
    <t>Portugalsko</t>
  </si>
  <si>
    <t>Rusko</t>
  </si>
  <si>
    <t>Slovensko</t>
  </si>
  <si>
    <t>Slovinsko</t>
  </si>
  <si>
    <t>Španělsko</t>
  </si>
  <si>
    <t>Švédsko</t>
  </si>
  <si>
    <t>Švýcarsko</t>
  </si>
  <si>
    <t>Turecko</t>
  </si>
  <si>
    <t>Spojené království</t>
  </si>
  <si>
    <t>unit</t>
  </si>
  <si>
    <t>% HDP</t>
  </si>
  <si>
    <t>Celkové veřejné výdaje na vzdělávání jako podíl na celkových veřejných výdajích</t>
  </si>
  <si>
    <t>Description</t>
  </si>
  <si>
    <t>Soukromé výdaje na vzdělávací instituce jako podíl na HDP</t>
  </si>
  <si>
    <t>Celkové výdaje na vzdělávací instituce jako podíl na HDP</t>
  </si>
  <si>
    <t>Podíl provozních výdajů na celkových výdajích na vzdělávání na 1. stupni ZŠ</t>
  </si>
  <si>
    <t>Podíl provozních výdajů na celkových výdajích na vzdělávání na 2. stupni ZŠ</t>
  </si>
  <si>
    <t>Výdaje na platy učitelů 1. stupně ZŠ jako podíl celkových výdajů na 1. stupeň ZŠ</t>
  </si>
  <si>
    <t>Výdaje na platy učitelů 1. stupně ZŠ jako podíl provozních výdajů na 1. stupeň ZŠ</t>
  </si>
  <si>
    <t>Platy učitelů 1. stupně ZŠ v relaci k platům ostatních VŠ vzdělaných pracovníků</t>
  </si>
  <si>
    <t>Platy učitelů 2. stupně ZŠ v relaci k platům ostatních VŠ vzdělaných pracovníků</t>
  </si>
  <si>
    <t>Věková struktura učitelů 1. stupně ZŠ: pod 30</t>
  </si>
  <si>
    <t>Věková struktura učitelů 1. stupně ZŠ:  30-39</t>
  </si>
  <si>
    <t>min</t>
  </si>
  <si>
    <t>max</t>
  </si>
  <si>
    <t>Veřejné výdaje na vzdělávací instituce jako podíl na HDP</t>
  </si>
  <si>
    <t>Tooltip</t>
  </si>
  <si>
    <t>English</t>
  </si>
  <si>
    <t>V_zemi</t>
  </si>
  <si>
    <t>V Austrálii</t>
  </si>
  <si>
    <t>V Rakousku</t>
  </si>
  <si>
    <t>V Belgii</t>
  </si>
  <si>
    <t>V Kanadě</t>
  </si>
  <si>
    <t>V Česku</t>
  </si>
  <si>
    <t>V Dánsku</t>
  </si>
  <si>
    <t>V Estonsku</t>
  </si>
  <si>
    <t>Ve Francii</t>
  </si>
  <si>
    <t>V Německu</t>
  </si>
  <si>
    <t>V Maďarsku</t>
  </si>
  <si>
    <t>Na Islandu</t>
  </si>
  <si>
    <t>V Irsku</t>
  </si>
  <si>
    <t>V Izraeli</t>
  </si>
  <si>
    <t>V Itálii</t>
  </si>
  <si>
    <t>V Japonsku</t>
  </si>
  <si>
    <t>V Jižní Koreji</t>
  </si>
  <si>
    <t>V Lotyšsku</t>
  </si>
  <si>
    <t>V Litvě</t>
  </si>
  <si>
    <t>V Lucembursku</t>
  </si>
  <si>
    <t>V Nizozemsku</t>
  </si>
  <si>
    <t>Na Novém Zélandu</t>
  </si>
  <si>
    <t>V Norsku</t>
  </si>
  <si>
    <t>V Polsku</t>
  </si>
  <si>
    <t>V Portugalsku</t>
  </si>
  <si>
    <t>V Rusku</t>
  </si>
  <si>
    <t>Na Slovensku</t>
  </si>
  <si>
    <t>Ve Slovinsku</t>
  </si>
  <si>
    <t>Ve Španělsku</t>
  </si>
  <si>
    <t>Ve Švédsku</t>
  </si>
  <si>
    <t>Ve Švýcarsku</t>
  </si>
  <si>
    <t>V Turecku</t>
  </si>
  <si>
    <t>Ve Spojeném království</t>
  </si>
  <si>
    <t>V USA</t>
  </si>
  <si>
    <t>Czech</t>
  </si>
  <si>
    <t>round</t>
  </si>
  <si>
    <t>Ve Finsku</t>
  </si>
  <si>
    <t>LegendInterval</t>
  </si>
  <si>
    <t>LegendCount</t>
  </si>
  <si>
    <t>0.2</t>
  </si>
  <si>
    <t>ShortName</t>
  </si>
  <si>
    <t>Výdaje na studenta</t>
  </si>
  <si>
    <t>Makroekonomické výdaje</t>
  </si>
  <si>
    <t>Platy Učitelů</t>
  </si>
  <si>
    <t>Charakteristiky učitelů</t>
  </si>
  <si>
    <t>Veřejné výdaje vůči HDP</t>
  </si>
  <si>
    <t>Roční na 1. stupni</t>
  </si>
  <si>
    <t>Roční na 2. stupni</t>
  </si>
  <si>
    <t>Kumulované na 1. stupni</t>
  </si>
  <si>
    <t>Struktura výdajů</t>
  </si>
  <si>
    <t>Podíl mužů mezi učiteli základních a středních škol</t>
  </si>
  <si>
    <t>Category Title</t>
  </si>
  <si>
    <t>CategoryShort</t>
  </si>
  <si>
    <t>VydajeStudent</t>
  </si>
  <si>
    <t>MakroVydaje</t>
  </si>
  <si>
    <t>PlatyUcitelu</t>
  </si>
  <si>
    <t>StrukturaVydaju</t>
  </si>
  <si>
    <t>Charakteristiky</t>
  </si>
  <si>
    <t>Kumulované na 2. stupni</t>
  </si>
  <si>
    <t>Soukromé výdaje vůči HDP</t>
  </si>
  <si>
    <t>Celkové výdaje vůči HDP</t>
  </si>
  <si>
    <t>ageBelow40</t>
  </si>
  <si>
    <t>AgeBelow 40</t>
  </si>
  <si>
    <t>maleSh</t>
  </si>
  <si>
    <t>Podíl učitelů na 1. stupni ZŠ mladších než 40 let</t>
  </si>
  <si>
    <t>Podíl učitelů pod 40 let</t>
  </si>
  <si>
    <t>Roční výdaje na žáka na 1. stupni ZŠ</t>
  </si>
  <si>
    <t>Roční výdaje na žáka na 2. stupni ZŠ</t>
  </si>
  <si>
    <t>Kumulované výdaje na žáka během očekávané doby trvání studia na 1. stupni ZŠ</t>
  </si>
  <si>
    <t>Kumulované výdaje na žáka během očekávané doby trvání studia na 2. stupni ZŠ</t>
  </si>
  <si>
    <t>Podíl mužů mezi učiteli</t>
  </si>
  <si>
    <t>%c6 tvoří soukromé výdaje na školství %n % HDP</t>
  </si>
  <si>
    <t>%c6 tvoří celkové výdaje na školství %n % HDP</t>
  </si>
  <si>
    <t>Náklady na učitelské platy připadající na jednoho žáka na 1. stupni ZŠ v poměru k HDP na hlavu</t>
  </si>
  <si>
    <t>Náklady na učitelské platy připadající na jednoho žáka na 2. stupni ZŠ v poměru k HDP na hlavu</t>
  </si>
  <si>
    <t>Na žáka k HDP na hlavu (1. stupeň)</t>
  </si>
  <si>
    <t>Na žáka k HDP na hlavu (2. stupeň)</t>
  </si>
  <si>
    <t>%c6 tvoří provozní náklady %n % celkových výdajů na vzdělávání</t>
  </si>
  <si>
    <t>%c6 tvoří platy učitelů %n % celkových výdajů</t>
  </si>
  <si>
    <t>%c6 tvoří platy učitelů %n % provozních výdajů</t>
  </si>
  <si>
    <t>%c6 je %n % učitelů mladších než 40 let</t>
  </si>
  <si>
    <t>%c6 je %n % mužů mezi učiteli</t>
  </si>
  <si>
    <t>USD v PPP</t>
  </si>
  <si>
    <t>%</t>
  </si>
  <si>
    <t>%c6 dostávají učitelé %n % platů ostatních absolventů VŠ</t>
  </si>
  <si>
    <t>%c6 dostávají učitelé %n % platů ostatních vysokoškolsky vzdělaných zaměstnanců</t>
  </si>
  <si>
    <t>Učitelé na 1. stupni vůči zaměstnancům s VŠ</t>
  </si>
  <si>
    <t>Učitelé na 2. stupni vůči zaměstnancům s VŠ</t>
  </si>
  <si>
    <t>Náklady na učitelské platy připadající na jednoho žáka na 1. stupni ZŠ v poměru k HDP na hlavu.</t>
  </si>
  <si>
    <t>Náklady na učitelské platy připadající na jednoho žáka na 2. stupni ZŠ v poměru k HDP na hlavu.</t>
  </si>
  <si>
    <t>Výdaje na platy učitelů vůči celkovým výdajům</t>
  </si>
  <si>
    <t>Výdaje na platy učitelů vůči provozním výdajům</t>
  </si>
  <si>
    <t>Podíl provozních výdajů (1. stupeň) na celkových výdajích (1. stupeň)</t>
  </si>
  <si>
    <t>Podíl provozních výdajů (2. stupeň) na celkových výdajích (2. stupeň)</t>
  </si>
  <si>
    <t>%c0 vydává na žáka 1. stupně ročně %n USD v PPP</t>
  </si>
  <si>
    <t>%c0 vydává na řáka 2. stupně ročně %n USD v PPP</t>
  </si>
  <si>
    <t>%c0 vydává na žáka za celou dobu studia na 1. stupni ZŠ %n USD v PPP</t>
  </si>
  <si>
    <t>%c0 vydává na žáka za celou dobu studia na 2. stupni %n USD v PPP</t>
  </si>
  <si>
    <t>%c6 tvoří veřejné výdaje na školství %n % HDP</t>
  </si>
  <si>
    <t>%c6 tvoří veřejné výdaje %n % celkových veřejných výdajů</t>
  </si>
  <si>
    <t>%c6 představují náklady učitelského platu na žáka %n % HDP na hlavu</t>
  </si>
  <si>
    <t>Náklady na učitelské platy připadající na jednoho žáka 1. stupně ZŠ v relaci k HDP na hlavu</t>
  </si>
  <si>
    <t>Náklady na učitelské platy připadající na jednoho žáka 2. stupně ZŠ v relaci k HDP na hlavu</t>
  </si>
  <si>
    <t>Veřejné výdaje na nevysokoškolské vzdělávací instituce jako podíl na HDP</t>
  </si>
  <si>
    <t>Soukromé výdaje na nevysokoškolské vzdělávací instituce jako podíl na HDP</t>
  </si>
  <si>
    <t>Celkové výdaje na nevysokoškolské vzdělávací instituce jako podíl na HDP</t>
  </si>
  <si>
    <t>Veřejné výdaje na vzdělávání vůči celkovým veřejným výdajům</t>
  </si>
  <si>
    <t>Podíl veřejných výdajů na vzdělávání jako podíl na celkových veřejných výdajích</t>
  </si>
  <si>
    <t>Celkové veřejné výdaje na vzdělávání jako podíl na celkových veřejných výdajích (ne jako podíl na HDP).</t>
  </si>
  <si>
    <t>Celkové roční výdaje na studium jednoho žáka 1. stupně ZŠ.</t>
  </si>
  <si>
    <t>Celkové roční výdaje na studium jednoho žáka 2. stupně ZŠ.</t>
  </si>
  <si>
    <t>Roční výdaje na žáka 2. stupně ZŠ</t>
  </si>
  <si>
    <t>Roční výdaje na žáka 1. stupně ZŠ</t>
  </si>
  <si>
    <t>Provozní výdaje v relaci k celkovým výdajům na vzdělávání (1. stupeň ZŠ)</t>
  </si>
  <si>
    <t>Provozní výdaje v relaci k celkovým výdajům na vzdělávání (2. stupeň ZŠ)</t>
  </si>
  <si>
    <t>Dlouhodobě nízkou atraktivitu učitelské profese v Česku indikuje nízký podíl učitelů mladších 40 let mezi učiteli na 1. stupni ZŠ.</t>
  </si>
  <si>
    <t>Muži mezi učiteli na 1. stupni ZŠ</t>
  </si>
  <si>
    <t>Podíl mužů mezi učiteli na 1. stupni ZŠ je velmi nízký.</t>
  </si>
  <si>
    <t>Průměrné platy učitelů 1. stupně ZŠ v poměru k průměrným platům ostatních VŠ vzdělaných pracovníků jsou extrémně nízké.</t>
  </si>
  <si>
    <t>Průměrné platy učitelů 2. stupně ZŠ v poměru k průměrným platům ostatních VŠ vzdělaných pracovníků jsou extrémně nízké.</t>
  </si>
  <si>
    <t>Podíl výdajů na platy učitelů 1. stupně ZŠ na celkových provozních výdajích na 1. stupeň ZŠ je nízký.</t>
  </si>
  <si>
    <t>Podíl výdajů na platy učitelů 1. stupně ZŠ na celkových výdajích na 1. stupeň ZŠ je nízký.</t>
  </si>
  <si>
    <t>Nízké výdaje na platy českých učitelů na 1. stupni se promítají i do velmi nestandardní struktury celkových výdajů na vzdělávání na 1. stupni.</t>
  </si>
  <si>
    <t>Nízké výdaje na platy českých učitelů na 2. stupni se promítají i do velmi nestandardní struktury celkových výdajů na vzdělávání na 2. stupni.</t>
  </si>
  <si>
    <t>Veřejné výdaje na vzdělávací instituce základního a středního školství jako podíl na HDP. Zatímco srovnání na základě absolutních výdajů může skreslovat ve prospěch bohatších zemí, relativní srovnání pomocí HDP zohledňuje rozdílné ekonomické podmínky zemí.</t>
  </si>
  <si>
    <t>Soukromé výdaje na vzdělávací instituce základního a středního školství jako podíl na HDP. Zatímco srovnání na základě absolutních výdajů může skreslovat ve prospěch bohatších zemí, relativní srovnání pomocí HDP zohledňuje rozdílné ekonomické podmínky zemí.</t>
  </si>
  <si>
    <t>Celkové výdaje (t.j. veřejné + soukromé) na instituce základního a středního školství jako podíl na HDP.  Relativní srovnání pomocí HDP zohledňuje rozdílné ekonomické podmínky zemí.</t>
  </si>
  <si>
    <t>Výdaje na vzdělání žáka na 1. stupni ZŠ</t>
  </si>
  <si>
    <t>Výdaje na vzdělání žáka na 2. stupni ZŠ</t>
  </si>
  <si>
    <t>Kumulované výdaje na jednoho žáka za očekávanou dobu studia na 1. stupni ZŠ zohledňuje rozdíly v délce studia mezi zeměmi.</t>
  </si>
  <si>
    <t>Kumulované výdaje na jednoho žáka za očekávanou dobu studia na 2. stupni ZŠ zohledňuje rozdíly v délce studia mezi zeměmi.</t>
  </si>
  <si>
    <t>Výdaje na platy učitelů 1. stupně ZŠ jako podíl provozních výdajů na 1. stupni ZŠ</t>
  </si>
  <si>
    <t>Výdaje na platy učitelů 1. stupně ZŠ jako podíl celkových výdajů na 1. stupni ZŠ</t>
  </si>
  <si>
    <t>Platová atraktivita profese učitele na 1. stupni ZŠ vůči ostatním profesím s VŠ vzděláním</t>
  </si>
  <si>
    <t>Platová atraktivita profese učitele na 2. stupni ZŠ vůči ostatním profesím s VŠ vzděláním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</si>
</sst>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0.000"/>
    <numFmt numFmtId="166" formatCode="\(0\)"/>
    <numFmt numFmtId="167" formatCode="0.00\ "/>
    <numFmt numFmtId="168" formatCode="0\ "/>
    <numFmt numFmtId="169" formatCode="0.0\ \ ;@\ \ \ \ "/>
    <numFmt numFmtId="170" formatCode="###\ ##0"/>
  </numFmts>
  <fonts count="81" x14ac:knownFonts="1">
    <font>
      <sz val="10"/>
      <color theme="1"/>
      <name val="Arial"/>
      <family val="2"/>
    </font>
    <font>
      <sz val="10"/>
      <name val="Arial"/>
      <family val="2"/>
    </font>
    <font>
      <b/>
      <sz val="8"/>
      <name val="Arial Narrow"/>
      <family val="2"/>
    </font>
    <font>
      <sz val="8"/>
      <name val="Arial Narrow"/>
      <family val="2"/>
    </font>
    <font>
      <sz val="8"/>
      <color indexed="8"/>
      <name val="Arial Narrow"/>
      <family val="2"/>
    </font>
    <font>
      <b/>
      <sz val="10"/>
      <color theme="1"/>
      <name val="Arial"/>
      <family val="2"/>
    </font>
    <font>
      <sz val="8"/>
      <color rgb="FF000000"/>
      <name val="Arial Narrow"/>
      <family val="2"/>
    </font>
    <font>
      <b/>
      <sz val="8"/>
      <color theme="1"/>
      <name val="Calibri"/>
      <family val="2"/>
    </font>
    <font>
      <sz val="8"/>
      <color theme="1"/>
      <name val="Calibri"/>
      <family val="2"/>
    </font>
    <font>
      <i/>
      <sz val="8"/>
      <color rgb="FF000000"/>
      <name val="Arial Narrow"/>
      <family val="2"/>
    </font>
    <font>
      <b/>
      <sz val="8"/>
      <color theme="1"/>
      <name val="Arial Narrow"/>
      <family val="2"/>
    </font>
    <font>
      <b/>
      <i/>
      <sz val="8"/>
      <color theme="1"/>
      <name val="Arial Narrow"/>
      <family val="2"/>
    </font>
    <font>
      <sz val="10"/>
      <color rgb="FF010000"/>
      <name val="Arial"/>
      <family val="2"/>
    </font>
    <font>
      <u/>
      <sz val="10"/>
      <color theme="10"/>
      <name val="Arial"/>
      <family val="2"/>
    </font>
    <font>
      <i/>
      <sz val="8"/>
      <name val="Arial Narrow"/>
      <family val="2"/>
    </font>
    <font>
      <b/>
      <sz val="8"/>
      <color rgb="FF000000"/>
      <name val="Arial Narrow"/>
      <family val="2"/>
    </font>
    <font>
      <b/>
      <i/>
      <sz val="8"/>
      <name val="Arial Narrow"/>
      <family val="2"/>
    </font>
    <font>
      <sz val="10"/>
      <color theme="1"/>
      <name val="Arial"/>
      <family val="2"/>
    </font>
    <font>
      <b/>
      <sz val="7"/>
      <color theme="1"/>
      <name val="Calibri"/>
      <family val="2"/>
    </font>
    <font>
      <sz val="8"/>
      <color rgb="FFFF0000"/>
      <name val="Calibri"/>
      <family val="2"/>
    </font>
    <font>
      <b/>
      <sz val="8"/>
      <name val="Arial"/>
      <family val="2"/>
    </font>
    <font>
      <sz val="8"/>
      <name val="Arial"/>
      <family val="2"/>
    </font>
    <font>
      <sz val="8"/>
      <color rgb="FFFF0000"/>
      <name val="Arial"/>
      <family val="2"/>
    </font>
    <font>
      <sz val="10"/>
      <color rgb="FFFF0000"/>
      <name val="Arial"/>
      <family val="2"/>
    </font>
    <font>
      <sz val="8"/>
      <color rgb="FFFF0000"/>
      <name val="Arial Narrow"/>
      <family val="2"/>
    </font>
    <font>
      <sz val="10"/>
      <color rgb="FFFF0000"/>
      <name val="Arial Narrow"/>
      <family val="2"/>
    </font>
    <font>
      <sz val="10"/>
      <name val="Arial Narrow"/>
      <family val="2"/>
    </font>
    <font>
      <sz val="8"/>
      <color theme="1"/>
      <name val="Arial"/>
      <family val="2"/>
    </font>
    <font>
      <i/>
      <sz val="8"/>
      <name val="Arial"/>
      <family val="2"/>
    </font>
    <font>
      <b/>
      <i/>
      <sz val="8"/>
      <name val="Arial"/>
      <family val="2"/>
    </font>
    <font>
      <b/>
      <sz val="9"/>
      <color rgb="FF000000"/>
      <name val="Arial Narrow"/>
      <family val="2"/>
    </font>
    <font>
      <b/>
      <sz val="9"/>
      <name val="Arial Narrow"/>
      <family val="2"/>
    </font>
    <font>
      <i/>
      <sz val="9"/>
      <name val="Arial Narrow"/>
      <family val="2"/>
    </font>
    <font>
      <i/>
      <sz val="9"/>
      <color rgb="FF000000"/>
      <name val="Arial Narrow"/>
      <family val="2"/>
    </font>
    <font>
      <sz val="8"/>
      <name val="Courier"/>
      <family val="3"/>
    </font>
    <font>
      <b/>
      <sz val="14"/>
      <name val="Arial"/>
      <family val="2"/>
    </font>
    <font>
      <sz val="8"/>
      <name val="Symbol"/>
      <family val="1"/>
      <charset val="2"/>
    </font>
    <font>
      <b/>
      <sz val="8"/>
      <color theme="1"/>
      <name val="Arial"/>
      <family val="2"/>
    </font>
    <font>
      <i/>
      <sz val="8"/>
      <color theme="1"/>
      <name val="Arial"/>
      <family val="2"/>
    </font>
    <font>
      <sz val="10"/>
      <color rgb="FF000000"/>
      <name val="Arial Narrow"/>
      <family val="2"/>
    </font>
    <font>
      <sz val="7.5"/>
      <color rgb="FF000000"/>
      <name val="Arial Narrow"/>
      <family val="2"/>
    </font>
    <font>
      <b/>
      <i/>
      <sz val="8"/>
      <color theme="1"/>
      <name val="Arial"/>
      <family val="2"/>
    </font>
    <font>
      <sz val="8"/>
      <color theme="1"/>
      <name val="Arial Narrow"/>
      <family val="2"/>
    </font>
    <font>
      <sz val="10"/>
      <color indexed="8"/>
      <name val="MS Sans Serif"/>
      <family val="2"/>
    </font>
    <font>
      <sz val="10"/>
      <name val="Times New Roman"/>
      <family val="1"/>
    </font>
    <font>
      <sz val="10"/>
      <name val="Helv"/>
      <family val="2"/>
    </font>
    <font>
      <sz val="9"/>
      <color indexed="81"/>
      <name val="Tahoma"/>
      <family val="2"/>
    </font>
    <font>
      <sz val="10"/>
      <color theme="1"/>
      <name val="Arial Narrow"/>
      <family val="2"/>
    </font>
    <font>
      <sz val="9"/>
      <name val="Arial Narrow"/>
      <family val="2"/>
    </font>
    <font>
      <sz val="9"/>
      <color theme="1"/>
      <name val="Arial"/>
      <family val="2"/>
    </font>
    <font>
      <b/>
      <sz val="10"/>
      <color rgb="FFFF0000"/>
      <name val="Arial"/>
      <family val="2"/>
    </font>
    <font>
      <b/>
      <sz val="8"/>
      <color rgb="FFFF0000"/>
      <name val="Calibri"/>
      <family val="2"/>
    </font>
    <font>
      <b/>
      <sz val="8"/>
      <name val="Calibri"/>
      <family val="2"/>
    </font>
    <font>
      <sz val="8"/>
      <color theme="1"/>
      <name val="Calibri"/>
      <family val="2"/>
      <scheme val="minor"/>
    </font>
    <font>
      <b/>
      <sz val="7"/>
      <color rgb="FFFF0000"/>
      <name val="Calibri"/>
      <family val="2"/>
    </font>
    <font>
      <b/>
      <sz val="8"/>
      <color rgb="FFFF0000"/>
      <name val="Arial"/>
      <family val="2"/>
    </font>
    <font>
      <b/>
      <i/>
      <sz val="8"/>
      <color rgb="FFFF0000"/>
      <name val="Arial"/>
      <family val="2"/>
    </font>
    <font>
      <sz val="9"/>
      <color rgb="FFFF0000"/>
      <name val="Calibri"/>
      <family val="2"/>
      <scheme val="minor"/>
    </font>
    <font>
      <i/>
      <sz val="10"/>
      <name val="Arial"/>
      <family val="2"/>
    </font>
    <font>
      <sz val="10"/>
      <color theme="0"/>
      <name val="Arial"/>
      <family val="2"/>
    </font>
    <font>
      <sz val="8"/>
      <color indexed="8"/>
      <name val="Arial"/>
      <family val="2"/>
    </font>
    <font>
      <sz val="10"/>
      <name val="Helv"/>
    </font>
    <font>
      <b/>
      <sz val="8"/>
      <color indexed="8"/>
      <name val="Arial"/>
      <family val="2"/>
    </font>
    <font>
      <b/>
      <sz val="10"/>
      <name val="Arial"/>
      <family val="2"/>
    </font>
    <font>
      <sz val="8"/>
      <color theme="0"/>
      <name val="Arial"/>
      <family val="2"/>
    </font>
    <font>
      <b/>
      <sz val="10"/>
      <name val="Arial Narrow"/>
      <family val="2"/>
    </font>
    <font>
      <b/>
      <sz val="8"/>
      <color rgb="FFFF0000"/>
      <name val="Arial Narrow"/>
      <family val="2"/>
    </font>
    <font>
      <i/>
      <sz val="10"/>
      <name val="Arial Narrow"/>
      <family val="2"/>
    </font>
    <font>
      <sz val="8"/>
      <name val="Calibri"/>
      <family val="2"/>
    </font>
    <font>
      <b/>
      <sz val="14"/>
      <color rgb="FF000000"/>
      <name val="Arial"/>
      <family val="2"/>
    </font>
    <font>
      <u/>
      <sz val="10"/>
      <color theme="11"/>
      <name val="Arial"/>
      <family val="2"/>
    </font>
    <font>
      <sz val="7"/>
      <color rgb="FF1C1C19"/>
      <name val="CourierStd"/>
    </font>
    <font>
      <b/>
      <sz val="10"/>
      <color rgb="FFFF0000"/>
      <name val="Arial Narrow"/>
      <family val="2"/>
    </font>
    <font>
      <b/>
      <sz val="10"/>
      <color rgb="FF000000"/>
      <name val="Calibri"/>
      <family val="2"/>
    </font>
    <font>
      <sz val="10"/>
      <color rgb="FF1C1C19"/>
      <name val="Arial"/>
      <family val="2"/>
    </font>
    <font>
      <sz val="11"/>
      <color theme="1"/>
      <name val="Calibri"/>
      <family val="2"/>
      <scheme val="minor"/>
    </font>
    <font>
      <sz val="10"/>
      <color theme="5"/>
      <name val="Arial"/>
      <family val="2"/>
    </font>
    <font>
      <sz val="10"/>
      <color theme="3" tint="0.39997558519241921"/>
      <name val="Arial"/>
      <family val="2"/>
    </font>
    <font>
      <sz val="10"/>
      <color theme="6" tint="-0.249977111117893"/>
      <name val="Arial"/>
      <family val="2"/>
    </font>
    <font>
      <sz val="10"/>
      <color rgb="FF4F81BE"/>
      <name val="Arial"/>
      <family val="2"/>
    </font>
    <font>
      <b/>
      <sz val="9"/>
      <color indexed="81"/>
      <name val="Tahoma"/>
      <family val="2"/>
    </font>
  </fonts>
  <fills count="15">
    <fill>
      <patternFill patternType="none"/>
    </fill>
    <fill>
      <patternFill patternType="gray125"/>
    </fill>
    <fill>
      <patternFill patternType="solid">
        <fgColor rgb="FFDBE5F1"/>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4" tint="0.79995117038483843"/>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theme="0" tint="-0.249977111117893"/>
        <bgColor indexed="64"/>
      </patternFill>
    </fill>
  </fills>
  <borders count="44">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auto="1"/>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diagonal/>
    </border>
    <border>
      <left/>
      <right style="medium">
        <color auto="1"/>
      </right>
      <top style="thin">
        <color auto="1"/>
      </top>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s>
  <cellStyleXfs count="28">
    <xf numFmtId="0" fontId="0" fillId="0" borderId="0"/>
    <xf numFmtId="0" fontId="1" fillId="0" borderId="0"/>
    <xf numFmtId="0" fontId="13" fillId="0" borderId="0" applyNumberFormat="0" applyFill="0" applyBorder="0" applyAlignment="0" applyProtection="0"/>
    <xf numFmtId="0" fontId="1" fillId="0" borderId="0"/>
    <xf numFmtId="9" fontId="17" fillId="0" borderId="0" applyFont="0" applyFill="0" applyBorder="0" applyAlignment="0" applyProtection="0"/>
    <xf numFmtId="0" fontId="1" fillId="0" borderId="0"/>
    <xf numFmtId="0" fontId="1" fillId="0" borderId="0"/>
    <xf numFmtId="0" fontId="34" fillId="0" borderId="0"/>
    <xf numFmtId="0" fontId="34" fillId="0" borderId="0"/>
    <xf numFmtId="0" fontId="17" fillId="0" borderId="0"/>
    <xf numFmtId="0" fontId="1" fillId="0" borderId="0"/>
    <xf numFmtId="0" fontId="34" fillId="0" borderId="0"/>
    <xf numFmtId="0" fontId="13" fillId="0" borderId="0" applyNumberFormat="0" applyFill="0" applyBorder="0">
      <protection locked="0"/>
    </xf>
    <xf numFmtId="0" fontId="43" fillId="0" borderId="0"/>
    <xf numFmtId="0" fontId="44" fillId="0" borderId="0"/>
    <xf numFmtId="0" fontId="1" fillId="0" borderId="0"/>
    <xf numFmtId="0" fontId="45" fillId="0" borderId="0"/>
    <xf numFmtId="0" fontId="1" fillId="0" borderId="0"/>
    <xf numFmtId="0" fontId="43" fillId="0" borderId="0" applyNumberFormat="0" applyFont="0" applyFill="0" applyBorder="0" applyAlignment="0" applyProtection="0"/>
    <xf numFmtId="0" fontId="43" fillId="0" borderId="0" applyNumberFormat="0" applyFont="0" applyFill="0" applyBorder="0" applyAlignment="0" applyProtection="0"/>
    <xf numFmtId="0" fontId="44" fillId="0" borderId="0"/>
    <xf numFmtId="0" fontId="44" fillId="0" borderId="0"/>
    <xf numFmtId="0" fontId="61" fillId="0" borderId="0"/>
    <xf numFmtId="0" fontId="34" fillId="0" borderId="0"/>
    <xf numFmtId="0" fontId="1" fillId="0" borderId="0"/>
    <xf numFmtId="0" fontId="1" fillId="0" borderId="0"/>
    <xf numFmtId="0" fontId="70" fillId="0" borderId="0" applyNumberFormat="0" applyFill="0" applyBorder="0" applyAlignment="0" applyProtection="0"/>
    <xf numFmtId="0" fontId="75" fillId="0" borderId="0"/>
  </cellStyleXfs>
  <cellXfs count="870">
    <xf numFmtId="0" fontId="0" fillId="0" borderId="0" xfId="0"/>
    <xf numFmtId="0" fontId="6" fillId="0" borderId="0" xfId="1" applyFont="1" applyFill="1" applyAlignment="1"/>
    <xf numFmtId="0" fontId="6" fillId="0" borderId="0" xfId="1" applyFont="1" applyFill="1" applyAlignment="1">
      <alignment wrapText="1"/>
    </xf>
    <xf numFmtId="0" fontId="7" fillId="0" borderId="1" xfId="0" applyFont="1" applyBorder="1" applyAlignment="1">
      <alignment horizontal="centerContinuous" vertical="center" wrapText="1"/>
    </xf>
    <xf numFmtId="0" fontId="7" fillId="0" borderId="2" xfId="0" applyFont="1" applyBorder="1" applyAlignment="1">
      <alignment horizontal="centerContinuous" vertical="center" wrapText="1"/>
    </xf>
    <xf numFmtId="0" fontId="7" fillId="0" borderId="3" xfId="0" applyFont="1" applyBorder="1" applyAlignment="1">
      <alignment horizontal="centerContinuous" vertical="center" wrapText="1"/>
    </xf>
    <xf numFmtId="0" fontId="5" fillId="0" borderId="0" xfId="0" applyFont="1" applyAlignment="1">
      <alignment horizontal="centerContinuous" vertical="center" wrapText="1"/>
    </xf>
    <xf numFmtId="1" fontId="8" fillId="2" borderId="1" xfId="0" applyNumberFormat="1" applyFont="1" applyFill="1" applyBorder="1" applyAlignment="1">
      <alignment horizontal="left" vertical="center"/>
    </xf>
    <xf numFmtId="1" fontId="8" fillId="2" borderId="2" xfId="0" applyNumberFormat="1" applyFont="1" applyFill="1" applyBorder="1" applyAlignment="1">
      <alignment horizontal="left" vertical="center"/>
    </xf>
    <xf numFmtId="1" fontId="8" fillId="2" borderId="3" xfId="0" applyNumberFormat="1" applyFont="1" applyFill="1" applyBorder="1" applyAlignment="1">
      <alignment horizontal="left" vertical="center"/>
    </xf>
    <xf numFmtId="1" fontId="8" fillId="0" borderId="4" xfId="0" applyNumberFormat="1" applyFont="1" applyBorder="1" applyAlignment="1">
      <alignment horizontal="left" vertical="center"/>
    </xf>
    <xf numFmtId="1" fontId="8" fillId="0" borderId="5" xfId="0" applyNumberFormat="1" applyFont="1" applyBorder="1" applyAlignment="1">
      <alignment horizontal="left" vertical="center"/>
    </xf>
    <xf numFmtId="1" fontId="8" fillId="0" borderId="6" xfId="0" applyNumberFormat="1" applyFont="1" applyBorder="1" applyAlignment="1">
      <alignment horizontal="left" vertical="center"/>
    </xf>
    <xf numFmtId="1" fontId="8" fillId="2" borderId="4" xfId="0" applyNumberFormat="1" applyFont="1" applyFill="1" applyBorder="1" applyAlignment="1">
      <alignment horizontal="left" vertical="center"/>
    </xf>
    <xf numFmtId="1" fontId="8" fillId="2" borderId="5" xfId="0" applyNumberFormat="1" applyFont="1" applyFill="1" applyBorder="1" applyAlignment="1">
      <alignment horizontal="left" vertical="center"/>
    </xf>
    <xf numFmtId="1" fontId="8" fillId="2" borderId="6" xfId="0" applyNumberFormat="1" applyFont="1" applyFill="1" applyBorder="1" applyAlignment="1">
      <alignment horizontal="left" vertical="center"/>
    </xf>
    <xf numFmtId="1" fontId="8" fillId="0" borderId="8" xfId="0" applyNumberFormat="1" applyFont="1" applyBorder="1" applyAlignment="1">
      <alignment horizontal="left" vertical="center"/>
    </xf>
    <xf numFmtId="1" fontId="8" fillId="0" borderId="9" xfId="0" applyNumberFormat="1" applyFont="1" applyBorder="1" applyAlignment="1">
      <alignment horizontal="left" vertical="center"/>
    </xf>
    <xf numFmtId="1" fontId="8" fillId="0" borderId="7" xfId="0" applyNumberFormat="1" applyFont="1" applyBorder="1" applyAlignment="1">
      <alignment horizontal="left" vertical="center"/>
    </xf>
    <xf numFmtId="0" fontId="2" fillId="0" borderId="0" xfId="1" applyFont="1" applyFill="1" applyAlignment="1">
      <alignment vertical="top"/>
    </xf>
    <xf numFmtId="0" fontId="9" fillId="0" borderId="0" xfId="1" applyFont="1" applyFill="1" applyAlignment="1">
      <alignment horizontal="left" readingOrder="1"/>
    </xf>
    <xf numFmtId="0" fontId="3" fillId="0" borderId="0" xfId="0" applyFont="1" applyFill="1" applyAlignment="1"/>
    <xf numFmtId="0" fontId="3" fillId="0" borderId="0" xfId="0" applyFont="1" applyFill="1" applyAlignment="1">
      <alignment horizontal="left"/>
    </xf>
    <xf numFmtId="0" fontId="9" fillId="0" borderId="0" xfId="0" applyFont="1" applyFill="1" applyAlignment="1">
      <alignment horizontal="left" vertical="center" readingOrder="1"/>
    </xf>
    <xf numFmtId="0" fontId="10" fillId="0" borderId="0" xfId="0" applyFont="1" applyFill="1" applyAlignment="1">
      <alignment horizontal="left" vertical="center" readingOrder="1"/>
    </xf>
    <xf numFmtId="0" fontId="11" fillId="0" borderId="0" xfId="0" applyFont="1" applyFill="1" applyAlignment="1">
      <alignment horizontal="left" vertical="center" readingOrder="1"/>
    </xf>
    <xf numFmtId="0" fontId="12" fillId="3" borderId="0" xfId="0" applyFont="1" applyFill="1" applyAlignment="1"/>
    <xf numFmtId="0" fontId="13" fillId="3" borderId="0" xfId="2" applyFill="1" applyAlignment="1"/>
    <xf numFmtId="1" fontId="8" fillId="2" borderId="7" xfId="0" applyNumberFormat="1" applyFont="1" applyFill="1" applyBorder="1" applyAlignment="1">
      <alignment horizontal="left" vertical="center"/>
    </xf>
    <xf numFmtId="1" fontId="8" fillId="2" borderId="8" xfId="0" applyNumberFormat="1" applyFont="1" applyFill="1" applyBorder="1" applyAlignment="1">
      <alignment horizontal="left" vertical="center"/>
    </xf>
    <xf numFmtId="1" fontId="8" fillId="2" borderId="9" xfId="0" applyNumberFormat="1" applyFont="1" applyFill="1" applyBorder="1" applyAlignment="1">
      <alignment horizontal="left" vertical="center"/>
    </xf>
    <xf numFmtId="0" fontId="3" fillId="0" borderId="0" xfId="1" applyFont="1" applyFill="1" applyAlignment="1">
      <alignment vertical="top"/>
    </xf>
    <xf numFmtId="0" fontId="3" fillId="0" borderId="0" xfId="1" applyFont="1" applyFill="1" applyAlignment="1">
      <alignment vertical="top" wrapText="1"/>
    </xf>
    <xf numFmtId="0" fontId="14" fillId="0" borderId="0" xfId="1" applyFont="1" applyFill="1" applyAlignment="1"/>
    <xf numFmtId="0" fontId="3" fillId="0" borderId="0" xfId="1" applyFont="1" applyFill="1" applyAlignment="1">
      <alignment wrapText="1"/>
    </xf>
    <xf numFmtId="0" fontId="3" fillId="0" borderId="0" xfId="1" applyFont="1" applyFill="1" applyAlignment="1"/>
    <xf numFmtId="0" fontId="3" fillId="0" borderId="0" xfId="1" applyFont="1" applyFill="1"/>
    <xf numFmtId="0" fontId="3" fillId="0" borderId="0" xfId="1" applyFont="1" applyFill="1" applyAlignment="1">
      <alignment horizontal="left"/>
    </xf>
    <xf numFmtId="0" fontId="3" fillId="0" borderId="0" xfId="1" applyFont="1" applyFill="1" applyAlignment="1">
      <alignment horizontal="left" vertical="top" wrapText="1"/>
    </xf>
    <xf numFmtId="0" fontId="3" fillId="0" borderId="0" xfId="1" applyFont="1"/>
    <xf numFmtId="0" fontId="9" fillId="0" borderId="0" xfId="0" applyFont="1" applyFill="1" applyAlignment="1">
      <alignment vertical="center" readingOrder="1"/>
    </xf>
    <xf numFmtId="0" fontId="15" fillId="0" borderId="0" xfId="0" applyFont="1" applyFill="1" applyAlignment="1">
      <alignment vertical="center" readingOrder="1"/>
    </xf>
    <xf numFmtId="0" fontId="16" fillId="0" borderId="0" xfId="3" applyFont="1" applyFill="1"/>
    <xf numFmtId="3" fontId="8" fillId="2" borderId="2" xfId="0" applyNumberFormat="1" applyFont="1" applyFill="1" applyBorder="1" applyAlignment="1">
      <alignment horizontal="left" vertical="center"/>
    </xf>
    <xf numFmtId="3" fontId="8" fillId="2" borderId="3" xfId="0" applyNumberFormat="1" applyFont="1" applyFill="1" applyBorder="1" applyAlignment="1">
      <alignment horizontal="left" vertical="center"/>
    </xf>
    <xf numFmtId="3" fontId="8" fillId="0" borderId="5" xfId="0" applyNumberFormat="1" applyFont="1" applyBorder="1" applyAlignment="1">
      <alignment horizontal="left" vertical="center"/>
    </xf>
    <xf numFmtId="3" fontId="8" fillId="0" borderId="6" xfId="0" applyNumberFormat="1" applyFont="1" applyBorder="1" applyAlignment="1">
      <alignment horizontal="left" vertical="center"/>
    </xf>
    <xf numFmtId="3" fontId="8" fillId="2" borderId="5" xfId="0" applyNumberFormat="1" applyFont="1" applyFill="1" applyBorder="1" applyAlignment="1">
      <alignment horizontal="left" vertical="center"/>
    </xf>
    <xf numFmtId="3" fontId="8" fillId="2" borderId="6" xfId="0" applyNumberFormat="1" applyFont="1" applyFill="1" applyBorder="1" applyAlignment="1">
      <alignment horizontal="left" vertical="center"/>
    </xf>
    <xf numFmtId="3" fontId="8" fillId="2" borderId="8" xfId="0" applyNumberFormat="1" applyFont="1" applyFill="1" applyBorder="1" applyAlignment="1">
      <alignment horizontal="left" vertical="center"/>
    </xf>
    <xf numFmtId="3" fontId="8" fillId="2" borderId="9" xfId="0" applyNumberFormat="1" applyFont="1" applyFill="1" applyBorder="1" applyAlignment="1">
      <alignment horizontal="left" vertical="center"/>
    </xf>
    <xf numFmtId="0" fontId="2" fillId="0" borderId="0" xfId="5" applyFont="1" applyAlignment="1">
      <alignment vertical="top" wrapText="1"/>
    </xf>
    <xf numFmtId="0" fontId="3" fillId="0" borderId="0" xfId="5" applyFont="1" applyAlignment="1">
      <alignment vertical="top"/>
    </xf>
    <xf numFmtId="0" fontId="2" fillId="0" borderId="0" xfId="5" applyFont="1" applyAlignment="1">
      <alignment vertical="top"/>
    </xf>
    <xf numFmtId="0" fontId="3" fillId="0" borderId="0" xfId="5" applyFont="1" applyAlignment="1"/>
    <xf numFmtId="0" fontId="9" fillId="0" borderId="0" xfId="5" applyFont="1" applyAlignment="1">
      <alignment horizontal="left"/>
    </xf>
    <xf numFmtId="0" fontId="6" fillId="0" borderId="0" xfId="5" applyFont="1" applyAlignment="1">
      <alignment wrapText="1"/>
    </xf>
    <xf numFmtId="0" fontId="3" fillId="0" borderId="0" xfId="5" applyFont="1" applyAlignment="1">
      <alignment wrapText="1"/>
    </xf>
    <xf numFmtId="0" fontId="6" fillId="0" borderId="0" xfId="0" applyFont="1" applyAlignment="1">
      <alignment horizontal="left" vertical="center" readingOrder="1"/>
    </xf>
    <xf numFmtId="0" fontId="9" fillId="0" borderId="0" xfId="0" applyFont="1" applyAlignment="1">
      <alignment horizontal="left" vertical="center" readingOrder="1"/>
    </xf>
    <xf numFmtId="0" fontId="2" fillId="0" borderId="0" xfId="0" applyFont="1" applyFill="1" applyAlignment="1">
      <alignment horizontal="left" vertical="center" readingOrder="1"/>
    </xf>
    <xf numFmtId="0" fontId="16" fillId="0" borderId="0" xfId="5" applyFont="1" applyFill="1" applyAlignment="1">
      <alignment wrapText="1"/>
    </xf>
    <xf numFmtId="0" fontId="3" fillId="0" borderId="0" xfId="5" applyFont="1" applyBorder="1" applyAlignment="1">
      <alignment wrapText="1"/>
    </xf>
    <xf numFmtId="0" fontId="7" fillId="0" borderId="1" xfId="0" applyFont="1" applyBorder="1" applyAlignment="1">
      <alignment horizontal="center" vertical="center" wrapText="1"/>
    </xf>
    <xf numFmtId="0" fontId="18" fillId="0" borderId="2" xfId="0" applyFont="1" applyBorder="1" applyAlignment="1">
      <alignment horizontal="centerContinuous" vertical="center" wrapText="1"/>
    </xf>
    <xf numFmtId="0" fontId="18" fillId="0" borderId="3" xfId="0" applyFont="1" applyBorder="1" applyAlignment="1">
      <alignment horizontal="centerContinuous" vertical="center" wrapText="1"/>
    </xf>
    <xf numFmtId="1" fontId="7" fillId="2" borderId="1" xfId="0" applyNumberFormat="1" applyFont="1" applyFill="1" applyBorder="1" applyAlignment="1">
      <alignment horizontal="left" vertical="center"/>
    </xf>
    <xf numFmtId="164" fontId="7" fillId="2" borderId="2" xfId="0" applyNumberFormat="1" applyFont="1" applyFill="1" applyBorder="1" applyAlignment="1">
      <alignment horizontal="left" vertical="center"/>
    </xf>
    <xf numFmtId="164" fontId="7" fillId="2" borderId="3" xfId="0" applyNumberFormat="1" applyFont="1" applyFill="1" applyBorder="1" applyAlignment="1">
      <alignment horizontal="left" vertical="center"/>
    </xf>
    <xf numFmtId="164" fontId="8" fillId="0" borderId="5" xfId="0" applyNumberFormat="1" applyFont="1" applyBorder="1" applyAlignment="1">
      <alignment horizontal="left" vertical="center"/>
    </xf>
    <xf numFmtId="164" fontId="8" fillId="0" borderId="6" xfId="0" applyNumberFormat="1" applyFont="1" applyBorder="1" applyAlignment="1">
      <alignment horizontal="left" vertical="center"/>
    </xf>
    <xf numFmtId="164" fontId="8" fillId="2" borderId="5" xfId="0" applyNumberFormat="1" applyFont="1" applyFill="1" applyBorder="1" applyAlignment="1">
      <alignment horizontal="left" vertical="center"/>
    </xf>
    <xf numFmtId="164" fontId="8" fillId="2" borderId="6" xfId="0" applyNumberFormat="1" applyFont="1" applyFill="1" applyBorder="1" applyAlignment="1">
      <alignment horizontal="left" vertical="center"/>
    </xf>
    <xf numFmtId="1" fontId="8" fillId="0" borderId="10" xfId="0" applyNumberFormat="1" applyFont="1" applyBorder="1" applyAlignment="1">
      <alignment horizontal="left" vertical="center"/>
    </xf>
    <xf numFmtId="164" fontId="8" fillId="0" borderId="11" xfId="0" applyNumberFormat="1" applyFont="1" applyBorder="1" applyAlignment="1">
      <alignment horizontal="left" vertical="center"/>
    </xf>
    <xf numFmtId="164" fontId="8" fillId="0" borderId="12" xfId="0" applyNumberFormat="1" applyFont="1" applyBorder="1" applyAlignment="1">
      <alignment horizontal="left" vertical="center"/>
    </xf>
    <xf numFmtId="1" fontId="8" fillId="2" borderId="10" xfId="0" applyNumberFormat="1" applyFont="1" applyFill="1" applyBorder="1" applyAlignment="1">
      <alignment horizontal="left" vertical="center"/>
    </xf>
    <xf numFmtId="164" fontId="8" fillId="2" borderId="11" xfId="0" applyNumberFormat="1" applyFont="1" applyFill="1" applyBorder="1" applyAlignment="1">
      <alignment horizontal="left" vertical="center"/>
    </xf>
    <xf numFmtId="164" fontId="8" fillId="2" borderId="12" xfId="0" applyNumberFormat="1" applyFont="1" applyFill="1" applyBorder="1" applyAlignment="1">
      <alignment horizontal="left" vertical="center"/>
    </xf>
    <xf numFmtId="1" fontId="0" fillId="0" borderId="0" xfId="0" applyNumberFormat="1"/>
    <xf numFmtId="1" fontId="19" fillId="2" borderId="4" xfId="0" applyNumberFormat="1" applyFont="1" applyFill="1" applyBorder="1" applyAlignment="1">
      <alignment horizontal="left" vertical="center"/>
    </xf>
    <xf numFmtId="164" fontId="19" fillId="2" borderId="5" xfId="0" applyNumberFormat="1" applyFont="1" applyFill="1" applyBorder="1" applyAlignment="1">
      <alignment horizontal="left" vertical="center"/>
    </xf>
    <xf numFmtId="164" fontId="19" fillId="2" borderId="6" xfId="0" applyNumberFormat="1" applyFont="1" applyFill="1" applyBorder="1" applyAlignment="1">
      <alignment horizontal="left" vertical="center"/>
    </xf>
    <xf numFmtId="9" fontId="0" fillId="0" borderId="0" xfId="4" applyFont="1"/>
    <xf numFmtId="0" fontId="20" fillId="0" borderId="0" xfId="6" applyFont="1" applyAlignment="1">
      <alignment vertical="top"/>
    </xf>
    <xf numFmtId="0" fontId="21" fillId="0" borderId="0" xfId="6" applyFont="1" applyAlignment="1">
      <alignment vertical="top"/>
    </xf>
    <xf numFmtId="0" fontId="1" fillId="0" borderId="0" xfId="6"/>
    <xf numFmtId="0" fontId="1" fillId="0" borderId="0" xfId="6" applyAlignment="1">
      <alignment horizontal="left" vertical="top" wrapText="1"/>
    </xf>
    <xf numFmtId="0" fontId="22" fillId="0" borderId="0" xfId="6" applyFont="1" applyAlignment="1"/>
    <xf numFmtId="0" fontId="23" fillId="0" borderId="0" xfId="6" applyFont="1" applyAlignment="1"/>
    <xf numFmtId="0" fontId="24" fillId="0" borderId="0" xfId="6" applyFont="1" applyAlignment="1"/>
    <xf numFmtId="0" fontId="25" fillId="0" borderId="0" xfId="6" applyFont="1" applyAlignment="1"/>
    <xf numFmtId="0" fontId="26" fillId="0" borderId="0" xfId="6" applyFont="1"/>
    <xf numFmtId="0" fontId="3" fillId="0" borderId="0" xfId="6" applyFont="1"/>
    <xf numFmtId="0" fontId="27" fillId="0" borderId="13" xfId="0" applyNumberFormat="1" applyFont="1" applyFill="1" applyBorder="1"/>
    <xf numFmtId="0" fontId="26" fillId="0" borderId="0" xfId="6" applyFont="1" applyFill="1"/>
    <xf numFmtId="0" fontId="28" fillId="0" borderId="0" xfId="6" applyFont="1" applyFill="1" applyAlignment="1"/>
    <xf numFmtId="0" fontId="1" fillId="0" borderId="0" xfId="6" applyFill="1"/>
    <xf numFmtId="0" fontId="21" fillId="0" borderId="0" xfId="6" applyFont="1" applyFill="1" applyAlignment="1"/>
    <xf numFmtId="0" fontId="29" fillId="0" borderId="0" xfId="0" applyFont="1" applyFill="1" applyBorder="1" applyAlignment="1"/>
    <xf numFmtId="1" fontId="8" fillId="2" borderId="11" xfId="0" applyNumberFormat="1" applyFont="1" applyFill="1" applyBorder="1" applyAlignment="1">
      <alignment horizontal="left" vertical="center"/>
    </xf>
    <xf numFmtId="1" fontId="8" fillId="2" borderId="12" xfId="0" applyNumberFormat="1" applyFont="1" applyFill="1" applyBorder="1" applyAlignment="1">
      <alignment horizontal="left" vertical="center"/>
    </xf>
    <xf numFmtId="1" fontId="19" fillId="0" borderId="4" xfId="0" applyNumberFormat="1" applyFont="1" applyBorder="1" applyAlignment="1">
      <alignment horizontal="left" vertical="center"/>
    </xf>
    <xf numFmtId="1" fontId="19" fillId="0" borderId="5" xfId="0" applyNumberFormat="1" applyFont="1" applyBorder="1" applyAlignment="1">
      <alignment horizontal="left" vertical="center"/>
    </xf>
    <xf numFmtId="1" fontId="19" fillId="0" borderId="6" xfId="0" applyNumberFormat="1" applyFont="1" applyBorder="1" applyAlignment="1">
      <alignment horizontal="left" vertical="center"/>
    </xf>
    <xf numFmtId="164" fontId="19" fillId="0" borderId="5" xfId="0" applyNumberFormat="1" applyFont="1" applyBorder="1" applyAlignment="1">
      <alignment horizontal="left" vertical="center"/>
    </xf>
    <xf numFmtId="0" fontId="30" fillId="4" borderId="0" xfId="0" applyFont="1" applyFill="1" applyAlignment="1">
      <alignment vertical="center" readingOrder="1"/>
    </xf>
    <xf numFmtId="0" fontId="24" fillId="3" borderId="0" xfId="0" applyFont="1" applyFill="1" applyAlignment="1">
      <alignment horizontal="left" wrapText="1"/>
    </xf>
    <xf numFmtId="0" fontId="31" fillId="4" borderId="0" xfId="0" applyFont="1" applyFill="1" applyAlignment="1">
      <alignment vertical="center" readingOrder="1"/>
    </xf>
    <xf numFmtId="0" fontId="24" fillId="4" borderId="0" xfId="0" applyFont="1" applyFill="1" applyAlignment="1">
      <alignment horizontal="left" wrapText="1"/>
    </xf>
    <xf numFmtId="0" fontId="32" fillId="4" borderId="0" xfId="0" applyFont="1" applyFill="1" applyAlignment="1">
      <alignment vertical="center" readingOrder="1"/>
    </xf>
    <xf numFmtId="0" fontId="33" fillId="4" borderId="0" xfId="0" applyFont="1" applyFill="1" applyAlignment="1">
      <alignment vertical="center" readingOrder="1"/>
    </xf>
    <xf numFmtId="0" fontId="3" fillId="4" borderId="0" xfId="0" applyFont="1" applyFill="1"/>
    <xf numFmtId="0" fontId="2" fillId="4" borderId="0" xfId="0" applyFont="1" applyFill="1" applyAlignment="1">
      <alignment horizontal="left" wrapText="1"/>
    </xf>
    <xf numFmtId="0" fontId="3" fillId="4" borderId="0" xfId="0" applyFont="1" applyFill="1" applyAlignment="1">
      <alignment horizontal="left" wrapText="1"/>
    </xf>
    <xf numFmtId="0" fontId="14" fillId="4" borderId="0" xfId="0" applyFont="1" applyFill="1"/>
    <xf numFmtId="0" fontId="2" fillId="4" borderId="0" xfId="0" applyFont="1" applyFill="1"/>
    <xf numFmtId="0" fontId="16" fillId="4" borderId="0" xfId="0" applyFont="1" applyFill="1"/>
    <xf numFmtId="0" fontId="8" fillId="2" borderId="1" xfId="0" applyNumberFormat="1" applyFont="1" applyFill="1" applyBorder="1" applyAlignment="1">
      <alignment horizontal="left" vertical="center"/>
    </xf>
    <xf numFmtId="165" fontId="8" fillId="2" borderId="2" xfId="0" applyNumberFormat="1" applyFont="1" applyFill="1" applyBorder="1" applyAlignment="1">
      <alignment horizontal="left" vertical="center"/>
    </xf>
    <xf numFmtId="2" fontId="8" fillId="2" borderId="3" xfId="0" applyNumberFormat="1" applyFont="1" applyFill="1" applyBorder="1" applyAlignment="1">
      <alignment horizontal="left" vertical="center"/>
    </xf>
    <xf numFmtId="0" fontId="8" fillId="0" borderId="4" xfId="0" applyNumberFormat="1" applyFont="1" applyBorder="1" applyAlignment="1">
      <alignment horizontal="left" vertical="center"/>
    </xf>
    <xf numFmtId="165" fontId="8" fillId="0" borderId="5" xfId="0" applyNumberFormat="1" applyFont="1" applyBorder="1" applyAlignment="1">
      <alignment horizontal="left" vertical="center"/>
    </xf>
    <xf numFmtId="2" fontId="8" fillId="0" borderId="6" xfId="0" applyNumberFormat="1" applyFont="1" applyBorder="1" applyAlignment="1">
      <alignment horizontal="left" vertical="center"/>
    </xf>
    <xf numFmtId="0" fontId="8" fillId="2" borderId="4" xfId="0" applyNumberFormat="1" applyFont="1" applyFill="1" applyBorder="1" applyAlignment="1">
      <alignment horizontal="left" vertical="center"/>
    </xf>
    <xf numFmtId="165" fontId="8" fillId="2" borderId="5" xfId="0" applyNumberFormat="1" applyFont="1" applyFill="1" applyBorder="1" applyAlignment="1">
      <alignment horizontal="left" vertical="center"/>
    </xf>
    <xf numFmtId="2" fontId="8" fillId="2" borderId="6" xfId="0" applyNumberFormat="1" applyFont="1" applyFill="1" applyBorder="1" applyAlignment="1">
      <alignment horizontal="left" vertical="center"/>
    </xf>
    <xf numFmtId="0" fontId="8" fillId="0" borderId="7" xfId="0" applyNumberFormat="1" applyFont="1" applyBorder="1" applyAlignment="1">
      <alignment horizontal="left" vertical="center"/>
    </xf>
    <xf numFmtId="165" fontId="8" fillId="0" borderId="8" xfId="0" applyNumberFormat="1" applyFont="1" applyBorder="1" applyAlignment="1">
      <alignment horizontal="left" vertical="center"/>
    </xf>
    <xf numFmtId="2" fontId="8" fillId="0" borderId="9" xfId="0" applyNumberFormat="1" applyFont="1" applyBorder="1" applyAlignment="1">
      <alignment horizontal="left" vertical="center"/>
    </xf>
    <xf numFmtId="0" fontId="19" fillId="0" borderId="7" xfId="0" applyNumberFormat="1" applyFont="1" applyBorder="1" applyAlignment="1">
      <alignment horizontal="left" vertical="center"/>
    </xf>
    <xf numFmtId="2" fontId="19" fillId="0" borderId="9" xfId="0" applyNumberFormat="1" applyFont="1" applyBorder="1" applyAlignment="1">
      <alignment horizontal="left" vertical="center"/>
    </xf>
    <xf numFmtId="0" fontId="31" fillId="5" borderId="0" xfId="0" applyFont="1" applyFill="1" applyAlignment="1">
      <alignment vertical="center" readingOrder="1"/>
    </xf>
    <xf numFmtId="0" fontId="30" fillId="5" borderId="0" xfId="0" applyFont="1" applyFill="1" applyAlignment="1">
      <alignment vertical="center" readingOrder="1"/>
    </xf>
    <xf numFmtId="0" fontId="12" fillId="3" borderId="0" xfId="7" applyFont="1" applyFill="1" applyAlignment="1"/>
    <xf numFmtId="0" fontId="20" fillId="0" borderId="0" xfId="7" applyFont="1" applyFill="1" applyAlignment="1">
      <alignment vertical="center"/>
    </xf>
    <xf numFmtId="0" fontId="34" fillId="4" borderId="0" xfId="7" applyFont="1" applyFill="1"/>
    <xf numFmtId="0" fontId="34" fillId="0" borderId="0" xfId="7" applyFont="1"/>
    <xf numFmtId="0" fontId="35" fillId="3" borderId="0" xfId="7" applyFont="1" applyFill="1" applyAlignment="1">
      <alignment horizontal="left" wrapText="1"/>
    </xf>
    <xf numFmtId="0" fontId="28" fillId="3" borderId="0" xfId="7" applyFont="1" applyFill="1" applyAlignment="1">
      <alignment horizontal="left" wrapText="1"/>
    </xf>
    <xf numFmtId="0" fontId="21" fillId="4" borderId="0" xfId="7" applyFont="1" applyFill="1" applyBorder="1" applyAlignment="1">
      <alignment horizontal="center" vertical="center"/>
    </xf>
    <xf numFmtId="0" fontId="21" fillId="4" borderId="19" xfId="7" applyFont="1" applyFill="1" applyBorder="1" applyAlignment="1">
      <alignment horizontal="center" vertical="center"/>
    </xf>
    <xf numFmtId="0" fontId="34" fillId="0" borderId="0" xfId="7" applyFont="1" applyFill="1"/>
    <xf numFmtId="166" fontId="21" fillId="0" borderId="15" xfId="7" applyNumberFormat="1" applyFont="1" applyFill="1" applyBorder="1" applyAlignment="1">
      <alignment horizontal="center" vertical="top"/>
    </xf>
    <xf numFmtId="0" fontId="20" fillId="0" borderId="31" xfId="9" applyFont="1" applyFill="1" applyBorder="1" applyAlignment="1">
      <alignment horizontal="left"/>
    </xf>
    <xf numFmtId="0" fontId="21" fillId="0" borderId="31" xfId="7" applyFont="1" applyFill="1" applyBorder="1"/>
    <xf numFmtId="0" fontId="34" fillId="0" borderId="32" xfId="7" applyFont="1" applyFill="1" applyBorder="1"/>
    <xf numFmtId="167" fontId="21" fillId="0" borderId="29" xfId="7" applyNumberFormat="1" applyFont="1" applyFill="1" applyBorder="1" applyAlignment="1">
      <alignment horizontal="right" vertical="center"/>
    </xf>
    <xf numFmtId="167" fontId="21" fillId="0" borderId="30" xfId="7" applyNumberFormat="1" applyFont="1" applyFill="1" applyBorder="1" applyAlignment="1">
      <alignment horizontal="left" vertical="center"/>
    </xf>
    <xf numFmtId="167" fontId="21" fillId="0" borderId="33" xfId="7" applyNumberFormat="1" applyFont="1" applyFill="1" applyBorder="1" applyAlignment="1">
      <alignment horizontal="right" vertical="center"/>
    </xf>
    <xf numFmtId="167" fontId="21" fillId="0" borderId="34" xfId="7" applyNumberFormat="1" applyFont="1" applyFill="1" applyBorder="1" applyAlignment="1">
      <alignment horizontal="left" vertical="center"/>
    </xf>
    <xf numFmtId="0" fontId="1" fillId="0" borderId="0" xfId="10" applyFont="1" applyFill="1"/>
    <xf numFmtId="0" fontId="21" fillId="6" borderId="19" xfId="7" applyFont="1" applyFill="1" applyBorder="1" applyAlignment="1">
      <alignment horizontal="left" vertical="center"/>
    </xf>
    <xf numFmtId="0" fontId="21" fillId="6" borderId="31" xfId="7" applyFont="1" applyFill="1" applyBorder="1" applyAlignment="1">
      <alignment horizontal="left"/>
    </xf>
    <xf numFmtId="168" fontId="21" fillId="6" borderId="0" xfId="7" applyNumberFormat="1" applyFont="1" applyFill="1" applyBorder="1" applyAlignment="1">
      <alignment horizontal="center"/>
    </xf>
    <xf numFmtId="167" fontId="21" fillId="6" borderId="23" xfId="7" applyNumberFormat="1" applyFont="1" applyFill="1" applyBorder="1" applyAlignment="1">
      <alignment horizontal="right" vertical="center"/>
    </xf>
    <xf numFmtId="167" fontId="21" fillId="6" borderId="19" xfId="7" applyNumberFormat="1" applyFont="1" applyFill="1" applyBorder="1" applyAlignment="1">
      <alignment horizontal="left" vertical="center"/>
    </xf>
    <xf numFmtId="167" fontId="21" fillId="6" borderId="32" xfId="7" applyNumberFormat="1" applyFont="1" applyFill="1" applyBorder="1" applyAlignment="1">
      <alignment horizontal="right" vertical="center"/>
    </xf>
    <xf numFmtId="167" fontId="21" fillId="6" borderId="24" xfId="7" applyNumberFormat="1" applyFont="1" applyFill="1" applyBorder="1" applyAlignment="1">
      <alignment horizontal="left" vertical="center"/>
    </xf>
    <xf numFmtId="1" fontId="1" fillId="0" borderId="0" xfId="10" applyNumberFormat="1" applyFont="1" applyFill="1"/>
    <xf numFmtId="1" fontId="34" fillId="0" borderId="0" xfId="10" applyNumberFormat="1" applyFont="1" applyFill="1"/>
    <xf numFmtId="0" fontId="34" fillId="7" borderId="0" xfId="7" applyFont="1" applyFill="1"/>
    <xf numFmtId="0" fontId="21" fillId="4" borderId="19" xfId="7" applyFont="1" applyFill="1" applyBorder="1" applyAlignment="1">
      <alignment horizontal="left" vertical="center"/>
    </xf>
    <xf numFmtId="0" fontId="21" fillId="4" borderId="31" xfId="7" applyFont="1" applyFill="1" applyBorder="1" applyAlignment="1">
      <alignment horizontal="left"/>
    </xf>
    <xf numFmtId="168" fontId="21" fillId="4" borderId="0" xfId="7" applyNumberFormat="1" applyFont="1" applyFill="1" applyBorder="1" applyAlignment="1">
      <alignment horizontal="center"/>
    </xf>
    <xf numFmtId="167" fontId="21" fillId="4" borderId="23" xfId="7" applyNumberFormat="1" applyFont="1" applyFill="1" applyBorder="1" applyAlignment="1">
      <alignment horizontal="right" vertical="center"/>
    </xf>
    <xf numFmtId="167" fontId="21" fillId="4" borderId="19" xfId="7" applyNumberFormat="1" applyFont="1" applyFill="1" applyBorder="1" applyAlignment="1">
      <alignment horizontal="left" vertical="center"/>
    </xf>
    <xf numFmtId="167" fontId="21" fillId="4" borderId="32" xfId="7" applyNumberFormat="1" applyFont="1" applyFill="1" applyBorder="1" applyAlignment="1">
      <alignment horizontal="right" vertical="center"/>
    </xf>
    <xf numFmtId="167" fontId="21" fillId="4" borderId="24" xfId="7" applyNumberFormat="1" applyFont="1" applyFill="1" applyBorder="1" applyAlignment="1">
      <alignment horizontal="left" vertical="center"/>
    </xf>
    <xf numFmtId="0" fontId="21" fillId="6" borderId="31" xfId="7" applyFont="1" applyFill="1" applyBorder="1"/>
    <xf numFmtId="2" fontId="21" fillId="6" borderId="23" xfId="7" applyNumberFormat="1" applyFont="1" applyFill="1" applyBorder="1" applyAlignment="1">
      <alignment horizontal="right" vertical="center"/>
    </xf>
    <xf numFmtId="2" fontId="21" fillId="6" borderId="19" xfId="7" applyNumberFormat="1" applyFont="1" applyFill="1" applyBorder="1" applyAlignment="1">
      <alignment horizontal="left" vertical="center"/>
    </xf>
    <xf numFmtId="2" fontId="21" fillId="6" borderId="32" xfId="7" applyNumberFormat="1" applyFont="1" applyFill="1" applyBorder="1" applyAlignment="1">
      <alignment horizontal="right" vertical="center"/>
    </xf>
    <xf numFmtId="2" fontId="21" fillId="6" borderId="24" xfId="7" applyNumberFormat="1" applyFont="1" applyFill="1" applyBorder="1" applyAlignment="1">
      <alignment horizontal="left" vertical="center"/>
    </xf>
    <xf numFmtId="0" fontId="28" fillId="3" borderId="0" xfId="11" applyFont="1" applyFill="1" applyAlignment="1">
      <alignment horizontal="left" vertical="top"/>
    </xf>
    <xf numFmtId="0" fontId="29" fillId="8" borderId="31" xfId="7" applyFont="1" applyFill="1" applyBorder="1"/>
    <xf numFmtId="2" fontId="29" fillId="9" borderId="31" xfId="7" applyNumberFormat="1" applyFont="1" applyFill="1" applyBorder="1" applyAlignment="1">
      <alignment horizontal="left"/>
    </xf>
    <xf numFmtId="2" fontId="29" fillId="9" borderId="32" xfId="7" applyNumberFormat="1" applyFont="1" applyFill="1" applyBorder="1" applyAlignment="1">
      <alignment horizontal="center"/>
    </xf>
    <xf numFmtId="2" fontId="29" fillId="9" borderId="23" xfId="7" applyNumberFormat="1" applyFont="1" applyFill="1" applyBorder="1" applyAlignment="1">
      <alignment horizontal="right" vertical="center"/>
    </xf>
    <xf numFmtId="2" fontId="36" fillId="9" borderId="19" xfId="7" applyNumberFormat="1" applyFont="1" applyFill="1" applyBorder="1" applyAlignment="1">
      <alignment horizontal="left" vertical="center"/>
    </xf>
    <xf numFmtId="2" fontId="29" fillId="9" borderId="32" xfId="7" applyNumberFormat="1" applyFont="1" applyFill="1" applyBorder="1" applyAlignment="1">
      <alignment horizontal="right" vertical="center"/>
    </xf>
    <xf numFmtId="2" fontId="29" fillId="9" borderId="19" xfId="7" applyNumberFormat="1" applyFont="1" applyFill="1" applyBorder="1" applyAlignment="1">
      <alignment horizontal="left" vertical="center"/>
    </xf>
    <xf numFmtId="2" fontId="29" fillId="9" borderId="24" xfId="7" applyNumberFormat="1" applyFont="1" applyFill="1" applyBorder="1" applyAlignment="1">
      <alignment horizontal="left" vertical="center"/>
    </xf>
    <xf numFmtId="0" fontId="34" fillId="4" borderId="0" xfId="7" applyFont="1" applyFill="1" applyBorder="1"/>
    <xf numFmtId="0" fontId="29" fillId="3" borderId="31" xfId="7" applyFont="1" applyFill="1" applyBorder="1"/>
    <xf numFmtId="0" fontId="29" fillId="3" borderId="31" xfId="7" applyFont="1" applyFill="1" applyBorder="1" applyAlignment="1">
      <alignment horizontal="left"/>
    </xf>
    <xf numFmtId="0" fontId="29" fillId="3" borderId="32" xfId="7" applyFont="1" applyFill="1" applyBorder="1" applyAlignment="1">
      <alignment horizontal="center" vertical="center"/>
    </xf>
    <xf numFmtId="2" fontId="29" fillId="4" borderId="23" xfId="7" applyNumberFormat="1" applyFont="1" applyFill="1" applyBorder="1" applyAlignment="1">
      <alignment horizontal="right" vertical="center"/>
    </xf>
    <xf numFmtId="2" fontId="29" fillId="4" borderId="19" xfId="7" applyNumberFormat="1" applyFont="1" applyFill="1" applyBorder="1" applyAlignment="1">
      <alignment horizontal="left" vertical="center"/>
    </xf>
    <xf numFmtId="2" fontId="29" fillId="4" borderId="32" xfId="7" applyNumberFormat="1" applyFont="1" applyFill="1" applyBorder="1" applyAlignment="1">
      <alignment horizontal="right" vertical="center"/>
    </xf>
    <xf numFmtId="2" fontId="29" fillId="4" borderId="24" xfId="7" applyNumberFormat="1" applyFont="1" applyFill="1" applyBorder="1" applyAlignment="1">
      <alignment horizontal="left" vertical="center"/>
    </xf>
    <xf numFmtId="0" fontId="20" fillId="4" borderId="31" xfId="9" applyFont="1" applyFill="1" applyBorder="1"/>
    <xf numFmtId="0" fontId="21" fillId="10" borderId="31" xfId="7" applyFont="1" applyFill="1" applyBorder="1"/>
    <xf numFmtId="0" fontId="21" fillId="10" borderId="31" xfId="7" applyFont="1" applyFill="1" applyBorder="1" applyAlignment="1">
      <alignment horizontal="left"/>
    </xf>
    <xf numFmtId="2" fontId="21" fillId="10" borderId="32" xfId="7" applyNumberFormat="1" applyFont="1" applyFill="1" applyBorder="1" applyAlignment="1">
      <alignment horizontal="center"/>
    </xf>
    <xf numFmtId="2" fontId="21" fillId="10" borderId="23" xfId="7" applyNumberFormat="1" applyFont="1" applyFill="1" applyBorder="1" applyAlignment="1">
      <alignment horizontal="right" vertical="center"/>
    </xf>
    <xf numFmtId="2" fontId="21" fillId="10" borderId="19" xfId="7" applyNumberFormat="1" applyFont="1" applyFill="1" applyBorder="1" applyAlignment="1">
      <alignment horizontal="left" vertical="center"/>
    </xf>
    <xf numFmtId="2" fontId="21" fillId="10" borderId="32" xfId="7" applyNumberFormat="1" applyFont="1" applyFill="1" applyBorder="1" applyAlignment="1">
      <alignment horizontal="right" vertical="center"/>
    </xf>
    <xf numFmtId="2" fontId="21" fillId="10" borderId="24" xfId="7" applyNumberFormat="1" applyFont="1" applyFill="1" applyBorder="1" applyAlignment="1">
      <alignment horizontal="left" vertical="center"/>
    </xf>
    <xf numFmtId="0" fontId="21" fillId="4" borderId="31" xfId="7" applyFont="1" applyFill="1" applyBorder="1"/>
    <xf numFmtId="2" fontId="21" fillId="4" borderId="32" xfId="7" applyNumberFormat="1" applyFont="1" applyFill="1" applyBorder="1" applyAlignment="1">
      <alignment horizontal="center"/>
    </xf>
    <xf numFmtId="2" fontId="21" fillId="4" borderId="23" xfId="7" applyNumberFormat="1" applyFont="1" applyFill="1" applyBorder="1" applyAlignment="1">
      <alignment horizontal="right" vertical="center"/>
    </xf>
    <xf numFmtId="2" fontId="21" fillId="4" borderId="19" xfId="7" applyNumberFormat="1" applyFont="1" applyFill="1" applyBorder="1" applyAlignment="1">
      <alignment horizontal="left" vertical="center"/>
    </xf>
    <xf numFmtId="2" fontId="21" fillId="4" borderId="32" xfId="7" applyNumberFormat="1" applyFont="1" applyFill="1" applyBorder="1" applyAlignment="1">
      <alignment horizontal="right" vertical="center"/>
    </xf>
    <xf numFmtId="2" fontId="21" fillId="4" borderId="24" xfId="7" applyNumberFormat="1" applyFont="1" applyFill="1" applyBorder="1" applyAlignment="1">
      <alignment horizontal="left" vertical="center"/>
    </xf>
    <xf numFmtId="168" fontId="21" fillId="10" borderId="0" xfId="7" applyNumberFormat="1" applyFont="1" applyFill="1" applyBorder="1" applyAlignment="1">
      <alignment horizontal="center"/>
    </xf>
    <xf numFmtId="167" fontId="21" fillId="10" borderId="23" xfId="7" applyNumberFormat="1" applyFont="1" applyFill="1" applyBorder="1" applyAlignment="1">
      <alignment horizontal="right" vertical="center"/>
    </xf>
    <xf numFmtId="167" fontId="21" fillId="10" borderId="19" xfId="7" applyNumberFormat="1" applyFont="1" applyFill="1" applyBorder="1" applyAlignment="1">
      <alignment horizontal="left" vertical="center"/>
    </xf>
    <xf numFmtId="167" fontId="21" fillId="10" borderId="32" xfId="7" applyNumberFormat="1" applyFont="1" applyFill="1" applyBorder="1" applyAlignment="1">
      <alignment horizontal="right" vertical="center"/>
    </xf>
    <xf numFmtId="167" fontId="21" fillId="10" borderId="24" xfId="7" applyNumberFormat="1" applyFont="1" applyFill="1" applyBorder="1" applyAlignment="1">
      <alignment horizontal="left" vertical="center"/>
    </xf>
    <xf numFmtId="0" fontId="21" fillId="10" borderId="32" xfId="7" applyFont="1" applyFill="1" applyBorder="1" applyAlignment="1">
      <alignment horizontal="center" vertical="center"/>
    </xf>
    <xf numFmtId="0" fontId="21" fillId="4" borderId="32" xfId="7" applyFont="1" applyFill="1" applyBorder="1" applyAlignment="1">
      <alignment horizontal="center" vertical="center"/>
    </xf>
    <xf numFmtId="2" fontId="29" fillId="9" borderId="35" xfId="7" applyNumberFormat="1" applyFont="1" applyFill="1" applyBorder="1" applyAlignment="1">
      <alignment horizontal="right" vertical="center"/>
    </xf>
    <xf numFmtId="2" fontId="29" fillId="9" borderId="36" xfId="7" applyNumberFormat="1" applyFont="1" applyFill="1" applyBorder="1" applyAlignment="1">
      <alignment horizontal="left" vertical="center"/>
    </xf>
    <xf numFmtId="2" fontId="29" fillId="9" borderId="37" xfId="7" applyNumberFormat="1" applyFont="1" applyFill="1" applyBorder="1" applyAlignment="1">
      <alignment horizontal="right" vertical="center"/>
    </xf>
    <xf numFmtId="2" fontId="29" fillId="9" borderId="38" xfId="7" applyNumberFormat="1" applyFont="1" applyFill="1" applyBorder="1" applyAlignment="1">
      <alignment horizontal="left" vertical="center"/>
    </xf>
    <xf numFmtId="0" fontId="21" fillId="0" borderId="13" xfId="7" applyFont="1" applyFill="1" applyBorder="1" applyAlignment="1">
      <alignment vertical="center"/>
    </xf>
    <xf numFmtId="0" fontId="21" fillId="3" borderId="13" xfId="7" applyFont="1" applyFill="1" applyBorder="1" applyAlignment="1">
      <alignment vertical="top"/>
    </xf>
    <xf numFmtId="0" fontId="21" fillId="3" borderId="0" xfId="7" applyFont="1" applyFill="1" applyBorder="1" applyAlignment="1">
      <alignment vertical="top"/>
    </xf>
    <xf numFmtId="0" fontId="21" fillId="0" borderId="0" xfId="10" applyFont="1" applyFill="1" applyAlignment="1">
      <alignment horizontal="left"/>
    </xf>
    <xf numFmtId="0" fontId="28" fillId="3" borderId="0" xfId="7" applyFont="1" applyFill="1" applyBorder="1" applyAlignment="1">
      <alignment vertical="center"/>
    </xf>
    <xf numFmtId="0" fontId="28" fillId="0" borderId="0" xfId="7" applyFont="1" applyFill="1" applyAlignment="1"/>
    <xf numFmtId="0" fontId="29" fillId="0" borderId="0" xfId="7" applyFont="1" applyFill="1"/>
    <xf numFmtId="0" fontId="22" fillId="4" borderId="19" xfId="7" applyFont="1" applyFill="1" applyBorder="1" applyAlignment="1">
      <alignment horizontal="left" vertical="center"/>
    </xf>
    <xf numFmtId="0" fontId="22" fillId="4" borderId="31" xfId="7" applyFont="1" applyFill="1" applyBorder="1" applyAlignment="1">
      <alignment horizontal="left"/>
    </xf>
    <xf numFmtId="168" fontId="22" fillId="4" borderId="0" xfId="7" applyNumberFormat="1" applyFont="1" applyFill="1" applyBorder="1" applyAlignment="1">
      <alignment horizontal="center"/>
    </xf>
    <xf numFmtId="167" fontId="22" fillId="4" borderId="23" xfId="7" applyNumberFormat="1" applyFont="1" applyFill="1" applyBorder="1" applyAlignment="1">
      <alignment horizontal="right" vertical="center"/>
    </xf>
    <xf numFmtId="167" fontId="22" fillId="4" borderId="19" xfId="7" applyNumberFormat="1" applyFont="1" applyFill="1" applyBorder="1" applyAlignment="1">
      <alignment horizontal="left" vertical="center"/>
    </xf>
    <xf numFmtId="167" fontId="22" fillId="4" borderId="32" xfId="7" applyNumberFormat="1" applyFont="1" applyFill="1" applyBorder="1" applyAlignment="1">
      <alignment horizontal="right" vertical="center"/>
    </xf>
    <xf numFmtId="167" fontId="22" fillId="4" borderId="24" xfId="7" applyNumberFormat="1" applyFont="1" applyFill="1" applyBorder="1" applyAlignment="1">
      <alignment horizontal="left" vertical="center"/>
    </xf>
    <xf numFmtId="0" fontId="21" fillId="0" borderId="25" xfId="7" applyFont="1" applyFill="1" applyBorder="1" applyAlignment="1">
      <alignment horizontal="center" vertical="top" wrapText="1"/>
    </xf>
    <xf numFmtId="0" fontId="21" fillId="0" borderId="15" xfId="7" applyFont="1" applyFill="1" applyBorder="1" applyAlignment="1">
      <alignment horizontal="center" vertical="top" wrapText="1"/>
    </xf>
    <xf numFmtId="0" fontId="21" fillId="0" borderId="26" xfId="7" applyFont="1" applyFill="1" applyBorder="1" applyAlignment="1">
      <alignment horizontal="center" vertical="top" wrapText="1"/>
    </xf>
    <xf numFmtId="166" fontId="21" fillId="0" borderId="25" xfId="7" applyNumberFormat="1" applyFont="1" applyFill="1" applyBorder="1" applyAlignment="1">
      <alignment horizontal="center" vertical="top"/>
    </xf>
    <xf numFmtId="166" fontId="21" fillId="0" borderId="26" xfId="7" applyNumberFormat="1" applyFont="1" applyFill="1" applyBorder="1" applyAlignment="1">
      <alignment horizontal="center" vertical="top"/>
    </xf>
    <xf numFmtId="0" fontId="21" fillId="0" borderId="19" xfId="7" applyFont="1" applyFill="1" applyBorder="1" applyAlignment="1">
      <alignment horizontal="left" vertical="center"/>
    </xf>
    <xf numFmtId="167" fontId="21" fillId="0" borderId="23" xfId="7" applyNumberFormat="1" applyFont="1" applyFill="1" applyBorder="1" applyAlignment="1">
      <alignment horizontal="right" vertical="center"/>
    </xf>
    <xf numFmtId="167" fontId="21" fillId="0" borderId="32" xfId="7" applyNumberFormat="1" applyFont="1" applyFill="1" applyBorder="1" applyAlignment="1">
      <alignment horizontal="right" vertical="center"/>
    </xf>
    <xf numFmtId="0" fontId="22" fillId="0" borderId="19" xfId="7" applyFont="1" applyFill="1" applyBorder="1" applyAlignment="1">
      <alignment horizontal="left" vertical="center"/>
    </xf>
    <xf numFmtId="167" fontId="22" fillId="0" borderId="23" xfId="7" applyNumberFormat="1" applyFont="1" applyFill="1" applyBorder="1" applyAlignment="1">
      <alignment horizontal="right" vertical="center"/>
    </xf>
    <xf numFmtId="167" fontId="22" fillId="0" borderId="32" xfId="7" applyNumberFormat="1" applyFont="1" applyFill="1" applyBorder="1" applyAlignment="1">
      <alignment horizontal="right" vertical="center"/>
    </xf>
    <xf numFmtId="0" fontId="29" fillId="0" borderId="31" xfId="7" applyFont="1" applyFill="1" applyBorder="1"/>
    <xf numFmtId="2" fontId="29" fillId="0" borderId="23" xfId="7" applyNumberFormat="1" applyFont="1" applyFill="1" applyBorder="1" applyAlignment="1">
      <alignment horizontal="right" vertical="center"/>
    </xf>
    <xf numFmtId="2" fontId="29" fillId="0" borderId="32" xfId="7" applyNumberFormat="1" applyFont="1" applyFill="1" applyBorder="1" applyAlignment="1">
      <alignment horizontal="right" vertical="center"/>
    </xf>
    <xf numFmtId="0" fontId="29" fillId="0" borderId="19" xfId="7" applyFont="1" applyFill="1" applyBorder="1"/>
    <xf numFmtId="0" fontId="22" fillId="0" borderId="31" xfId="7" applyFont="1" applyFill="1" applyBorder="1" applyAlignment="1">
      <alignment horizontal="left" vertical="center"/>
    </xf>
    <xf numFmtId="0" fontId="21" fillId="0" borderId="31" xfId="7" applyFont="1" applyFill="1" applyBorder="1" applyAlignment="1">
      <alignment horizontal="left" vertical="center"/>
    </xf>
    <xf numFmtId="0" fontId="21" fillId="0" borderId="19" xfId="7" applyFont="1" applyFill="1" applyBorder="1"/>
    <xf numFmtId="0" fontId="13" fillId="3" borderId="0" xfId="12" applyNumberFormat="1" applyFill="1" applyBorder="1">
      <protection locked="0"/>
    </xf>
    <xf numFmtId="0" fontId="12" fillId="3" borderId="0" xfId="0" applyNumberFormat="1" applyFont="1" applyFill="1" applyBorder="1" applyAlignment="1"/>
    <xf numFmtId="0" fontId="37" fillId="0" borderId="0" xfId="0" applyNumberFormat="1" applyFont="1" applyFill="1" applyBorder="1"/>
    <xf numFmtId="0" fontId="0" fillId="0" borderId="0" xfId="0" applyNumberFormat="1" applyFont="1" applyFill="1" applyBorder="1"/>
    <xf numFmtId="0" fontId="38" fillId="0" borderId="0" xfId="0" applyNumberFormat="1" applyFont="1" applyFill="1" applyBorder="1"/>
    <xf numFmtId="0" fontId="39" fillId="0" borderId="0" xfId="0" applyNumberFormat="1" applyFont="1" applyFill="1" applyBorder="1"/>
    <xf numFmtId="0" fontId="39" fillId="4" borderId="0" xfId="0" applyNumberFormat="1" applyFont="1" applyFill="1" applyBorder="1"/>
    <xf numFmtId="0" fontId="40" fillId="4" borderId="0" xfId="0" applyNumberFormat="1" applyFont="1" applyFill="1" applyBorder="1" applyAlignment="1">
      <alignment horizontal="left" vertical="center"/>
    </xf>
    <xf numFmtId="0" fontId="27" fillId="0" borderId="0" xfId="0" applyFont="1"/>
    <xf numFmtId="0" fontId="27" fillId="0" borderId="0" xfId="0" applyNumberFormat="1" applyFont="1" applyFill="1" applyBorder="1"/>
    <xf numFmtId="0" fontId="27" fillId="4" borderId="0" xfId="0" applyNumberFormat="1" applyFont="1" applyFill="1" applyBorder="1"/>
    <xf numFmtId="0" fontId="0" fillId="4" borderId="0" xfId="0" applyNumberFormat="1" applyFont="1" applyFill="1" applyBorder="1"/>
    <xf numFmtId="0" fontId="9" fillId="4" borderId="0" xfId="0" applyNumberFormat="1" applyFont="1" applyFill="1" applyBorder="1" applyAlignment="1">
      <alignment vertical="center" readingOrder="1"/>
    </xf>
    <xf numFmtId="0" fontId="6" fillId="4" borderId="0" xfId="0" applyNumberFormat="1" applyFont="1" applyFill="1" applyBorder="1" applyAlignment="1">
      <alignment vertical="center" readingOrder="1"/>
    </xf>
    <xf numFmtId="0" fontId="41" fillId="4" borderId="0" xfId="0" applyFont="1" applyFill="1"/>
    <xf numFmtId="0" fontId="42" fillId="4" borderId="0" xfId="0" applyNumberFormat="1" applyFont="1" applyFill="1" applyBorder="1"/>
    <xf numFmtId="169" fontId="21" fillId="6" borderId="33" xfId="15" applyNumberFormat="1" applyFont="1" applyFill="1" applyBorder="1" applyAlignment="1">
      <alignment horizontal="left"/>
    </xf>
    <xf numFmtId="1" fontId="27" fillId="6" borderId="13" xfId="16" applyNumberFormat="1" applyFont="1" applyFill="1" applyBorder="1" applyAlignment="1">
      <alignment horizontal="right"/>
    </xf>
    <xf numFmtId="1" fontId="27" fillId="6" borderId="30" xfId="15" applyNumberFormat="1" applyFont="1" applyFill="1" applyBorder="1" applyAlignment="1">
      <alignment horizontal="left"/>
    </xf>
    <xf numFmtId="1" fontId="27" fillId="6" borderId="33" xfId="16" applyNumberFormat="1" applyFont="1" applyFill="1" applyBorder="1" applyAlignment="1">
      <alignment horizontal="right"/>
    </xf>
    <xf numFmtId="1" fontId="27" fillId="6" borderId="30" xfId="16" applyNumberFormat="1" applyFont="1" applyFill="1" applyBorder="1" applyAlignment="1">
      <alignment horizontal="left"/>
    </xf>
    <xf numFmtId="169" fontId="21" fillId="4" borderId="32" xfId="15" applyNumberFormat="1" applyFont="1" applyFill="1" applyBorder="1" applyAlignment="1">
      <alignment horizontal="left"/>
    </xf>
    <xf numFmtId="1" fontId="27" fillId="4" borderId="0" xfId="16" applyNumberFormat="1" applyFont="1" applyFill="1" applyBorder="1" applyAlignment="1">
      <alignment horizontal="right"/>
    </xf>
    <xf numFmtId="1" fontId="27" fillId="4" borderId="19" xfId="15" applyNumberFormat="1" applyFont="1" applyFill="1" applyBorder="1" applyAlignment="1">
      <alignment horizontal="left"/>
    </xf>
    <xf numFmtId="1" fontId="27" fillId="4" borderId="32" xfId="16" applyNumberFormat="1" applyFont="1" applyFill="1" applyBorder="1" applyAlignment="1">
      <alignment horizontal="right"/>
    </xf>
    <xf numFmtId="1" fontId="27" fillId="4" borderId="19" xfId="16" applyNumberFormat="1" applyFont="1" applyFill="1" applyBorder="1" applyAlignment="1">
      <alignment horizontal="left"/>
    </xf>
    <xf numFmtId="169" fontId="21" fillId="6" borderId="32" xfId="15" applyNumberFormat="1" applyFont="1" applyFill="1" applyBorder="1" applyAlignment="1">
      <alignment horizontal="left"/>
    </xf>
    <xf numFmtId="1" fontId="27" fillId="6" borderId="0" xfId="16" applyNumberFormat="1" applyFont="1" applyFill="1" applyBorder="1" applyAlignment="1">
      <alignment horizontal="right"/>
    </xf>
    <xf numFmtId="1" fontId="27" fillId="6" borderId="19" xfId="15" applyNumberFormat="1" applyFont="1" applyFill="1" applyBorder="1" applyAlignment="1">
      <alignment horizontal="left"/>
    </xf>
    <xf numFmtId="1" fontId="27" fillId="6" borderId="32" xfId="16" applyNumberFormat="1" applyFont="1" applyFill="1" applyBorder="1" applyAlignment="1">
      <alignment horizontal="right"/>
    </xf>
    <xf numFmtId="1" fontId="27" fillId="6" borderId="19" xfId="16" applyNumberFormat="1" applyFont="1" applyFill="1" applyBorder="1" applyAlignment="1">
      <alignment horizontal="left"/>
    </xf>
    <xf numFmtId="1" fontId="27" fillId="6" borderId="32" xfId="15" applyNumberFormat="1" applyFont="1" applyFill="1" applyBorder="1" applyAlignment="1">
      <alignment horizontal="right"/>
    </xf>
    <xf numFmtId="1" fontId="27" fillId="0" borderId="0" xfId="16" applyNumberFormat="1" applyFont="1" applyFill="1" applyBorder="1" applyAlignment="1">
      <alignment horizontal="right"/>
    </xf>
    <xf numFmtId="169" fontId="21" fillId="6" borderId="39" xfId="15" applyNumberFormat="1" applyFont="1" applyFill="1" applyBorder="1" applyAlignment="1">
      <alignment horizontal="left"/>
    </xf>
    <xf numFmtId="1" fontId="27" fillId="6" borderId="21" xfId="15" applyNumberFormat="1" applyFont="1" applyFill="1" applyBorder="1" applyAlignment="1">
      <alignment horizontal="right"/>
    </xf>
    <xf numFmtId="1" fontId="27" fillId="6" borderId="40" xfId="15" applyNumberFormat="1" applyFont="1" applyFill="1" applyBorder="1" applyAlignment="1">
      <alignment horizontal="left"/>
    </xf>
    <xf numFmtId="1" fontId="27" fillId="6" borderId="39" xfId="15" applyNumberFormat="1" applyFont="1" applyFill="1" applyBorder="1" applyAlignment="1">
      <alignment horizontal="right"/>
    </xf>
    <xf numFmtId="0" fontId="3" fillId="4" borderId="33" xfId="13" applyNumberFormat="1" applyFont="1" applyFill="1" applyBorder="1" applyAlignment="1">
      <alignment vertical="center" wrapText="1"/>
    </xf>
    <xf numFmtId="0" fontId="3" fillId="4" borderId="33" xfId="14" applyNumberFormat="1" applyFont="1" applyFill="1" applyBorder="1" applyAlignment="1">
      <alignment vertical="center" wrapText="1"/>
    </xf>
    <xf numFmtId="0" fontId="3" fillId="4" borderId="15" xfId="13" applyNumberFormat="1" applyFont="1" applyFill="1" applyBorder="1" applyAlignment="1">
      <alignment vertical="center" wrapText="1"/>
    </xf>
    <xf numFmtId="0" fontId="3" fillId="4" borderId="26" xfId="13" applyNumberFormat="1" applyFont="1" applyFill="1" applyBorder="1" applyAlignment="1">
      <alignment vertical="center" wrapText="1"/>
    </xf>
    <xf numFmtId="169" fontId="21" fillId="0" borderId="33" xfId="15" applyNumberFormat="1" applyFont="1" applyFill="1" applyBorder="1" applyAlignment="1">
      <alignment horizontal="left"/>
    </xf>
    <xf numFmtId="1" fontId="27" fillId="0" borderId="13" xfId="16" applyNumberFormat="1" applyFont="1" applyFill="1" applyBorder="1" applyAlignment="1">
      <alignment horizontal="right"/>
    </xf>
    <xf numFmtId="1" fontId="27" fillId="0" borderId="33" xfId="16" applyNumberFormat="1" applyFont="1" applyFill="1" applyBorder="1" applyAlignment="1">
      <alignment horizontal="right"/>
    </xf>
    <xf numFmtId="169" fontId="21" fillId="0" borderId="32" xfId="15" applyNumberFormat="1" applyFont="1" applyFill="1" applyBorder="1" applyAlignment="1">
      <alignment horizontal="left"/>
    </xf>
    <xf numFmtId="1" fontId="27" fillId="0" borderId="32" xfId="16" applyNumberFormat="1" applyFont="1" applyFill="1" applyBorder="1" applyAlignment="1">
      <alignment horizontal="right"/>
    </xf>
    <xf numFmtId="1" fontId="27" fillId="0" borderId="32" xfId="15" applyNumberFormat="1" applyFont="1" applyFill="1" applyBorder="1" applyAlignment="1">
      <alignment horizontal="right"/>
    </xf>
    <xf numFmtId="168" fontId="21" fillId="0" borderId="32" xfId="7" applyNumberFormat="1" applyFont="1" applyFill="1" applyBorder="1" applyAlignment="1">
      <alignment horizontal="right" vertical="center"/>
    </xf>
    <xf numFmtId="0" fontId="10" fillId="0" borderId="0" xfId="0" applyNumberFormat="1" applyFont="1" applyFill="1" applyBorder="1" applyAlignment="1">
      <alignment horizontal="left"/>
    </xf>
    <xf numFmtId="0" fontId="47" fillId="0" borderId="0" xfId="0" applyNumberFormat="1" applyFont="1" applyFill="1" applyBorder="1"/>
    <xf numFmtId="0" fontId="15" fillId="0" borderId="0" xfId="0" applyNumberFormat="1" applyFont="1" applyFill="1" applyBorder="1" applyAlignment="1">
      <alignment horizontal="left" vertical="center" readingOrder="1"/>
    </xf>
    <xf numFmtId="0" fontId="9" fillId="0" borderId="0" xfId="0" applyNumberFormat="1" applyFont="1" applyFill="1" applyBorder="1" applyAlignment="1">
      <alignment horizontal="left" vertical="center" readingOrder="1"/>
    </xf>
    <xf numFmtId="0" fontId="47" fillId="4" borderId="0" xfId="0" applyNumberFormat="1" applyFont="1" applyFill="1" applyBorder="1"/>
    <xf numFmtId="0" fontId="42" fillId="4" borderId="0" xfId="0" applyNumberFormat="1" applyFont="1" applyFill="1" applyBorder="1" applyAlignment="1">
      <alignment wrapText="1"/>
    </xf>
    <xf numFmtId="0" fontId="9" fillId="4" borderId="0" xfId="0" applyNumberFormat="1" applyFont="1" applyFill="1" applyBorder="1" applyAlignment="1">
      <alignment horizontal="left" vertical="center" readingOrder="1"/>
    </xf>
    <xf numFmtId="0" fontId="15" fillId="4" borderId="0" xfId="0" applyNumberFormat="1" applyFont="1" applyFill="1" applyBorder="1" applyAlignment="1">
      <alignment horizontal="left" vertical="center" readingOrder="1"/>
    </xf>
    <xf numFmtId="0" fontId="11" fillId="4" borderId="0" xfId="0" applyFont="1" applyFill="1"/>
    <xf numFmtId="0" fontId="3" fillId="4" borderId="14" xfId="0" applyNumberFormat="1" applyFont="1" applyFill="1" applyBorder="1" applyAlignment="1">
      <alignment horizontal="center" vertical="center"/>
    </xf>
    <xf numFmtId="0" fontId="3" fillId="4" borderId="14" xfId="13" applyNumberFormat="1" applyFont="1" applyFill="1" applyBorder="1" applyAlignment="1">
      <alignment vertical="center" wrapText="1"/>
    </xf>
    <xf numFmtId="169" fontId="3" fillId="6" borderId="41" xfId="16" applyNumberFormat="1" applyFont="1" applyFill="1" applyBorder="1" applyAlignment="1">
      <alignment horizontal="left"/>
    </xf>
    <xf numFmtId="1" fontId="3" fillId="6" borderId="32" xfId="16" applyNumberFormat="1" applyFont="1" applyFill="1" applyBorder="1" applyAlignment="1">
      <alignment horizontal="right"/>
    </xf>
    <xf numFmtId="1" fontId="3" fillId="6" borderId="19" xfId="17" applyNumberFormat="1" applyFont="1" applyFill="1" applyBorder="1" applyAlignment="1">
      <alignment horizontal="right"/>
    </xf>
    <xf numFmtId="1" fontId="3" fillId="6" borderId="19" xfId="16" applyNumberFormat="1" applyFont="1" applyFill="1" applyBorder="1" applyAlignment="1">
      <alignment horizontal="right"/>
    </xf>
    <xf numFmtId="1" fontId="3" fillId="6" borderId="32" xfId="17" applyNumberFormat="1" applyFont="1" applyFill="1" applyBorder="1" applyAlignment="1">
      <alignment horizontal="right"/>
    </xf>
    <xf numFmtId="1" fontId="3" fillId="6" borderId="32" xfId="0" applyNumberFormat="1" applyFont="1" applyFill="1" applyBorder="1" applyAlignment="1">
      <alignment horizontal="right"/>
    </xf>
    <xf numFmtId="0" fontId="3" fillId="6" borderId="19" xfId="0" applyNumberFormat="1" applyFont="1" applyFill="1" applyBorder="1" applyAlignment="1">
      <alignment horizontal="right"/>
    </xf>
    <xf numFmtId="0" fontId="3" fillId="6" borderId="41" xfId="17" applyNumberFormat="1" applyFont="1" applyFill="1" applyBorder="1" applyAlignment="1" applyProtection="1">
      <alignment horizontal="right"/>
    </xf>
    <xf numFmtId="1" fontId="3" fillId="6" borderId="31" xfId="0" applyNumberFormat="1" applyFont="1" applyFill="1" applyBorder="1" applyAlignment="1">
      <alignment horizontal="right"/>
    </xf>
    <xf numFmtId="0" fontId="26" fillId="6" borderId="19" xfId="0" applyNumberFormat="1" applyFont="1" applyFill="1" applyBorder="1"/>
    <xf numFmtId="0" fontId="3" fillId="4" borderId="31" xfId="13" applyNumberFormat="1" applyFont="1" applyFill="1" applyBorder="1" applyAlignment="1">
      <alignment horizontal="left" vertical="center" wrapText="1"/>
    </xf>
    <xf numFmtId="1" fontId="3" fillId="4" borderId="32" xfId="16" applyNumberFormat="1" applyFont="1" applyFill="1" applyBorder="1" applyAlignment="1">
      <alignment horizontal="right"/>
    </xf>
    <xf numFmtId="1" fontId="3" fillId="4" borderId="19" xfId="17" applyNumberFormat="1" applyFont="1" applyFill="1" applyBorder="1" applyAlignment="1">
      <alignment horizontal="right"/>
    </xf>
    <xf numFmtId="1" fontId="3" fillId="4" borderId="19" xfId="16" applyNumberFormat="1" applyFont="1" applyFill="1" applyBorder="1" applyAlignment="1">
      <alignment horizontal="right"/>
    </xf>
    <xf numFmtId="1" fontId="3" fillId="4" borderId="32" xfId="17" applyNumberFormat="1" applyFont="1" applyFill="1" applyBorder="1" applyAlignment="1">
      <alignment horizontal="right"/>
    </xf>
    <xf numFmtId="1" fontId="3" fillId="4" borderId="32" xfId="0" applyNumberFormat="1" applyFont="1" applyFill="1" applyBorder="1" applyAlignment="1">
      <alignment horizontal="right"/>
    </xf>
    <xf numFmtId="0" fontId="3" fillId="4" borderId="19" xfId="0" applyNumberFormat="1" applyFont="1" applyFill="1" applyBorder="1" applyAlignment="1">
      <alignment horizontal="right"/>
    </xf>
    <xf numFmtId="0" fontId="3" fillId="4" borderId="31" xfId="17" applyNumberFormat="1" applyFont="1" applyFill="1" applyBorder="1" applyAlignment="1" applyProtection="1">
      <alignment horizontal="right"/>
    </xf>
    <xf numFmtId="1" fontId="3" fillId="4" borderId="31" xfId="0" applyNumberFormat="1" applyFont="1" applyFill="1" applyBorder="1" applyAlignment="1">
      <alignment horizontal="right"/>
    </xf>
    <xf numFmtId="0" fontId="26" fillId="4" borderId="19" xfId="0" applyNumberFormat="1" applyFont="1" applyFill="1" applyBorder="1"/>
    <xf numFmtId="0" fontId="3" fillId="6" borderId="31" xfId="13" applyNumberFormat="1" applyFont="1" applyFill="1" applyBorder="1" applyAlignment="1">
      <alignment horizontal="left" vertical="center" wrapText="1"/>
    </xf>
    <xf numFmtId="0" fontId="3" fillId="6" borderId="31" xfId="0" applyNumberFormat="1" applyFont="1" applyFill="1" applyBorder="1" applyAlignment="1">
      <alignment horizontal="right"/>
    </xf>
    <xf numFmtId="0" fontId="3" fillId="6" borderId="32" xfId="0" applyNumberFormat="1" applyFont="1" applyFill="1" applyBorder="1" applyAlignment="1">
      <alignment horizontal="right"/>
    </xf>
    <xf numFmtId="0" fontId="3" fillId="4" borderId="42" xfId="13" applyNumberFormat="1" applyFont="1" applyFill="1" applyBorder="1" applyAlignment="1">
      <alignment horizontal="left" vertical="center" wrapText="1"/>
    </xf>
    <xf numFmtId="1" fontId="3" fillId="4" borderId="39" xfId="16" applyNumberFormat="1" applyFont="1" applyFill="1" applyBorder="1" applyAlignment="1">
      <alignment horizontal="right"/>
    </xf>
    <xf numFmtId="1" fontId="3" fillId="4" borderId="40" xfId="17" applyNumberFormat="1" applyFont="1" applyFill="1" applyBorder="1" applyAlignment="1">
      <alignment horizontal="right"/>
    </xf>
    <xf numFmtId="1" fontId="3" fillId="4" borderId="40" xfId="16" applyNumberFormat="1" applyFont="1" applyFill="1" applyBorder="1" applyAlignment="1">
      <alignment horizontal="right"/>
    </xf>
    <xf numFmtId="1" fontId="3" fillId="4" borderId="39" xfId="17" applyNumberFormat="1" applyFont="1" applyFill="1" applyBorder="1" applyAlignment="1">
      <alignment horizontal="right"/>
    </xf>
    <xf numFmtId="1" fontId="3" fillId="4" borderId="39" xfId="0" applyNumberFormat="1" applyFont="1" applyFill="1" applyBorder="1" applyAlignment="1">
      <alignment horizontal="right"/>
    </xf>
    <xf numFmtId="0" fontId="3" fillId="4" borderId="40" xfId="0" applyNumberFormat="1" applyFont="1" applyFill="1" applyBorder="1" applyAlignment="1">
      <alignment horizontal="right"/>
    </xf>
    <xf numFmtId="0" fontId="3" fillId="4" borderId="42" xfId="17" applyNumberFormat="1" applyFont="1" applyFill="1" applyBorder="1" applyAlignment="1" applyProtection="1">
      <alignment horizontal="right"/>
    </xf>
    <xf numFmtId="1" fontId="3" fillId="4" borderId="42" xfId="0" applyNumberFormat="1" applyFont="1" applyFill="1" applyBorder="1" applyAlignment="1">
      <alignment horizontal="right"/>
    </xf>
    <xf numFmtId="0" fontId="26" fillId="4" borderId="40" xfId="0" applyNumberFormat="1" applyFont="1" applyFill="1" applyBorder="1"/>
    <xf numFmtId="169" fontId="3" fillId="0" borderId="41" xfId="16" applyNumberFormat="1" applyFont="1" applyFill="1" applyBorder="1" applyAlignment="1">
      <alignment horizontal="left"/>
    </xf>
    <xf numFmtId="1" fontId="3" fillId="0" borderId="32" xfId="16" applyNumberFormat="1" applyFont="1" applyFill="1" applyBorder="1" applyAlignment="1">
      <alignment horizontal="right"/>
    </xf>
    <xf numFmtId="1" fontId="3" fillId="0" borderId="32" xfId="17" applyNumberFormat="1" applyFont="1" applyFill="1" applyBorder="1" applyAlignment="1">
      <alignment horizontal="right"/>
    </xf>
    <xf numFmtId="1" fontId="3" fillId="0" borderId="32" xfId="0" applyNumberFormat="1" applyFont="1" applyFill="1" applyBorder="1" applyAlignment="1">
      <alignment horizontal="right"/>
    </xf>
    <xf numFmtId="1" fontId="3" fillId="0" borderId="31" xfId="0" applyNumberFormat="1" applyFont="1" applyFill="1" applyBorder="1" applyAlignment="1">
      <alignment horizontal="right"/>
    </xf>
    <xf numFmtId="0" fontId="3" fillId="0" borderId="31" xfId="13" applyNumberFormat="1" applyFont="1" applyFill="1" applyBorder="1" applyAlignment="1">
      <alignment horizontal="left" vertical="center" wrapText="1"/>
    </xf>
    <xf numFmtId="0" fontId="3" fillId="0" borderId="32" xfId="0" applyNumberFormat="1" applyFont="1" applyFill="1" applyBorder="1" applyAlignment="1">
      <alignment horizontal="right"/>
    </xf>
    <xf numFmtId="0" fontId="3" fillId="0" borderId="42" xfId="13" applyNumberFormat="1" applyFont="1" applyFill="1" applyBorder="1" applyAlignment="1">
      <alignment horizontal="left" vertical="center" wrapText="1"/>
    </xf>
    <xf numFmtId="1" fontId="3" fillId="0" borderId="39" xfId="16" applyNumberFormat="1" applyFont="1" applyFill="1" applyBorder="1" applyAlignment="1">
      <alignment horizontal="right"/>
    </xf>
    <xf numFmtId="1" fontId="3" fillId="0" borderId="39" xfId="17" applyNumberFormat="1" applyFont="1" applyFill="1" applyBorder="1" applyAlignment="1">
      <alignment horizontal="right"/>
    </xf>
    <xf numFmtId="1" fontId="3" fillId="0" borderId="39" xfId="0" applyNumberFormat="1" applyFont="1" applyFill="1" applyBorder="1" applyAlignment="1">
      <alignment horizontal="right"/>
    </xf>
    <xf numFmtId="1" fontId="3" fillId="0" borderId="42" xfId="0" applyNumberFormat="1" applyFont="1" applyFill="1" applyBorder="1" applyAlignment="1">
      <alignment horizontal="right"/>
    </xf>
    <xf numFmtId="0" fontId="24" fillId="0" borderId="31" xfId="13" applyNumberFormat="1" applyFont="1" applyFill="1" applyBorder="1" applyAlignment="1">
      <alignment horizontal="left" vertical="center" wrapText="1"/>
    </xf>
    <xf numFmtId="1" fontId="24" fillId="0" borderId="32" xfId="0" applyNumberFormat="1" applyFont="1" applyFill="1" applyBorder="1" applyAlignment="1">
      <alignment horizontal="right"/>
    </xf>
    <xf numFmtId="1" fontId="24" fillId="0" borderId="32" xfId="16" applyNumberFormat="1" applyFont="1" applyFill="1" applyBorder="1" applyAlignment="1">
      <alignment horizontal="right"/>
    </xf>
    <xf numFmtId="1" fontId="24" fillId="0" borderId="32" xfId="17" applyNumberFormat="1" applyFont="1" applyFill="1" applyBorder="1" applyAlignment="1">
      <alignment horizontal="right"/>
    </xf>
    <xf numFmtId="1" fontId="24" fillId="0" borderId="31" xfId="0" applyNumberFormat="1" applyFont="1" applyFill="1" applyBorder="1" applyAlignment="1">
      <alignment horizontal="right"/>
    </xf>
    <xf numFmtId="0" fontId="23" fillId="0" borderId="0" xfId="0" applyNumberFormat="1" applyFont="1" applyFill="1" applyBorder="1"/>
    <xf numFmtId="0" fontId="48" fillId="4" borderId="14" xfId="0" applyNumberFormat="1" applyFont="1" applyFill="1" applyBorder="1" applyAlignment="1">
      <alignment horizontal="center" vertical="center"/>
    </xf>
    <xf numFmtId="0" fontId="49" fillId="0" borderId="0" xfId="0" applyNumberFormat="1" applyFont="1" applyFill="1" applyBorder="1" applyAlignment="1">
      <alignment horizontal="center" vertical="center"/>
    </xf>
    <xf numFmtId="164" fontId="27" fillId="0" borderId="0" xfId="0" applyNumberFormat="1" applyFont="1" applyFill="1" applyBorder="1"/>
    <xf numFmtId="166" fontId="21" fillId="0" borderId="15" xfId="7" applyNumberFormat="1" applyFont="1" applyFill="1" applyBorder="1" applyAlignment="1">
      <alignment horizontal="center" vertical="top"/>
    </xf>
    <xf numFmtId="0" fontId="50" fillId="0" borderId="0" xfId="0" applyFont="1" applyAlignment="1">
      <alignment horizontal="centerContinuous" vertical="center" wrapText="1"/>
    </xf>
    <xf numFmtId="0" fontId="51" fillId="0" borderId="1" xfId="0" applyFont="1" applyBorder="1" applyAlignment="1">
      <alignment horizontal="centerContinuous" vertical="center" wrapText="1"/>
    </xf>
    <xf numFmtId="0" fontId="51" fillId="0" borderId="3" xfId="0" applyFont="1" applyBorder="1" applyAlignment="1">
      <alignment horizontal="centerContinuous" vertical="center" wrapText="1"/>
    </xf>
    <xf numFmtId="1" fontId="19" fillId="2" borderId="1" xfId="0" applyNumberFormat="1" applyFont="1" applyFill="1" applyBorder="1" applyAlignment="1">
      <alignment horizontal="left" vertical="center"/>
    </xf>
    <xf numFmtId="1" fontId="19" fillId="2" borderId="3" xfId="0" applyNumberFormat="1" applyFont="1" applyFill="1" applyBorder="1" applyAlignment="1">
      <alignment horizontal="left" vertical="center"/>
    </xf>
    <xf numFmtId="1" fontId="19" fillId="2" borderId="6" xfId="0" applyNumberFormat="1" applyFont="1" applyFill="1" applyBorder="1" applyAlignment="1">
      <alignment horizontal="left" vertical="center"/>
    </xf>
    <xf numFmtId="1" fontId="19" fillId="0" borderId="7" xfId="0" applyNumberFormat="1" applyFont="1" applyBorder="1" applyAlignment="1">
      <alignment horizontal="left" vertical="center"/>
    </xf>
    <xf numFmtId="1" fontId="19" fillId="0" borderId="9" xfId="0" applyNumberFormat="1" applyFont="1" applyBorder="1" applyAlignment="1">
      <alignment horizontal="left" vertical="center"/>
    </xf>
    <xf numFmtId="0" fontId="51" fillId="0" borderId="2" xfId="0" applyFont="1" applyBorder="1" applyAlignment="1">
      <alignment horizontal="centerContinuous" vertical="center" wrapText="1"/>
    </xf>
    <xf numFmtId="1" fontId="19" fillId="2" borderId="2" xfId="0" applyNumberFormat="1" applyFont="1" applyFill="1" applyBorder="1" applyAlignment="1">
      <alignment horizontal="left" vertical="center"/>
    </xf>
    <xf numFmtId="1" fontId="19" fillId="2" borderId="5" xfId="0" applyNumberFormat="1" applyFont="1" applyFill="1" applyBorder="1" applyAlignment="1">
      <alignment horizontal="left" vertical="center"/>
    </xf>
    <xf numFmtId="1" fontId="19" fillId="2" borderId="7" xfId="0" applyNumberFormat="1" applyFont="1" applyFill="1" applyBorder="1" applyAlignment="1">
      <alignment horizontal="left" vertical="center"/>
    </xf>
    <xf numFmtId="1" fontId="19" fillId="2" borderId="8" xfId="0" applyNumberFormat="1" applyFont="1" applyFill="1" applyBorder="1" applyAlignment="1">
      <alignment horizontal="left" vertical="center"/>
    </xf>
    <xf numFmtId="3" fontId="19" fillId="2" borderId="2" xfId="0" applyNumberFormat="1" applyFont="1" applyFill="1" applyBorder="1" applyAlignment="1">
      <alignment horizontal="left" vertical="center"/>
    </xf>
    <xf numFmtId="3" fontId="19" fillId="0" borderId="5" xfId="0" applyNumberFormat="1" applyFont="1" applyBorder="1" applyAlignment="1">
      <alignment horizontal="left" vertical="center"/>
    </xf>
    <xf numFmtId="3" fontId="19" fillId="2" borderId="5" xfId="0" applyNumberFormat="1" applyFont="1" applyFill="1" applyBorder="1" applyAlignment="1">
      <alignment horizontal="left" vertical="center"/>
    </xf>
    <xf numFmtId="3" fontId="19" fillId="2" borderId="8" xfId="0" applyNumberFormat="1" applyFont="1" applyFill="1" applyBorder="1" applyAlignment="1">
      <alignment horizontal="left" vertical="center"/>
    </xf>
    <xf numFmtId="3" fontId="53" fillId="0" borderId="0" xfId="0" applyNumberFormat="1" applyFont="1"/>
    <xf numFmtId="0" fontId="52" fillId="0" borderId="0" xfId="0" applyFont="1" applyFill="1" applyBorder="1" applyAlignment="1">
      <alignment horizontal="centerContinuous" vertical="center" wrapText="1"/>
    </xf>
    <xf numFmtId="0" fontId="51" fillId="0" borderId="1" xfId="0" applyFont="1" applyBorder="1" applyAlignment="1">
      <alignment horizontal="center" vertical="center" wrapText="1"/>
    </xf>
    <xf numFmtId="0" fontId="54" fillId="0" borderId="2" xfId="0" applyFont="1" applyBorder="1" applyAlignment="1">
      <alignment horizontal="centerContinuous" vertical="center" wrapText="1"/>
    </xf>
    <xf numFmtId="0" fontId="54" fillId="0" borderId="3" xfId="0" applyFont="1" applyBorder="1" applyAlignment="1">
      <alignment horizontal="centerContinuous" vertical="center" wrapText="1"/>
    </xf>
    <xf numFmtId="164" fontId="19" fillId="0" borderId="6" xfId="0" applyNumberFormat="1" applyFont="1" applyBorder="1" applyAlignment="1">
      <alignment horizontal="left" vertical="center"/>
    </xf>
    <xf numFmtId="1" fontId="19" fillId="2" borderId="10" xfId="0" applyNumberFormat="1" applyFont="1" applyFill="1" applyBorder="1" applyAlignment="1">
      <alignment horizontal="left" vertical="center"/>
    </xf>
    <xf numFmtId="164" fontId="19" fillId="2" borderId="11" xfId="0" applyNumberFormat="1" applyFont="1" applyFill="1" applyBorder="1" applyAlignment="1">
      <alignment horizontal="left" vertical="center"/>
    </xf>
    <xf numFmtId="164" fontId="19" fillId="2" borderId="12" xfId="0" applyNumberFormat="1" applyFont="1" applyFill="1" applyBorder="1" applyAlignment="1">
      <alignment horizontal="left" vertical="center"/>
    </xf>
    <xf numFmtId="1" fontId="51" fillId="2" borderId="4" xfId="0" applyNumberFormat="1" applyFont="1" applyFill="1" applyBorder="1" applyAlignment="1">
      <alignment horizontal="left" vertical="center"/>
    </xf>
    <xf numFmtId="164" fontId="51" fillId="2" borderId="5" xfId="0" applyNumberFormat="1" applyFont="1" applyFill="1" applyBorder="1" applyAlignment="1">
      <alignment horizontal="left" vertical="center"/>
    </xf>
    <xf numFmtId="164" fontId="51" fillId="2" borderId="6" xfId="0" applyNumberFormat="1" applyFont="1" applyFill="1" applyBorder="1" applyAlignment="1">
      <alignment horizontal="left" vertical="center"/>
    </xf>
    <xf numFmtId="164" fontId="19" fillId="2" borderId="2" xfId="0" applyNumberFormat="1" applyFont="1" applyFill="1" applyBorder="1" applyAlignment="1">
      <alignment horizontal="left" vertical="center"/>
    </xf>
    <xf numFmtId="164" fontId="19" fillId="2" borderId="3" xfId="0" applyNumberFormat="1" applyFont="1" applyFill="1" applyBorder="1" applyAlignment="1">
      <alignment horizontal="left" vertical="center"/>
    </xf>
    <xf numFmtId="0" fontId="19" fillId="2" borderId="1" xfId="0" applyNumberFormat="1" applyFont="1" applyFill="1" applyBorder="1" applyAlignment="1">
      <alignment horizontal="left" vertical="center"/>
    </xf>
    <xf numFmtId="0" fontId="19" fillId="0" borderId="4" xfId="0" applyNumberFormat="1" applyFont="1" applyBorder="1" applyAlignment="1">
      <alignment horizontal="left" vertical="center"/>
    </xf>
    <xf numFmtId="0" fontId="19" fillId="2" borderId="4" xfId="0" applyNumberFormat="1" applyFont="1" applyFill="1" applyBorder="1" applyAlignment="1">
      <alignment horizontal="left" vertical="center"/>
    </xf>
    <xf numFmtId="0" fontId="55" fillId="0" borderId="14" xfId="9" applyFont="1" applyFill="1" applyBorder="1" applyAlignment="1">
      <alignment horizontal="left"/>
    </xf>
    <xf numFmtId="0" fontId="57" fillId="4" borderId="14" xfId="7" applyFont="1" applyFill="1" applyBorder="1" applyAlignment="1">
      <alignment horizontal="center"/>
    </xf>
    <xf numFmtId="0" fontId="22" fillId="4" borderId="14" xfId="7" applyFont="1" applyFill="1" applyBorder="1" applyAlignment="1">
      <alignment horizontal="left" vertical="center"/>
    </xf>
    <xf numFmtId="167" fontId="22" fillId="4" borderId="14" xfId="7" applyNumberFormat="1" applyFont="1" applyFill="1" applyBorder="1" applyAlignment="1">
      <alignment horizontal="right" vertical="center"/>
    </xf>
    <xf numFmtId="0" fontId="22" fillId="6" borderId="14" xfId="7" applyFont="1" applyFill="1" applyBorder="1" applyAlignment="1">
      <alignment horizontal="left" vertical="center"/>
    </xf>
    <xf numFmtId="167" fontId="22" fillId="6" borderId="14" xfId="7" applyNumberFormat="1" applyFont="1" applyFill="1" applyBorder="1" applyAlignment="1">
      <alignment horizontal="right" vertical="center"/>
    </xf>
    <xf numFmtId="0" fontId="22" fillId="6" borderId="14" xfId="7" applyFont="1" applyFill="1" applyBorder="1"/>
    <xf numFmtId="0" fontId="56" fillId="8" borderId="14" xfId="7" applyFont="1" applyFill="1" applyBorder="1"/>
    <xf numFmtId="2" fontId="56" fillId="9" borderId="14" xfId="7" applyNumberFormat="1" applyFont="1" applyFill="1" applyBorder="1" applyAlignment="1">
      <alignment horizontal="right" vertical="center"/>
    </xf>
    <xf numFmtId="0" fontId="24" fillId="4" borderId="0" xfId="0" applyNumberFormat="1" applyFont="1" applyFill="1" applyBorder="1"/>
    <xf numFmtId="0" fontId="24" fillId="4" borderId="33" xfId="13" applyNumberFormat="1" applyFont="1" applyFill="1" applyBorder="1" applyAlignment="1">
      <alignment vertical="center" wrapText="1"/>
    </xf>
    <xf numFmtId="0" fontId="24" fillId="4" borderId="33" xfId="14" applyNumberFormat="1" applyFont="1" applyFill="1" applyBorder="1" applyAlignment="1">
      <alignment vertical="center" wrapText="1"/>
    </xf>
    <xf numFmtId="169" fontId="22" fillId="4" borderId="32" xfId="15" applyNumberFormat="1" applyFont="1" applyFill="1" applyBorder="1" applyAlignment="1">
      <alignment horizontal="left"/>
    </xf>
    <xf numFmtId="1" fontId="22" fillId="4" borderId="32" xfId="16" applyNumberFormat="1" applyFont="1" applyFill="1" applyBorder="1" applyAlignment="1">
      <alignment horizontal="right"/>
    </xf>
    <xf numFmtId="169" fontId="22" fillId="6" borderId="32" xfId="15" applyNumberFormat="1" applyFont="1" applyFill="1" applyBorder="1" applyAlignment="1">
      <alignment horizontal="left"/>
    </xf>
    <xf numFmtId="0" fontId="42" fillId="4" borderId="0" xfId="0" applyNumberFormat="1" applyFont="1" applyFill="1" applyBorder="1" applyAlignment="1">
      <alignment wrapText="1"/>
    </xf>
    <xf numFmtId="0" fontId="15" fillId="5" borderId="0" xfId="0" applyNumberFormat="1" applyFont="1" applyFill="1" applyBorder="1" applyAlignment="1">
      <alignment horizontal="left" vertical="center" readingOrder="1"/>
    </xf>
    <xf numFmtId="0" fontId="47" fillId="5" borderId="0" xfId="0" applyNumberFormat="1" applyFont="1" applyFill="1" applyBorder="1"/>
    <xf numFmtId="0" fontId="3" fillId="4" borderId="28" xfId="13" applyNumberFormat="1" applyFont="1" applyFill="1" applyBorder="1" applyAlignment="1">
      <alignment vertical="center" wrapText="1"/>
    </xf>
    <xf numFmtId="0" fontId="24" fillId="4" borderId="14" xfId="0" applyNumberFormat="1" applyFont="1" applyFill="1" applyBorder="1" applyAlignment="1">
      <alignment horizontal="center" vertical="center"/>
    </xf>
    <xf numFmtId="0" fontId="24" fillId="4" borderId="15" xfId="13" applyNumberFormat="1" applyFont="1" applyFill="1" applyBorder="1" applyAlignment="1">
      <alignment vertical="center" wrapText="1"/>
    </xf>
    <xf numFmtId="1" fontId="24" fillId="6" borderId="32" xfId="16" applyNumberFormat="1" applyFont="1" applyFill="1" applyBorder="1" applyAlignment="1">
      <alignment horizontal="right"/>
    </xf>
    <xf numFmtId="0" fontId="24" fillId="4" borderId="31" xfId="13" applyNumberFormat="1" applyFont="1" applyFill="1" applyBorder="1" applyAlignment="1">
      <alignment horizontal="left" vertical="center" wrapText="1"/>
    </xf>
    <xf numFmtId="1" fontId="24" fillId="4" borderId="32" xfId="16" applyNumberFormat="1" applyFont="1" applyFill="1" applyBorder="1" applyAlignment="1">
      <alignment horizontal="right"/>
    </xf>
    <xf numFmtId="0" fontId="24" fillId="6" borderId="31" xfId="13" applyNumberFormat="1" applyFont="1" applyFill="1" applyBorder="1" applyAlignment="1">
      <alignment horizontal="left" vertical="center" wrapText="1"/>
    </xf>
    <xf numFmtId="0" fontId="24" fillId="4" borderId="42" xfId="13" applyNumberFormat="1" applyFont="1" applyFill="1" applyBorder="1" applyAlignment="1">
      <alignment horizontal="left" vertical="center" wrapText="1"/>
    </xf>
    <xf numFmtId="1" fontId="24" fillId="4" borderId="39" xfId="16" applyNumberFormat="1" applyFont="1" applyFill="1" applyBorder="1" applyAlignment="1">
      <alignment horizontal="right"/>
    </xf>
    <xf numFmtId="0" fontId="23" fillId="0" borderId="32" xfId="0" applyNumberFormat="1" applyFont="1" applyFill="1" applyBorder="1"/>
    <xf numFmtId="1" fontId="24" fillId="4" borderId="0" xfId="16" applyNumberFormat="1" applyFont="1" applyFill="1" applyBorder="1" applyAlignment="1">
      <alignment horizontal="right"/>
    </xf>
    <xf numFmtId="0" fontId="24" fillId="4" borderId="41" xfId="13" applyNumberFormat="1" applyFont="1" applyFill="1" applyBorder="1" applyAlignment="1">
      <alignment horizontal="left" vertical="center" wrapText="1"/>
    </xf>
    <xf numFmtId="169" fontId="24" fillId="6" borderId="31" xfId="16" applyNumberFormat="1" applyFont="1" applyFill="1" applyBorder="1" applyAlignment="1">
      <alignment horizontal="left"/>
    </xf>
    <xf numFmtId="0" fontId="1" fillId="0" borderId="0" xfId="6" applyAlignment="1">
      <alignment vertical="top"/>
    </xf>
    <xf numFmtId="0" fontId="58" fillId="0" borderId="0" xfId="6" applyFont="1" applyAlignment="1">
      <alignment vertical="top"/>
    </xf>
    <xf numFmtId="0" fontId="59" fillId="4" borderId="0" xfId="6" applyFont="1" applyFill="1"/>
    <xf numFmtId="0" fontId="39" fillId="4" borderId="0" xfId="6" applyFont="1" applyFill="1"/>
    <xf numFmtId="0" fontId="39" fillId="4" borderId="0" xfId="6" applyFont="1" applyFill="1" applyAlignment="1">
      <alignment wrapText="1"/>
    </xf>
    <xf numFmtId="0" fontId="1" fillId="4" borderId="0" xfId="6" applyFill="1" applyAlignment="1">
      <alignment wrapText="1"/>
    </xf>
    <xf numFmtId="0" fontId="27" fillId="4" borderId="0" xfId="0" applyFont="1" applyFill="1"/>
    <xf numFmtId="0" fontId="41" fillId="4" borderId="0" xfId="0" applyNumberFormat="1" applyFont="1" applyFill="1" applyBorder="1"/>
    <xf numFmtId="0" fontId="20" fillId="5" borderId="0" xfId="6" applyFont="1" applyFill="1" applyAlignment="1">
      <alignment vertical="top"/>
    </xf>
    <xf numFmtId="0" fontId="58" fillId="5" borderId="0" xfId="6" applyFont="1" applyFill="1" applyAlignment="1">
      <alignment vertical="top"/>
    </xf>
    <xf numFmtId="0" fontId="13" fillId="3" borderId="0" xfId="12" applyFill="1">
      <protection locked="0"/>
    </xf>
    <xf numFmtId="1" fontId="12" fillId="3" borderId="0" xfId="0" applyNumberFormat="1" applyFont="1" applyFill="1" applyAlignment="1">
      <alignment horizontal="center"/>
    </xf>
    <xf numFmtId="0" fontId="12" fillId="3" borderId="0" xfId="0" applyFont="1" applyFill="1" applyAlignment="1">
      <alignment horizontal="left"/>
    </xf>
    <xf numFmtId="1" fontId="12" fillId="3" borderId="0" xfId="0" applyNumberFormat="1" applyFont="1" applyFill="1" applyAlignment="1">
      <alignment horizontal="left"/>
    </xf>
    <xf numFmtId="0" fontId="20" fillId="0" borderId="0" xfId="18" applyFont="1" applyFill="1" applyAlignment="1" applyProtection="1">
      <alignment horizontal="left"/>
    </xf>
    <xf numFmtId="1" fontId="0" fillId="0" borderId="0" xfId="0" applyNumberFormat="1" applyFill="1" applyAlignment="1">
      <alignment horizontal="center"/>
    </xf>
    <xf numFmtId="0" fontId="0" fillId="0" borderId="0" xfId="0" applyAlignment="1">
      <alignment horizontal="left"/>
    </xf>
    <xf numFmtId="0" fontId="0" fillId="0" borderId="0" xfId="0" applyFill="1"/>
    <xf numFmtId="0" fontId="0" fillId="0" borderId="0" xfId="0" applyFill="1" applyAlignment="1">
      <alignment horizontal="left"/>
    </xf>
    <xf numFmtId="0" fontId="28" fillId="0" borderId="0" xfId="18" applyFont="1" applyFill="1" applyAlignment="1" applyProtection="1">
      <alignment horizontal="left"/>
    </xf>
    <xf numFmtId="1" fontId="0" fillId="0" borderId="0" xfId="0" applyNumberFormat="1" applyAlignment="1">
      <alignment horizontal="center"/>
    </xf>
    <xf numFmtId="0" fontId="21" fillId="0" borderId="0" xfId="18" applyFont="1" applyFill="1" applyBorder="1" applyAlignment="1" applyProtection="1">
      <alignment horizontal="left"/>
    </xf>
    <xf numFmtId="1" fontId="21" fillId="0" borderId="0" xfId="19" applyNumberFormat="1" applyFont="1" applyFill="1" applyBorder="1" applyAlignment="1">
      <alignment horizontal="center" vertical="center" textRotation="180"/>
    </xf>
    <xf numFmtId="0" fontId="21" fillId="0" borderId="0" xfId="18" applyFont="1" applyFill="1" applyBorder="1" applyAlignment="1">
      <alignment horizontal="center" vertical="center"/>
    </xf>
    <xf numFmtId="164" fontId="20" fillId="0" borderId="41" xfId="20" applyNumberFormat="1" applyFont="1" applyFill="1" applyBorder="1" applyAlignment="1">
      <alignment horizontal="left"/>
    </xf>
    <xf numFmtId="1" fontId="21" fillId="0" borderId="41" xfId="16" applyNumberFormat="1" applyFont="1" applyFill="1" applyBorder="1" applyAlignment="1" applyProtection="1">
      <alignment horizontal="center" vertical="center"/>
    </xf>
    <xf numFmtId="1" fontId="21" fillId="4" borderId="13" xfId="16" applyNumberFormat="1" applyFont="1" applyFill="1" applyBorder="1" applyAlignment="1" applyProtection="1">
      <alignment horizontal="center"/>
    </xf>
    <xf numFmtId="1" fontId="21" fillId="4" borderId="13" xfId="16" applyNumberFormat="1" applyFont="1" applyFill="1" applyBorder="1" applyAlignment="1" applyProtection="1">
      <alignment horizontal="left"/>
    </xf>
    <xf numFmtId="1" fontId="21" fillId="4" borderId="33" xfId="16" applyNumberFormat="1" applyFont="1" applyFill="1" applyBorder="1" applyAlignment="1" applyProtection="1">
      <alignment horizontal="center"/>
    </xf>
    <xf numFmtId="1" fontId="21" fillId="4" borderId="30" xfId="16" applyNumberFormat="1" applyFont="1" applyFill="1" applyBorder="1" applyAlignment="1" applyProtection="1">
      <alignment horizontal="left"/>
    </xf>
    <xf numFmtId="0" fontId="21" fillId="11" borderId="31" xfId="15" applyNumberFormat="1" applyFont="1" applyFill="1" applyBorder="1" applyAlignment="1" applyProtection="1">
      <alignment horizontal="left"/>
    </xf>
    <xf numFmtId="1" fontId="21" fillId="11" borderId="31" xfId="15" applyNumberFormat="1" applyFont="1" applyFill="1" applyBorder="1" applyAlignment="1" applyProtection="1">
      <alignment horizontal="center" vertical="center"/>
    </xf>
    <xf numFmtId="1" fontId="27" fillId="11" borderId="0" xfId="15" applyNumberFormat="1" applyFont="1" applyFill="1" applyBorder="1" applyAlignment="1" applyProtection="1">
      <alignment horizontal="right"/>
    </xf>
    <xf numFmtId="1" fontId="27" fillId="11" borderId="0" xfId="15" applyNumberFormat="1" applyFont="1" applyFill="1" applyBorder="1" applyAlignment="1" applyProtection="1">
      <alignment horizontal="left"/>
    </xf>
    <xf numFmtId="1" fontId="27" fillId="11" borderId="32" xfId="16" applyNumberFormat="1" applyFont="1" applyFill="1" applyBorder="1" applyAlignment="1" applyProtection="1">
      <alignment horizontal="right"/>
    </xf>
    <xf numFmtId="1" fontId="27" fillId="11" borderId="19" xfId="15" applyNumberFormat="1" applyFont="1" applyFill="1" applyBorder="1" applyAlignment="1" applyProtection="1">
      <alignment horizontal="left"/>
    </xf>
    <xf numFmtId="1" fontId="27" fillId="11" borderId="19" xfId="16" applyNumberFormat="1" applyFont="1" applyFill="1" applyBorder="1" applyAlignment="1" applyProtection="1">
      <alignment horizontal="left"/>
    </xf>
    <xf numFmtId="1" fontId="27" fillId="11" borderId="0" xfId="16" applyNumberFormat="1" applyFont="1" applyFill="1" applyBorder="1" applyAlignment="1" applyProtection="1">
      <alignment horizontal="right"/>
    </xf>
    <xf numFmtId="1" fontId="27" fillId="11" borderId="0" xfId="16" applyNumberFormat="1" applyFont="1" applyFill="1" applyBorder="1" applyAlignment="1" applyProtection="1">
      <alignment horizontal="left"/>
    </xf>
    <xf numFmtId="169" fontId="21" fillId="11" borderId="31" xfId="15" applyNumberFormat="1" applyFont="1" applyFill="1" applyBorder="1" applyAlignment="1" applyProtection="1">
      <alignment horizontal="left"/>
    </xf>
    <xf numFmtId="1" fontId="27" fillId="11" borderId="32" xfId="15" applyNumberFormat="1" applyFont="1" applyFill="1" applyBorder="1" applyAlignment="1" applyProtection="1">
      <alignment horizontal="right"/>
    </xf>
    <xf numFmtId="169" fontId="21" fillId="4" borderId="31" xfId="15" applyNumberFormat="1" applyFont="1" applyFill="1" applyBorder="1" applyAlignment="1" applyProtection="1">
      <alignment horizontal="left"/>
    </xf>
    <xf numFmtId="1" fontId="21" fillId="4" borderId="31" xfId="15" applyNumberFormat="1" applyFont="1" applyFill="1" applyBorder="1" applyAlignment="1" applyProtection="1">
      <alignment horizontal="center" vertical="center"/>
    </xf>
    <xf numFmtId="1" fontId="27" fillId="4" borderId="0" xfId="15" applyNumberFormat="1" applyFont="1" applyFill="1" applyBorder="1" applyAlignment="1" applyProtection="1">
      <alignment horizontal="right"/>
    </xf>
    <xf numFmtId="1" fontId="27" fillId="4" borderId="0" xfId="15" applyNumberFormat="1" applyFont="1" applyFill="1" applyBorder="1" applyAlignment="1" applyProtection="1">
      <alignment horizontal="left"/>
    </xf>
    <xf numFmtId="1" fontId="27" fillId="4" borderId="32" xfId="16" applyNumberFormat="1" applyFont="1" applyFill="1" applyBorder="1" applyAlignment="1" applyProtection="1">
      <alignment horizontal="right"/>
    </xf>
    <xf numFmtId="1" fontId="27" fillId="4" borderId="19" xfId="15" applyNumberFormat="1" applyFont="1" applyFill="1" applyBorder="1" applyAlignment="1" applyProtection="1">
      <alignment horizontal="left"/>
    </xf>
    <xf numFmtId="1" fontId="27" fillId="4" borderId="19" xfId="16" applyNumberFormat="1" applyFont="1" applyFill="1" applyBorder="1" applyAlignment="1" applyProtection="1">
      <alignment horizontal="left"/>
    </xf>
    <xf numFmtId="1" fontId="27" fillId="4" borderId="0" xfId="16" applyNumberFormat="1" applyFont="1" applyFill="1" applyBorder="1" applyAlignment="1" applyProtection="1">
      <alignment horizontal="right"/>
    </xf>
    <xf numFmtId="1" fontId="27" fillId="4" borderId="0" xfId="16" applyNumberFormat="1" applyFont="1" applyFill="1" applyBorder="1" applyAlignment="1" applyProtection="1">
      <alignment horizontal="left"/>
    </xf>
    <xf numFmtId="1" fontId="27" fillId="4" borderId="32" xfId="15" applyNumberFormat="1" applyFont="1" applyFill="1" applyBorder="1" applyAlignment="1" applyProtection="1">
      <alignment horizontal="right"/>
    </xf>
    <xf numFmtId="164" fontId="27" fillId="11" borderId="19" xfId="16" applyNumberFormat="1" applyFont="1" applyFill="1" applyBorder="1" applyAlignment="1" applyProtection="1">
      <alignment horizontal="left"/>
    </xf>
    <xf numFmtId="1" fontId="21" fillId="11" borderId="31" xfId="16" applyNumberFormat="1" applyFont="1" applyFill="1" applyBorder="1" applyAlignment="1" applyProtection="1">
      <alignment horizontal="center" vertical="center"/>
    </xf>
    <xf numFmtId="1" fontId="27" fillId="6" borderId="0" xfId="15" applyNumberFormat="1" applyFont="1" applyFill="1" applyBorder="1" applyAlignment="1" applyProtection="1">
      <alignment horizontal="right"/>
    </xf>
    <xf numFmtId="1" fontId="27" fillId="6" borderId="0" xfId="15" applyNumberFormat="1" applyFont="1" applyFill="1" applyBorder="1" applyAlignment="1" applyProtection="1">
      <alignment horizontal="left"/>
    </xf>
    <xf numFmtId="1" fontId="27" fillId="6" borderId="32" xfId="16" applyNumberFormat="1" applyFont="1" applyFill="1" applyBorder="1" applyAlignment="1" applyProtection="1">
      <alignment horizontal="right"/>
    </xf>
    <xf numFmtId="1" fontId="27" fillId="6" borderId="19" xfId="15" applyNumberFormat="1" applyFont="1" applyFill="1" applyBorder="1" applyAlignment="1" applyProtection="1">
      <alignment horizontal="left"/>
    </xf>
    <xf numFmtId="1" fontId="27" fillId="6" borderId="19" xfId="16" applyNumberFormat="1" applyFont="1" applyFill="1" applyBorder="1" applyAlignment="1" applyProtection="1">
      <alignment horizontal="left"/>
    </xf>
    <xf numFmtId="1" fontId="27" fillId="6" borderId="0" xfId="16" applyNumberFormat="1" applyFont="1" applyFill="1" applyBorder="1" applyAlignment="1" applyProtection="1">
      <alignment horizontal="right"/>
    </xf>
    <xf numFmtId="1" fontId="27" fillId="6" borderId="0" xfId="16" applyNumberFormat="1" applyFont="1" applyFill="1" applyBorder="1" applyAlignment="1" applyProtection="1">
      <alignment horizontal="left"/>
    </xf>
    <xf numFmtId="164" fontId="27" fillId="4" borderId="19" xfId="16" applyNumberFormat="1" applyFont="1" applyFill="1" applyBorder="1" applyAlignment="1" applyProtection="1">
      <alignment horizontal="left"/>
    </xf>
    <xf numFmtId="169" fontId="21" fillId="4" borderId="31" xfId="16" applyNumberFormat="1" applyFont="1" applyFill="1" applyBorder="1" applyAlignment="1" applyProtection="1">
      <alignment horizontal="left"/>
    </xf>
    <xf numFmtId="1" fontId="21" fillId="4" borderId="31" xfId="21" applyNumberFormat="1" applyFont="1" applyFill="1" applyBorder="1" applyAlignment="1">
      <alignment horizontal="center" vertical="center"/>
    </xf>
    <xf numFmtId="164" fontId="20" fillId="4" borderId="31" xfId="20" applyNumberFormat="1" applyFont="1" applyFill="1" applyBorder="1" applyAlignment="1">
      <alignment horizontal="left"/>
    </xf>
    <xf numFmtId="1" fontId="21" fillId="4" borderId="31" xfId="16" applyNumberFormat="1" applyFont="1" applyFill="1" applyBorder="1" applyAlignment="1" applyProtection="1">
      <alignment horizontal="center" vertical="center"/>
    </xf>
    <xf numFmtId="1" fontId="21" fillId="4" borderId="32" xfId="16" applyNumberFormat="1" applyFont="1" applyFill="1" applyBorder="1" applyAlignment="1">
      <alignment horizontal="right"/>
    </xf>
    <xf numFmtId="1" fontId="21" fillId="4" borderId="19" xfId="16" applyNumberFormat="1" applyFont="1" applyFill="1" applyBorder="1" applyAlignment="1">
      <alignment horizontal="left"/>
    </xf>
    <xf numFmtId="0" fontId="20" fillId="12" borderId="31" xfId="21" applyFont="1" applyFill="1" applyBorder="1" applyAlignment="1">
      <alignment horizontal="left"/>
    </xf>
    <xf numFmtId="1" fontId="20" fillId="12" borderId="31" xfId="21" applyNumberFormat="1" applyFont="1" applyFill="1" applyBorder="1" applyAlignment="1">
      <alignment horizontal="center" vertical="center"/>
    </xf>
    <xf numFmtId="1" fontId="21" fillId="12" borderId="32" xfId="16" applyNumberFormat="1" applyFont="1" applyFill="1" applyBorder="1" applyAlignment="1">
      <alignment horizontal="right"/>
    </xf>
    <xf numFmtId="1" fontId="21" fillId="12" borderId="19" xfId="16" applyNumberFormat="1" applyFont="1" applyFill="1" applyBorder="1" applyAlignment="1">
      <alignment horizontal="left"/>
    </xf>
    <xf numFmtId="1" fontId="21" fillId="13" borderId="32" xfId="16" applyNumberFormat="1" applyFont="1" applyFill="1" applyBorder="1" applyAlignment="1">
      <alignment horizontal="right"/>
    </xf>
    <xf numFmtId="1" fontId="21" fillId="13" borderId="19" xfId="16" applyNumberFormat="1" applyFont="1" applyFill="1" applyBorder="1" applyAlignment="1">
      <alignment horizontal="left"/>
    </xf>
    <xf numFmtId="1" fontId="21" fillId="4" borderId="32" xfId="16" applyNumberFormat="1" applyFont="1" applyFill="1" applyBorder="1" applyAlignment="1">
      <alignment horizontal="center"/>
    </xf>
    <xf numFmtId="1" fontId="21" fillId="0" borderId="32" xfId="16" applyNumberFormat="1" applyFont="1" applyFill="1" applyBorder="1" applyAlignment="1">
      <alignment horizontal="center"/>
    </xf>
    <xf numFmtId="1" fontId="21" fillId="0" borderId="19" xfId="16" applyNumberFormat="1" applyFont="1" applyFill="1" applyBorder="1" applyAlignment="1">
      <alignment horizontal="left"/>
    </xf>
    <xf numFmtId="0" fontId="20" fillId="12" borderId="43" xfId="21" applyFont="1" applyFill="1" applyBorder="1" applyAlignment="1">
      <alignment horizontal="left"/>
    </xf>
    <xf numFmtId="1" fontId="20" fillId="12" borderId="43" xfId="16" applyNumberFormat="1" applyFont="1" applyFill="1" applyBorder="1" applyAlignment="1" applyProtection="1">
      <alignment horizontal="center" vertical="center"/>
    </xf>
    <xf numFmtId="1" fontId="21" fillId="12" borderId="21" xfId="16" applyNumberFormat="1" applyFont="1" applyFill="1" applyBorder="1" applyAlignment="1">
      <alignment horizontal="right"/>
    </xf>
    <xf numFmtId="1" fontId="21" fillId="12" borderId="40" xfId="16" applyNumberFormat="1" applyFont="1" applyFill="1" applyBorder="1" applyAlignment="1">
      <alignment horizontal="left"/>
    </xf>
    <xf numFmtId="0" fontId="21" fillId="0" borderId="0" xfId="0" applyFont="1" applyFill="1" applyAlignment="1">
      <alignment wrapText="1"/>
    </xf>
    <xf numFmtId="0" fontId="0" fillId="0" borderId="0" xfId="0" applyFill="1" applyAlignment="1"/>
    <xf numFmtId="0" fontId="28" fillId="4" borderId="0" xfId="0" applyFont="1" applyFill="1" applyAlignment="1"/>
    <xf numFmtId="0" fontId="41" fillId="0" borderId="0" xfId="0" applyNumberFormat="1" applyFont="1" applyFill="1" applyBorder="1"/>
    <xf numFmtId="0" fontId="20" fillId="5" borderId="0" xfId="18" applyFont="1" applyFill="1" applyAlignment="1" applyProtection="1">
      <alignment horizontal="left"/>
    </xf>
    <xf numFmtId="1" fontId="0" fillId="5" borderId="0" xfId="0" applyNumberFormat="1" applyFill="1" applyAlignment="1">
      <alignment horizontal="center"/>
    </xf>
    <xf numFmtId="0" fontId="0" fillId="5" borderId="0" xfId="0" applyFill="1"/>
    <xf numFmtId="0" fontId="0" fillId="5" borderId="0" xfId="0" applyFill="1" applyAlignment="1">
      <alignment horizontal="left"/>
    </xf>
    <xf numFmtId="1" fontId="60" fillId="0" borderId="15" xfId="16" applyNumberFormat="1" applyFont="1" applyFill="1" applyBorder="1" applyAlignment="1" applyProtection="1">
      <alignment vertical="center" wrapText="1"/>
      <protection locked="0"/>
    </xf>
    <xf numFmtId="1" fontId="60" fillId="0" borderId="26" xfId="16" applyNumberFormat="1" applyFont="1" applyFill="1" applyBorder="1" applyAlignment="1" applyProtection="1">
      <alignment vertical="center" wrapText="1"/>
      <protection locked="0"/>
    </xf>
    <xf numFmtId="1" fontId="60" fillId="0" borderId="28" xfId="16" applyNumberFormat="1" applyFont="1" applyFill="1" applyBorder="1" applyAlignment="1" applyProtection="1">
      <alignment vertical="center" wrapText="1"/>
      <protection locked="0"/>
    </xf>
    <xf numFmtId="0" fontId="23" fillId="0" borderId="0" xfId="0" applyFont="1"/>
    <xf numFmtId="164" fontId="55" fillId="0" borderId="41" xfId="20" applyNumberFormat="1" applyFont="1" applyFill="1" applyBorder="1" applyAlignment="1">
      <alignment horizontal="left"/>
    </xf>
    <xf numFmtId="0" fontId="22" fillId="11" borderId="31" xfId="15" applyNumberFormat="1" applyFont="1" applyFill="1" applyBorder="1" applyAlignment="1" applyProtection="1">
      <alignment horizontal="left"/>
    </xf>
    <xf numFmtId="1" fontId="22" fillId="11" borderId="0" xfId="15" applyNumberFormat="1" applyFont="1" applyFill="1" applyBorder="1" applyAlignment="1" applyProtection="1">
      <alignment horizontal="right"/>
    </xf>
    <xf numFmtId="1" fontId="22" fillId="11" borderId="32" xfId="16" applyNumberFormat="1" applyFont="1" applyFill="1" applyBorder="1" applyAlignment="1" applyProtection="1">
      <alignment horizontal="right"/>
    </xf>
    <xf numFmtId="169" fontId="22" fillId="11" borderId="31" xfId="15" applyNumberFormat="1" applyFont="1" applyFill="1" applyBorder="1" applyAlignment="1" applyProtection="1">
      <alignment horizontal="left"/>
    </xf>
    <xf numFmtId="169" fontId="22" fillId="4" borderId="31" xfId="15" applyNumberFormat="1" applyFont="1" applyFill="1" applyBorder="1" applyAlignment="1" applyProtection="1">
      <alignment horizontal="left"/>
    </xf>
    <xf numFmtId="1" fontId="22" fillId="4" borderId="0" xfId="15" applyNumberFormat="1" applyFont="1" applyFill="1" applyBorder="1" applyAlignment="1" applyProtection="1">
      <alignment horizontal="right"/>
    </xf>
    <xf numFmtId="1" fontId="22" fillId="4" borderId="32" xfId="16" applyNumberFormat="1" applyFont="1" applyFill="1" applyBorder="1" applyAlignment="1" applyProtection="1">
      <alignment horizontal="right"/>
    </xf>
    <xf numFmtId="1" fontId="22" fillId="6" borderId="0" xfId="15" applyNumberFormat="1" applyFont="1" applyFill="1" applyBorder="1" applyAlignment="1" applyProtection="1">
      <alignment horizontal="right"/>
    </xf>
    <xf numFmtId="1" fontId="22" fillId="6" borderId="32" xfId="16" applyNumberFormat="1" applyFont="1" applyFill="1" applyBorder="1" applyAlignment="1" applyProtection="1">
      <alignment horizontal="right"/>
    </xf>
    <xf numFmtId="169" fontId="22" fillId="4" borderId="31" xfId="16" applyNumberFormat="1" applyFont="1" applyFill="1" applyBorder="1" applyAlignment="1" applyProtection="1">
      <alignment horizontal="left"/>
    </xf>
    <xf numFmtId="164" fontId="55" fillId="4" borderId="31" xfId="20" applyNumberFormat="1" applyFont="1" applyFill="1" applyBorder="1" applyAlignment="1">
      <alignment horizontal="left"/>
    </xf>
    <xf numFmtId="0" fontId="55" fillId="12" borderId="31" xfId="21" applyFont="1" applyFill="1" applyBorder="1" applyAlignment="1">
      <alignment horizontal="left"/>
    </xf>
    <xf numFmtId="1" fontId="22" fillId="12" borderId="32" xfId="16" applyNumberFormat="1" applyFont="1" applyFill="1" applyBorder="1" applyAlignment="1">
      <alignment horizontal="right"/>
    </xf>
    <xf numFmtId="1" fontId="22" fillId="13" borderId="32" xfId="16" applyNumberFormat="1" applyFont="1" applyFill="1" applyBorder="1" applyAlignment="1">
      <alignment horizontal="right"/>
    </xf>
    <xf numFmtId="1" fontId="22" fillId="0" borderId="14" xfId="16" applyNumberFormat="1" applyFont="1" applyFill="1" applyBorder="1" applyAlignment="1" applyProtection="1">
      <alignment horizontal="center" vertical="center" wrapText="1"/>
      <protection locked="0"/>
    </xf>
    <xf numFmtId="0" fontId="23" fillId="0" borderId="14" xfId="0" applyFont="1" applyBorder="1"/>
    <xf numFmtId="164" fontId="55" fillId="0" borderId="31" xfId="20" applyNumberFormat="1" applyFont="1" applyFill="1" applyBorder="1" applyAlignment="1">
      <alignment horizontal="left"/>
    </xf>
    <xf numFmtId="1" fontId="22" fillId="4" borderId="14" xfId="16" applyNumberFormat="1" applyFont="1" applyFill="1" applyBorder="1" applyAlignment="1" applyProtection="1">
      <alignment horizontal="center"/>
    </xf>
    <xf numFmtId="1" fontId="22" fillId="4" borderId="0" xfId="16" applyNumberFormat="1" applyFont="1" applyFill="1" applyBorder="1" applyAlignment="1">
      <alignment horizontal="right"/>
    </xf>
    <xf numFmtId="1" fontId="22" fillId="4" borderId="32" xfId="15" applyNumberFormat="1" applyFont="1" applyFill="1" applyBorder="1" applyAlignment="1" applyProtection="1">
      <alignment horizontal="right"/>
    </xf>
    <xf numFmtId="1" fontId="22" fillId="13" borderId="0" xfId="16" applyNumberFormat="1" applyFont="1" applyFill="1" applyBorder="1" applyAlignment="1">
      <alignment horizontal="right"/>
    </xf>
    <xf numFmtId="1" fontId="22" fillId="12" borderId="0" xfId="16" applyNumberFormat="1" applyFont="1" applyFill="1" applyBorder="1" applyAlignment="1">
      <alignment horizontal="right"/>
    </xf>
    <xf numFmtId="1" fontId="22" fillId="11" borderId="31" xfId="15" applyNumberFormat="1" applyFont="1" applyFill="1" applyBorder="1" applyAlignment="1" applyProtection="1">
      <alignment horizontal="center" vertical="center"/>
    </xf>
    <xf numFmtId="1" fontId="22" fillId="11" borderId="0" xfId="15" applyNumberFormat="1" applyFont="1" applyFill="1" applyBorder="1" applyAlignment="1" applyProtection="1">
      <alignment horizontal="left"/>
    </xf>
    <xf numFmtId="1" fontId="22" fillId="11" borderId="19" xfId="15" applyNumberFormat="1" applyFont="1" applyFill="1" applyBorder="1" applyAlignment="1" applyProtection="1">
      <alignment horizontal="left"/>
    </xf>
    <xf numFmtId="1" fontId="22" fillId="11" borderId="19" xfId="16" applyNumberFormat="1" applyFont="1" applyFill="1" applyBorder="1" applyAlignment="1" applyProtection="1">
      <alignment horizontal="left"/>
    </xf>
    <xf numFmtId="1" fontId="22" fillId="11" borderId="0" xfId="16" applyNumberFormat="1" applyFont="1" applyFill="1" applyBorder="1" applyAlignment="1" applyProtection="1">
      <alignment horizontal="right"/>
    </xf>
    <xf numFmtId="1" fontId="22" fillId="11" borderId="0" xfId="16" applyNumberFormat="1" applyFont="1" applyFill="1" applyBorder="1" applyAlignment="1" applyProtection="1">
      <alignment horizontal="left"/>
    </xf>
    <xf numFmtId="1" fontId="21" fillId="13" borderId="0" xfId="16" applyNumberFormat="1" applyFont="1" applyFill="1" applyBorder="1" applyAlignment="1">
      <alignment horizontal="right"/>
    </xf>
    <xf numFmtId="1" fontId="21" fillId="12" borderId="0" xfId="16" applyNumberFormat="1" applyFont="1" applyFill="1" applyBorder="1" applyAlignment="1">
      <alignment horizontal="right"/>
    </xf>
    <xf numFmtId="1" fontId="22" fillId="11" borderId="32" xfId="15" applyNumberFormat="1" applyFont="1" applyFill="1" applyBorder="1" applyAlignment="1" applyProtection="1">
      <alignment horizontal="right"/>
    </xf>
    <xf numFmtId="0" fontId="20" fillId="0" borderId="0" xfId="18" applyFont="1" applyFill="1" applyAlignment="1" applyProtection="1">
      <alignment horizontal="left" wrapText="1"/>
    </xf>
    <xf numFmtId="1" fontId="27" fillId="6" borderId="32" xfId="15" applyNumberFormat="1" applyFont="1" applyFill="1" applyBorder="1" applyAlignment="1" applyProtection="1">
      <alignment horizontal="right"/>
    </xf>
    <xf numFmtId="1" fontId="21" fillId="4" borderId="32" xfId="16" applyNumberFormat="1" applyFont="1" applyFill="1" applyBorder="1" applyAlignment="1" applyProtection="1">
      <alignment horizontal="center"/>
    </xf>
    <xf numFmtId="1" fontId="21" fillId="4" borderId="19" xfId="16" applyNumberFormat="1" applyFont="1" applyFill="1" applyBorder="1" applyAlignment="1" applyProtection="1">
      <alignment horizontal="left"/>
    </xf>
    <xf numFmtId="1" fontId="21" fillId="4" borderId="0" xfId="16" applyNumberFormat="1" applyFont="1" applyFill="1" applyBorder="1" applyAlignment="1" applyProtection="1">
      <alignment horizontal="center"/>
    </xf>
    <xf numFmtId="1" fontId="21" fillId="4" borderId="0" xfId="16" applyNumberFormat="1" applyFont="1" applyFill="1" applyBorder="1" applyAlignment="1" applyProtection="1">
      <alignment horizontal="left"/>
    </xf>
    <xf numFmtId="1" fontId="21" fillId="4" borderId="0" xfId="16" applyNumberFormat="1" applyFont="1" applyFill="1" applyBorder="1" applyAlignment="1">
      <alignment horizontal="center"/>
    </xf>
    <xf numFmtId="1" fontId="21" fillId="0" borderId="0" xfId="16" applyNumberFormat="1" applyFont="1" applyFill="1" applyBorder="1" applyAlignment="1">
      <alignment horizontal="center"/>
    </xf>
    <xf numFmtId="1" fontId="21" fillId="12" borderId="39" xfId="16" applyNumberFormat="1" applyFont="1" applyFill="1" applyBorder="1" applyAlignment="1">
      <alignment horizontal="right"/>
    </xf>
    <xf numFmtId="0" fontId="21" fillId="0" borderId="0" xfId="21" applyFont="1" applyFill="1" applyBorder="1" applyAlignment="1">
      <alignment horizontal="left"/>
    </xf>
    <xf numFmtId="1" fontId="20" fillId="0" borderId="0" xfId="16" applyNumberFormat="1" applyFont="1" applyFill="1" applyBorder="1" applyAlignment="1" applyProtection="1">
      <alignment horizontal="center" vertical="center"/>
    </xf>
    <xf numFmtId="1" fontId="21" fillId="0" borderId="0" xfId="16" applyNumberFormat="1" applyFont="1" applyFill="1" applyBorder="1" applyAlignment="1">
      <alignment horizontal="right"/>
    </xf>
    <xf numFmtId="1" fontId="21" fillId="0" borderId="0" xfId="16" applyNumberFormat="1" applyFont="1" applyFill="1" applyBorder="1" applyAlignment="1">
      <alignment horizontal="left"/>
    </xf>
    <xf numFmtId="0" fontId="0" fillId="0" borderId="0" xfId="0" applyAlignment="1"/>
    <xf numFmtId="1" fontId="0" fillId="0" borderId="0" xfId="0" applyNumberFormat="1" applyFont="1" applyFill="1" applyBorder="1" applyAlignment="1">
      <alignment horizontal="center"/>
    </xf>
    <xf numFmtId="0" fontId="0" fillId="0" borderId="0" xfId="0" applyNumberFormat="1" applyFont="1" applyFill="1" applyBorder="1" applyAlignment="1">
      <alignment horizontal="left"/>
    </xf>
    <xf numFmtId="0" fontId="0" fillId="0" borderId="0" xfId="0" applyAlignment="1">
      <alignment wrapText="1"/>
    </xf>
    <xf numFmtId="2" fontId="27" fillId="0" borderId="0" xfId="0" applyNumberFormat="1" applyFont="1"/>
    <xf numFmtId="1" fontId="21" fillId="4" borderId="0" xfId="16" applyNumberFormat="1" applyFont="1" applyFill="1" applyBorder="1" applyAlignment="1">
      <alignment horizontal="right"/>
    </xf>
    <xf numFmtId="1" fontId="22" fillId="0" borderId="0" xfId="0" applyNumberFormat="1" applyFont="1"/>
    <xf numFmtId="0" fontId="23" fillId="0" borderId="0" xfId="0" applyFont="1" applyAlignment="1">
      <alignment wrapText="1"/>
    </xf>
    <xf numFmtId="1" fontId="22" fillId="6" borderId="32" xfId="15" applyNumberFormat="1" applyFont="1" applyFill="1" applyBorder="1" applyAlignment="1" applyProtection="1">
      <alignment horizontal="right"/>
    </xf>
    <xf numFmtId="0" fontId="62" fillId="4" borderId="0" xfId="22" applyFont="1" applyFill="1" applyBorder="1" applyAlignment="1" applyProtection="1">
      <alignment horizontal="left" vertical="top"/>
    </xf>
    <xf numFmtId="0" fontId="63" fillId="4" borderId="0" xfId="0" applyFont="1" applyFill="1" applyAlignment="1">
      <alignment vertical="top"/>
    </xf>
    <xf numFmtId="0" fontId="0" fillId="4" borderId="0" xfId="0" applyFill="1" applyAlignment="1"/>
    <xf numFmtId="0" fontId="64" fillId="4" borderId="0" xfId="0" applyFont="1" applyFill="1" applyAlignment="1"/>
    <xf numFmtId="0" fontId="58" fillId="4" borderId="0" xfId="0" applyFont="1" applyFill="1"/>
    <xf numFmtId="0" fontId="0" fillId="4" borderId="0" xfId="0" applyFill="1"/>
    <xf numFmtId="0" fontId="0" fillId="4" borderId="19" xfId="0" applyFont="1" applyFill="1" applyBorder="1"/>
    <xf numFmtId="0" fontId="0" fillId="4" borderId="41" xfId="0" applyFont="1" applyFill="1" applyBorder="1"/>
    <xf numFmtId="3" fontId="0" fillId="4" borderId="19" xfId="0" applyNumberFormat="1" applyFill="1" applyBorder="1"/>
    <xf numFmtId="0" fontId="0" fillId="4" borderId="19" xfId="0" applyFill="1" applyBorder="1"/>
    <xf numFmtId="164" fontId="60" fillId="4" borderId="31" xfId="0" applyNumberFormat="1" applyFont="1" applyFill="1" applyBorder="1" applyAlignment="1">
      <alignment horizontal="left" textRotation="180"/>
    </xf>
    <xf numFmtId="0" fontId="20" fillId="4" borderId="41" xfId="0" applyFont="1" applyFill="1" applyBorder="1"/>
    <xf numFmtId="164" fontId="60" fillId="4" borderId="41" xfId="0" applyNumberFormat="1" applyFont="1" applyFill="1" applyBorder="1" applyAlignment="1">
      <alignment horizontal="left" textRotation="180"/>
    </xf>
    <xf numFmtId="0" fontId="0" fillId="3" borderId="33" xfId="0" applyFont="1" applyFill="1" applyBorder="1" applyAlignment="1">
      <alignment horizontal="center" vertical="top" wrapText="1"/>
    </xf>
    <xf numFmtId="0" fontId="0" fillId="3" borderId="30" xfId="0" applyFont="1" applyFill="1" applyBorder="1" applyAlignment="1">
      <alignment horizontal="left" vertical="top" wrapText="1"/>
    </xf>
    <xf numFmtId="0" fontId="0" fillId="3" borderId="19" xfId="0" applyFont="1" applyFill="1" applyBorder="1" applyAlignment="1">
      <alignment horizontal="left" vertical="top" wrapText="1"/>
    </xf>
    <xf numFmtId="0" fontId="60" fillId="6" borderId="31" xfId="21" applyFont="1" applyFill="1" applyBorder="1" applyAlignment="1">
      <alignment horizontal="left"/>
    </xf>
    <xf numFmtId="0" fontId="62" fillId="6" borderId="31" xfId="21" applyFont="1" applyFill="1" applyBorder="1" applyAlignment="1">
      <alignment horizontal="left"/>
    </xf>
    <xf numFmtId="170" fontId="21" fillId="6" borderId="32" xfId="23" applyNumberFormat="1" applyFont="1" applyFill="1" applyBorder="1" applyAlignment="1">
      <alignment horizontal="right"/>
    </xf>
    <xf numFmtId="170" fontId="21" fillId="6" borderId="19" xfId="23" applyNumberFormat="1" applyFont="1" applyFill="1" applyBorder="1" applyAlignment="1">
      <alignment horizontal="right"/>
    </xf>
    <xf numFmtId="164" fontId="21" fillId="6" borderId="32" xfId="23" applyNumberFormat="1" applyFont="1" applyFill="1" applyBorder="1" applyAlignment="1">
      <alignment horizontal="right"/>
    </xf>
    <xf numFmtId="164" fontId="21" fillId="6" borderId="19" xfId="23" applyNumberFormat="1" applyFont="1" applyFill="1" applyBorder="1" applyAlignment="1">
      <alignment horizontal="right"/>
    </xf>
    <xf numFmtId="170" fontId="0" fillId="0" borderId="0" xfId="0" applyNumberFormat="1"/>
    <xf numFmtId="0" fontId="60" fillId="4" borderId="31" xfId="21" applyFont="1" applyFill="1" applyBorder="1" applyAlignment="1">
      <alignment horizontal="left"/>
    </xf>
    <xf numFmtId="0" fontId="62" fillId="4" borderId="31" xfId="21" applyFont="1" applyFill="1" applyBorder="1" applyAlignment="1">
      <alignment horizontal="left"/>
    </xf>
    <xf numFmtId="170" fontId="21" fillId="4" borderId="32" xfId="23" applyNumberFormat="1" applyFont="1" applyFill="1" applyBorder="1" applyAlignment="1">
      <alignment horizontal="right"/>
    </xf>
    <xf numFmtId="170" fontId="21" fillId="4" borderId="19" xfId="23" applyNumberFormat="1" applyFont="1" applyFill="1" applyBorder="1" applyAlignment="1">
      <alignment horizontal="right"/>
    </xf>
    <xf numFmtId="164" fontId="21" fillId="4" borderId="32" xfId="23" applyNumberFormat="1" applyFont="1" applyFill="1" applyBorder="1" applyAlignment="1">
      <alignment horizontal="right"/>
    </xf>
    <xf numFmtId="164" fontId="21" fillId="4" borderId="19" xfId="23" applyNumberFormat="1" applyFont="1" applyFill="1" applyBorder="1" applyAlignment="1">
      <alignment horizontal="right"/>
    </xf>
    <xf numFmtId="0" fontId="62" fillId="4" borderId="42" xfId="21" applyFont="1" applyFill="1" applyBorder="1" applyAlignment="1">
      <alignment horizontal="left"/>
    </xf>
    <xf numFmtId="170" fontId="21" fillId="4" borderId="39" xfId="23" applyNumberFormat="1" applyFont="1" applyFill="1" applyBorder="1" applyAlignment="1">
      <alignment horizontal="right"/>
    </xf>
    <xf numFmtId="170" fontId="21" fillId="4" borderId="40" xfId="23" applyNumberFormat="1" applyFont="1" applyFill="1" applyBorder="1" applyAlignment="1">
      <alignment horizontal="right"/>
    </xf>
    <xf numFmtId="164" fontId="21" fillId="4" borderId="39" xfId="23" applyNumberFormat="1" applyFont="1" applyFill="1" applyBorder="1" applyAlignment="1">
      <alignment horizontal="right"/>
    </xf>
    <xf numFmtId="164" fontId="21" fillId="4" borderId="40" xfId="23" applyNumberFormat="1" applyFont="1" applyFill="1" applyBorder="1" applyAlignment="1">
      <alignment horizontal="right"/>
    </xf>
    <xf numFmtId="0" fontId="21" fillId="4" borderId="0" xfId="0" applyFont="1" applyFill="1" applyBorder="1" applyAlignment="1"/>
    <xf numFmtId="0" fontId="28" fillId="4" borderId="0" xfId="0" applyFont="1" applyFill="1" applyBorder="1" applyAlignment="1"/>
    <xf numFmtId="0" fontId="0" fillId="4" borderId="0" xfId="0" applyFont="1" applyFill="1" applyBorder="1" applyAlignment="1"/>
    <xf numFmtId="0" fontId="0" fillId="4" borderId="0" xfId="0" applyFill="1" applyBorder="1" applyAlignment="1"/>
    <xf numFmtId="0" fontId="0" fillId="4" borderId="0" xfId="0" applyFill="1" applyBorder="1" applyAlignment="1">
      <alignment wrapText="1"/>
    </xf>
    <xf numFmtId="0" fontId="41" fillId="0" borderId="0" xfId="0" applyFont="1"/>
    <xf numFmtId="0" fontId="12" fillId="3" borderId="0" xfId="24" applyFont="1" applyFill="1" applyAlignment="1"/>
    <xf numFmtId="0" fontId="2" fillId="4" borderId="0" xfId="24" applyFont="1" applyFill="1" applyAlignment="1">
      <alignment horizontal="left"/>
    </xf>
    <xf numFmtId="0" fontId="65" fillId="4" borderId="0" xfId="24" applyFont="1" applyFill="1" applyAlignment="1">
      <alignment horizontal="left"/>
    </xf>
    <xf numFmtId="0" fontId="65" fillId="4" borderId="0" xfId="24" applyFont="1" applyFill="1" applyAlignment="1"/>
    <xf numFmtId="0" fontId="26" fillId="4" borderId="0" xfId="24" applyFont="1" applyFill="1"/>
    <xf numFmtId="0" fontId="1" fillId="4" borderId="0" xfId="24" applyFill="1"/>
    <xf numFmtId="0" fontId="1" fillId="0" borderId="0" xfId="24" applyFill="1"/>
    <xf numFmtId="0" fontId="14" fillId="4" borderId="0" xfId="24" applyFont="1" applyFill="1" applyAlignment="1">
      <alignment vertical="top"/>
    </xf>
    <xf numFmtId="0" fontId="14" fillId="4" borderId="0" xfId="24" applyFont="1" applyFill="1" applyAlignment="1">
      <alignment vertical="top" wrapText="1"/>
    </xf>
    <xf numFmtId="0" fontId="3" fillId="4" borderId="0" xfId="24" applyFont="1" applyFill="1" applyAlignment="1">
      <alignment vertical="top"/>
    </xf>
    <xf numFmtId="0" fontId="3" fillId="4" borderId="0" xfId="24" applyFont="1" applyFill="1" applyAlignment="1">
      <alignment vertical="top" wrapText="1"/>
    </xf>
    <xf numFmtId="0" fontId="14" fillId="4" borderId="0" xfId="24" applyFont="1" applyFill="1" applyAlignment="1">
      <alignment horizontal="left"/>
    </xf>
    <xf numFmtId="0" fontId="26" fillId="4" borderId="0" xfId="24" applyFont="1" applyFill="1" applyAlignment="1">
      <alignment horizontal="left"/>
    </xf>
    <xf numFmtId="0" fontId="26" fillId="4" borderId="0" xfId="24" applyFont="1" applyFill="1" applyAlignment="1"/>
    <xf numFmtId="0" fontId="14" fillId="4" borderId="0" xfId="24" applyFont="1" applyFill="1" applyAlignment="1">
      <alignment horizontal="left" wrapText="1"/>
    </xf>
    <xf numFmtId="0" fontId="26" fillId="4" borderId="0" xfId="24" applyFont="1" applyFill="1" applyAlignment="1">
      <alignment horizontal="left" wrapText="1"/>
    </xf>
    <xf numFmtId="0" fontId="26" fillId="4" borderId="0" xfId="24" applyFont="1" applyFill="1" applyAlignment="1">
      <alignment wrapText="1"/>
    </xf>
    <xf numFmtId="0" fontId="3" fillId="4" borderId="0" xfId="24" applyFont="1" applyFill="1" applyAlignment="1">
      <alignment horizontal="left" vertical="top"/>
    </xf>
    <xf numFmtId="0" fontId="11" fillId="0" borderId="0" xfId="0" applyFont="1"/>
    <xf numFmtId="0" fontId="2" fillId="0" borderId="0" xfId="24" applyFont="1" applyAlignment="1">
      <alignment vertical="top"/>
    </xf>
    <xf numFmtId="0" fontId="26" fillId="0" borderId="0" xfId="24" applyFont="1" applyAlignment="1">
      <alignment horizontal="left" wrapText="1"/>
    </xf>
    <xf numFmtId="0" fontId="26" fillId="0" borderId="0" xfId="24" applyFont="1" applyAlignment="1">
      <alignment wrapText="1"/>
    </xf>
    <xf numFmtId="0" fontId="26" fillId="0" borderId="0" xfId="24" applyFont="1"/>
    <xf numFmtId="0" fontId="26" fillId="0" borderId="0" xfId="24" applyFont="1" applyFill="1"/>
    <xf numFmtId="0" fontId="2" fillId="4" borderId="14" xfId="24" applyFont="1" applyFill="1" applyBorder="1" applyAlignment="1">
      <alignment horizontal="center" vertical="center" wrapText="1"/>
    </xf>
    <xf numFmtId="1" fontId="2" fillId="4" borderId="14" xfId="24" applyNumberFormat="1" applyFont="1" applyFill="1" applyBorder="1" applyAlignment="1">
      <alignment horizontal="center" vertical="center" wrapText="1"/>
    </xf>
    <xf numFmtId="0" fontId="2" fillId="4" borderId="15" xfId="24" applyFont="1" applyFill="1" applyBorder="1" applyAlignment="1">
      <alignment horizontal="center" vertical="center" wrapText="1"/>
    </xf>
    <xf numFmtId="0" fontId="2" fillId="4" borderId="15" xfId="24" applyFont="1" applyFill="1" applyBorder="1" applyAlignment="1">
      <alignment vertical="center" wrapText="1"/>
    </xf>
    <xf numFmtId="0" fontId="42" fillId="6" borderId="31" xfId="24" applyFont="1" applyFill="1" applyBorder="1"/>
    <xf numFmtId="0" fontId="3" fillId="6" borderId="31" xfId="25" applyNumberFormat="1" applyFont="1" applyFill="1" applyBorder="1" applyAlignment="1" applyProtection="1">
      <alignment horizontal="center"/>
    </xf>
    <xf numFmtId="0" fontId="24" fillId="6" borderId="31" xfId="24" applyFont="1" applyFill="1" applyBorder="1"/>
    <xf numFmtId="164" fontId="3" fillId="6" borderId="31" xfId="24" applyNumberFormat="1" applyFont="1" applyFill="1" applyBorder="1"/>
    <xf numFmtId="164" fontId="3" fillId="6" borderId="0" xfId="25" applyNumberFormat="1" applyFont="1" applyFill="1" applyBorder="1" applyAlignment="1" applyProtection="1">
      <alignment horizontal="center"/>
    </xf>
    <xf numFmtId="0" fontId="42" fillId="4" borderId="31" xfId="24" applyFont="1" applyFill="1" applyBorder="1"/>
    <xf numFmtId="0" fontId="3" fillId="4" borderId="31" xfId="25" applyNumberFormat="1" applyFont="1" applyFill="1" applyBorder="1" applyAlignment="1" applyProtection="1">
      <alignment horizontal="center"/>
    </xf>
    <xf numFmtId="0" fontId="24" fillId="4" borderId="31" xfId="24" applyFont="1" applyFill="1" applyBorder="1"/>
    <xf numFmtId="164" fontId="3" fillId="4" borderId="31" xfId="24" applyNumberFormat="1" applyFont="1" applyFill="1" applyBorder="1"/>
    <xf numFmtId="164" fontId="3" fillId="4" borderId="0" xfId="25" applyNumberFormat="1" applyFont="1" applyFill="1" applyBorder="1" applyAlignment="1" applyProtection="1">
      <alignment horizontal="center"/>
    </xf>
    <xf numFmtId="164" fontId="3" fillId="0" borderId="0" xfId="24" applyNumberFormat="1" applyFont="1" applyFill="1"/>
    <xf numFmtId="2" fontId="3" fillId="0" borderId="0" xfId="24" applyNumberFormat="1" applyFont="1" applyFill="1" applyAlignment="1">
      <alignment horizontal="center"/>
    </xf>
    <xf numFmtId="0" fontId="3" fillId="4" borderId="31" xfId="24" applyFont="1" applyFill="1" applyBorder="1"/>
    <xf numFmtId="0" fontId="27" fillId="4" borderId="31" xfId="24" applyFont="1" applyFill="1" applyBorder="1"/>
    <xf numFmtId="0" fontId="21" fillId="4" borderId="31" xfId="25" applyNumberFormat="1" applyFont="1" applyFill="1" applyBorder="1" applyAlignment="1" applyProtection="1">
      <alignment horizontal="center"/>
    </xf>
    <xf numFmtId="0" fontId="22" fillId="4" borderId="31" xfId="24" applyFont="1" applyFill="1" applyBorder="1"/>
    <xf numFmtId="164" fontId="21" fillId="4" borderId="31" xfId="24" applyNumberFormat="1" applyFont="1" applyFill="1" applyBorder="1"/>
    <xf numFmtId="164" fontId="21" fillId="4" borderId="0" xfId="25" applyNumberFormat="1" applyFont="1" applyFill="1" applyBorder="1" applyAlignment="1" applyProtection="1">
      <alignment horizontal="center"/>
    </xf>
    <xf numFmtId="0" fontId="1" fillId="0" borderId="0" xfId="24"/>
    <xf numFmtId="0" fontId="66" fillId="4" borderId="14" xfId="24" applyFont="1" applyFill="1" applyBorder="1" applyAlignment="1">
      <alignment horizontal="center" vertical="center" wrapText="1"/>
    </xf>
    <xf numFmtId="0" fontId="66" fillId="4" borderId="15" xfId="24" applyFont="1" applyFill="1" applyBorder="1" applyAlignment="1">
      <alignment vertical="center" wrapText="1"/>
    </xf>
    <xf numFmtId="164" fontId="24" fillId="6" borderId="31" xfId="24" applyNumberFormat="1" applyFont="1" applyFill="1" applyBorder="1"/>
    <xf numFmtId="164" fontId="24" fillId="6" borderId="0" xfId="25" applyNumberFormat="1" applyFont="1" applyFill="1" applyBorder="1" applyAlignment="1" applyProtection="1">
      <alignment horizontal="center"/>
    </xf>
    <xf numFmtId="164" fontId="24" fillId="4" borderId="31" xfId="24" applyNumberFormat="1" applyFont="1" applyFill="1" applyBorder="1"/>
    <xf numFmtId="164" fontId="24" fillId="4" borderId="0" xfId="25" applyNumberFormat="1" applyFont="1" applyFill="1" applyBorder="1" applyAlignment="1" applyProtection="1">
      <alignment horizontal="center"/>
    </xf>
    <xf numFmtId="164" fontId="22" fillId="4" borderId="31" xfId="24" applyNumberFormat="1" applyFont="1" applyFill="1" applyBorder="1"/>
    <xf numFmtId="164" fontId="22" fillId="4" borderId="0" xfId="25" applyNumberFormat="1" applyFont="1" applyFill="1" applyBorder="1" applyAlignment="1" applyProtection="1">
      <alignment horizontal="center"/>
    </xf>
    <xf numFmtId="0" fontId="2" fillId="4" borderId="0" xfId="24" applyFont="1" applyFill="1" applyAlignment="1">
      <alignment horizontal="left" vertical="top"/>
    </xf>
    <xf numFmtId="0" fontId="26" fillId="4" borderId="0" xfId="24" applyFont="1" applyFill="1" applyAlignment="1">
      <alignment horizontal="left" vertical="top"/>
    </xf>
    <xf numFmtId="0" fontId="67" fillId="4" borderId="0" xfId="24" applyFont="1" applyFill="1" applyAlignment="1">
      <alignment horizontal="left"/>
    </xf>
    <xf numFmtId="0" fontId="3" fillId="4" borderId="0" xfId="24" applyFont="1" applyFill="1" applyAlignment="1">
      <alignment vertical="center" readingOrder="1"/>
    </xf>
    <xf numFmtId="0" fontId="3" fillId="4" borderId="0" xfId="24" applyFont="1" applyFill="1" applyAlignment="1">
      <alignment horizontal="left"/>
    </xf>
    <xf numFmtId="0" fontId="1" fillId="0" borderId="0" xfId="24" applyAlignment="1">
      <alignment horizontal="left"/>
    </xf>
    <xf numFmtId="0" fontId="28" fillId="0" borderId="0" xfId="24" applyFont="1" applyAlignment="1">
      <alignment horizontal="left" wrapText="1"/>
    </xf>
    <xf numFmtId="0" fontId="1" fillId="0" borderId="0" xfId="24" applyAlignment="1">
      <alignment horizontal="left" wrapText="1"/>
    </xf>
    <xf numFmtId="0" fontId="20" fillId="0" borderId="0" xfId="24" applyFont="1" applyAlignment="1">
      <alignment vertical="top"/>
    </xf>
    <xf numFmtId="0" fontId="63" fillId="0" borderId="0" xfId="24" applyFont="1"/>
    <xf numFmtId="0" fontId="50" fillId="0" borderId="0" xfId="24" applyFont="1"/>
    <xf numFmtId="0" fontId="59" fillId="0" borderId="0" xfId="24" applyFont="1" applyAlignment="1">
      <alignment horizontal="center"/>
    </xf>
    <xf numFmtId="0" fontId="2" fillId="4" borderId="14" xfId="24" applyFont="1" applyFill="1" applyBorder="1" applyAlignment="1">
      <alignment horizontal="center" vertical="top" wrapText="1"/>
    </xf>
    <xf numFmtId="0" fontId="2" fillId="4" borderId="15" xfId="24" applyFont="1" applyFill="1" applyBorder="1" applyAlignment="1">
      <alignment vertical="top" wrapText="1"/>
    </xf>
    <xf numFmtId="0" fontId="2" fillId="4" borderId="28" xfId="24" applyFont="1" applyFill="1" applyBorder="1" applyAlignment="1">
      <alignment vertical="top" wrapText="1"/>
    </xf>
    <xf numFmtId="0" fontId="3" fillId="6" borderId="32" xfId="24" applyFont="1" applyFill="1" applyBorder="1"/>
    <xf numFmtId="3" fontId="3" fillId="6" borderId="32" xfId="25" applyNumberFormat="1" applyFont="1" applyFill="1" applyBorder="1" applyAlignment="1" applyProtection="1">
      <alignment horizontal="center"/>
    </xf>
    <xf numFmtId="3" fontId="3" fillId="6" borderId="19" xfId="25" applyNumberFormat="1" applyFont="1" applyFill="1" applyBorder="1" applyAlignment="1" applyProtection="1">
      <alignment horizontal="center"/>
    </xf>
    <xf numFmtId="3" fontId="3" fillId="6" borderId="31" xfId="25" applyNumberFormat="1" applyFont="1" applyFill="1" applyBorder="1" applyAlignment="1" applyProtection="1">
      <alignment horizontal="center"/>
    </xf>
    <xf numFmtId="0" fontId="3" fillId="4" borderId="32" xfId="24" applyFont="1" applyFill="1" applyBorder="1"/>
    <xf numFmtId="3" fontId="3" fillId="4" borderId="32" xfId="25" applyNumberFormat="1" applyFont="1" applyFill="1" applyBorder="1" applyAlignment="1" applyProtection="1">
      <alignment horizontal="center"/>
    </xf>
    <xf numFmtId="3" fontId="3" fillId="4" borderId="19" xfId="25" applyNumberFormat="1" applyFont="1" applyFill="1" applyBorder="1" applyAlignment="1" applyProtection="1">
      <alignment horizontal="center"/>
    </xf>
    <xf numFmtId="3" fontId="3" fillId="4" borderId="31" xfId="25" applyNumberFormat="1" applyFont="1" applyFill="1" applyBorder="1" applyAlignment="1" applyProtection="1">
      <alignment horizontal="center"/>
    </xf>
    <xf numFmtId="0" fontId="66" fillId="4" borderId="14" xfId="24" applyFont="1" applyFill="1" applyBorder="1" applyAlignment="1">
      <alignment horizontal="center" vertical="top" wrapText="1"/>
    </xf>
    <xf numFmtId="0" fontId="66" fillId="4" borderId="15" xfId="24" applyFont="1" applyFill="1" applyBorder="1" applyAlignment="1">
      <alignment vertical="top" wrapText="1"/>
    </xf>
    <xf numFmtId="0" fontId="66" fillId="4" borderId="28" xfId="24" applyFont="1" applyFill="1" applyBorder="1" applyAlignment="1">
      <alignment vertical="top" wrapText="1"/>
    </xf>
    <xf numFmtId="0" fontId="24" fillId="6" borderId="32" xfId="24" applyFont="1" applyFill="1" applyBorder="1"/>
    <xf numFmtId="3" fontId="24" fillId="6" borderId="32" xfId="25" applyNumberFormat="1" applyFont="1" applyFill="1" applyBorder="1" applyAlignment="1" applyProtection="1">
      <alignment horizontal="center"/>
    </xf>
    <xf numFmtId="3" fontId="24" fillId="6" borderId="19" xfId="25" applyNumberFormat="1" applyFont="1" applyFill="1" applyBorder="1" applyAlignment="1" applyProtection="1">
      <alignment horizontal="center"/>
    </xf>
    <xf numFmtId="3" fontId="24" fillId="6" borderId="31" xfId="25" applyNumberFormat="1" applyFont="1" applyFill="1" applyBorder="1" applyAlignment="1" applyProtection="1">
      <alignment horizontal="center"/>
    </xf>
    <xf numFmtId="0" fontId="24" fillId="4" borderId="32" xfId="24" applyFont="1" applyFill="1" applyBorder="1"/>
    <xf numFmtId="3" fontId="24" fillId="4" borderId="32" xfId="25" applyNumberFormat="1" applyFont="1" applyFill="1" applyBorder="1" applyAlignment="1" applyProtection="1">
      <alignment horizontal="center"/>
    </xf>
    <xf numFmtId="3" fontId="24" fillId="4" borderId="19" xfId="25" applyNumberFormat="1" applyFont="1" applyFill="1" applyBorder="1" applyAlignment="1" applyProtection="1">
      <alignment horizontal="center"/>
    </xf>
    <xf numFmtId="3" fontId="24" fillId="4" borderId="31" xfId="25" applyNumberFormat="1" applyFont="1" applyFill="1" applyBorder="1" applyAlignment="1" applyProtection="1">
      <alignment horizontal="center"/>
    </xf>
    <xf numFmtId="1" fontId="19" fillId="2" borderId="11" xfId="0" applyNumberFormat="1" applyFont="1" applyFill="1" applyBorder="1" applyAlignment="1">
      <alignment horizontal="left" vertical="center"/>
    </xf>
    <xf numFmtId="1" fontId="19" fillId="2" borderId="12" xfId="0" applyNumberFormat="1" applyFont="1" applyFill="1" applyBorder="1" applyAlignment="1">
      <alignment horizontal="left" vertical="center"/>
    </xf>
    <xf numFmtId="0" fontId="1" fillId="0" borderId="0" xfId="0" applyFont="1" applyBorder="1"/>
    <xf numFmtId="1" fontId="68" fillId="0" borderId="0" xfId="0" applyNumberFormat="1" applyFont="1" applyFill="1" applyBorder="1" applyAlignment="1">
      <alignment horizontal="left" vertical="center"/>
    </xf>
    <xf numFmtId="0" fontId="1" fillId="0" borderId="0" xfId="0" applyFont="1" applyFill="1" applyBorder="1"/>
    <xf numFmtId="164" fontId="1" fillId="0" borderId="0" xfId="0" applyNumberFormat="1" applyFont="1" applyBorder="1"/>
    <xf numFmtId="164" fontId="1" fillId="5" borderId="0" xfId="0" applyNumberFormat="1" applyFont="1" applyFill="1" applyBorder="1"/>
    <xf numFmtId="1" fontId="1" fillId="0" borderId="0" xfId="0" applyNumberFormat="1" applyFont="1" applyBorder="1"/>
    <xf numFmtId="1" fontId="1" fillId="5" borderId="0" xfId="0" applyNumberFormat="1" applyFont="1" applyFill="1" applyBorder="1"/>
    <xf numFmtId="0" fontId="1" fillId="0" borderId="0" xfId="13" applyNumberFormat="1" applyFont="1" applyFill="1" applyBorder="1" applyAlignment="1">
      <alignment horizontal="center" vertical="center" wrapText="1"/>
    </xf>
    <xf numFmtId="0" fontId="1" fillId="0" borderId="0" xfId="24"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8" borderId="0" xfId="24" applyFont="1" applyFill="1" applyBorder="1" applyAlignment="1">
      <alignment horizontal="center" vertical="center" wrapText="1"/>
    </xf>
    <xf numFmtId="0" fontId="1" fillId="8" borderId="0" xfId="14" applyNumberFormat="1" applyFont="1" applyFill="1" applyBorder="1" applyAlignment="1">
      <alignment horizontal="center" vertical="center" wrapText="1"/>
    </xf>
    <xf numFmtId="0" fontId="1" fillId="8" borderId="0" xfId="13" applyNumberFormat="1" applyFont="1" applyFill="1" applyBorder="1" applyAlignment="1">
      <alignment horizontal="center" vertical="center" wrapText="1"/>
    </xf>
    <xf numFmtId="0" fontId="1" fillId="8" borderId="0" xfId="0" applyFont="1" applyFill="1" applyBorder="1" applyAlignment="1">
      <alignment horizontal="center" vertical="center" wrapText="1"/>
    </xf>
    <xf numFmtId="164" fontId="3" fillId="0" borderId="0" xfId="24" applyNumberFormat="1" applyFont="1" applyFill="1" applyBorder="1"/>
    <xf numFmtId="0" fontId="68" fillId="0" borderId="0" xfId="0" applyNumberFormat="1" applyFont="1" applyFill="1" applyBorder="1" applyAlignment="1">
      <alignment horizontal="left" vertical="center"/>
    </xf>
    <xf numFmtId="0" fontId="3" fillId="0" borderId="0" xfId="13" applyNumberFormat="1" applyFont="1" applyFill="1" applyBorder="1" applyAlignment="1">
      <alignment horizontal="left" vertical="center" wrapText="1"/>
    </xf>
    <xf numFmtId="1" fontId="52" fillId="0" borderId="0" xfId="0" applyNumberFormat="1" applyFont="1" applyFill="1" applyBorder="1" applyAlignment="1">
      <alignment horizontal="left" vertical="center"/>
    </xf>
    <xf numFmtId="169" fontId="3" fillId="0" borderId="0" xfId="16" applyNumberFormat="1" applyFont="1" applyFill="1" applyBorder="1" applyAlignment="1">
      <alignment horizontal="left"/>
    </xf>
    <xf numFmtId="0" fontId="69" fillId="0" borderId="0" xfId="0" applyFont="1" applyAlignment="1">
      <alignment horizontal="center" vertical="center" readingOrder="1"/>
    </xf>
    <xf numFmtId="0" fontId="0" fillId="0" borderId="0" xfId="0" applyFont="1"/>
    <xf numFmtId="0" fontId="63" fillId="0" borderId="0" xfId="0" applyFont="1" applyFill="1" applyBorder="1"/>
    <xf numFmtId="0" fontId="71" fillId="0" borderId="0" xfId="0" applyFont="1"/>
    <xf numFmtId="0" fontId="0" fillId="0" borderId="0" xfId="0" applyFont="1" applyFill="1" applyBorder="1"/>
    <xf numFmtId="0" fontId="72" fillId="0" borderId="0" xfId="24" applyFont="1" applyFill="1" applyBorder="1" applyAlignment="1">
      <alignment vertical="top" wrapText="1"/>
    </xf>
    <xf numFmtId="0" fontId="73" fillId="0" borderId="0" xfId="0" applyFont="1" applyAlignment="1">
      <alignment horizontal="center" vertical="center" readingOrder="1"/>
    </xf>
    <xf numFmtId="0" fontId="0" fillId="0" borderId="0" xfId="0" applyFont="1" applyAlignment="1">
      <alignment horizontal="left" vertical="center" readingOrder="1"/>
    </xf>
    <xf numFmtId="0" fontId="74" fillId="0" borderId="0" xfId="0" applyFont="1"/>
    <xf numFmtId="0" fontId="5" fillId="0" borderId="0" xfId="0" applyFont="1" applyFill="1" applyBorder="1"/>
    <xf numFmtId="0" fontId="63" fillId="14" borderId="0" xfId="0" applyFont="1" applyFill="1" applyBorder="1" applyAlignment="1">
      <alignment horizontal="center" vertical="center"/>
    </xf>
    <xf numFmtId="1" fontId="1" fillId="14" borderId="0" xfId="0" applyNumberFormat="1" applyFont="1" applyFill="1" applyBorder="1" applyAlignment="1">
      <alignment horizontal="left" vertical="center"/>
    </xf>
    <xf numFmtId="2" fontId="19" fillId="2" borderId="2" xfId="4" applyNumberFormat="1" applyFont="1" applyFill="1" applyBorder="1" applyAlignment="1">
      <alignment horizontal="left" vertical="center"/>
    </xf>
    <xf numFmtId="2" fontId="19" fillId="0" borderId="5" xfId="4" applyNumberFormat="1" applyFont="1" applyBorder="1" applyAlignment="1">
      <alignment horizontal="left" vertical="center"/>
    </xf>
    <xf numFmtId="2" fontId="19" fillId="2" borderId="5" xfId="4" applyNumberFormat="1" applyFont="1" applyFill="1" applyBorder="1" applyAlignment="1">
      <alignment horizontal="left" vertical="center"/>
    </xf>
    <xf numFmtId="2" fontId="19" fillId="0" borderId="8" xfId="4" applyNumberFormat="1" applyFont="1" applyBorder="1" applyAlignment="1">
      <alignment horizontal="left" vertical="center"/>
    </xf>
    <xf numFmtId="9" fontId="19" fillId="0" borderId="0" xfId="4" applyFont="1" applyFill="1" applyBorder="1" applyAlignment="1">
      <alignment horizontal="left" vertical="center"/>
    </xf>
    <xf numFmtId="2" fontId="22" fillId="6" borderId="31" xfId="16" applyNumberFormat="1" applyFont="1" applyFill="1" applyBorder="1" applyAlignment="1">
      <alignment horizontal="right"/>
    </xf>
    <xf numFmtId="2" fontId="22" fillId="6" borderId="32" xfId="16" applyNumberFormat="1" applyFont="1" applyFill="1" applyBorder="1" applyAlignment="1">
      <alignment horizontal="right"/>
    </xf>
    <xf numFmtId="2" fontId="27" fillId="6" borderId="32" xfId="16" applyNumberFormat="1" applyFont="1" applyFill="1" applyBorder="1" applyAlignment="1">
      <alignment horizontal="right"/>
    </xf>
    <xf numFmtId="2" fontId="22" fillId="6" borderId="32" xfId="15" applyNumberFormat="1" applyFont="1" applyFill="1" applyBorder="1" applyAlignment="1">
      <alignment horizontal="right"/>
    </xf>
    <xf numFmtId="2" fontId="27" fillId="6" borderId="32" xfId="15" applyNumberFormat="1" applyFont="1" applyFill="1" applyBorder="1" applyAlignment="1">
      <alignment horizontal="right"/>
    </xf>
    <xf numFmtId="2" fontId="22" fillId="4" borderId="31" xfId="16" applyNumberFormat="1" applyFont="1" applyFill="1" applyBorder="1" applyAlignment="1">
      <alignment horizontal="right"/>
    </xf>
    <xf numFmtId="2" fontId="22" fillId="4" borderId="32" xfId="16" applyNumberFormat="1" applyFont="1" applyFill="1" applyBorder="1" applyAlignment="1">
      <alignment horizontal="right"/>
    </xf>
    <xf numFmtId="2" fontId="27" fillId="4" borderId="32" xfId="16" applyNumberFormat="1" applyFont="1" applyFill="1" applyBorder="1" applyAlignment="1">
      <alignment horizontal="right"/>
    </xf>
    <xf numFmtId="0" fontId="75" fillId="0" borderId="0" xfId="27"/>
    <xf numFmtId="9" fontId="63" fillId="14" borderId="0" xfId="0" applyNumberFormat="1" applyFont="1" applyFill="1" applyBorder="1" applyAlignment="1">
      <alignment horizontal="center" vertical="center"/>
    </xf>
    <xf numFmtId="9" fontId="1" fillId="14" borderId="0" xfId="0" applyNumberFormat="1" applyFont="1" applyFill="1" applyBorder="1" applyAlignment="1">
      <alignment horizontal="left" vertical="center"/>
    </xf>
    <xf numFmtId="9" fontId="68" fillId="0" borderId="0" xfId="0" applyNumberFormat="1" applyFont="1" applyFill="1" applyBorder="1" applyAlignment="1">
      <alignment horizontal="left" vertical="center"/>
    </xf>
    <xf numFmtId="9" fontId="52" fillId="0" borderId="0" xfId="0" applyNumberFormat="1" applyFont="1" applyFill="1" applyBorder="1" applyAlignment="1">
      <alignment horizontal="left" vertical="center"/>
    </xf>
    <xf numFmtId="9" fontId="3" fillId="0" borderId="0" xfId="24" applyNumberFormat="1" applyFont="1" applyFill="1" applyBorder="1"/>
    <xf numFmtId="9" fontId="1" fillId="0" borderId="0" xfId="0" applyNumberFormat="1" applyFont="1" applyFill="1" applyBorder="1"/>
    <xf numFmtId="9" fontId="63" fillId="0" borderId="0" xfId="0" applyNumberFormat="1" applyFont="1" applyFill="1" applyBorder="1"/>
    <xf numFmtId="9" fontId="72" fillId="0" borderId="0" xfId="24" applyNumberFormat="1" applyFont="1" applyFill="1" applyBorder="1" applyAlignment="1">
      <alignment vertical="top" wrapText="1"/>
    </xf>
    <xf numFmtId="9" fontId="0" fillId="0" borderId="0" xfId="0" applyNumberFormat="1" applyFont="1" applyFill="1" applyBorder="1"/>
    <xf numFmtId="9" fontId="68" fillId="0" borderId="0" xfId="4" applyFont="1" applyFill="1" applyBorder="1" applyAlignment="1">
      <alignment horizontal="left" vertical="center"/>
    </xf>
    <xf numFmtId="2" fontId="68" fillId="0" borderId="0" xfId="0" applyNumberFormat="1" applyFont="1" applyFill="1" applyBorder="1" applyAlignment="1">
      <alignment horizontal="left" vertical="center"/>
    </xf>
    <xf numFmtId="0" fontId="0" fillId="0" borderId="0" xfId="0" applyFont="1" applyFill="1" applyBorder="1" applyAlignment="1">
      <alignment horizontal="left" vertical="center" readingOrder="1"/>
    </xf>
    <xf numFmtId="0" fontId="76" fillId="0" borderId="0" xfId="0" applyFont="1" applyFill="1" applyBorder="1" applyAlignment="1">
      <alignment horizontal="left"/>
    </xf>
    <xf numFmtId="0" fontId="76" fillId="0" borderId="0" xfId="0" applyFont="1" applyFill="1" applyBorder="1" applyAlignment="1">
      <alignment horizontal="left" vertical="top"/>
    </xf>
    <xf numFmtId="0" fontId="77" fillId="0" borderId="0" xfId="0" applyFont="1" applyFill="1" applyBorder="1"/>
    <xf numFmtId="0" fontId="78" fillId="0" borderId="0" xfId="0" applyFont="1" applyFill="1" applyBorder="1" applyAlignment="1">
      <alignment horizontal="left"/>
    </xf>
    <xf numFmtId="0" fontId="78" fillId="0" borderId="0" xfId="0" applyFont="1" applyFill="1" applyBorder="1" applyAlignment="1">
      <alignment horizontal="left" vertical="center" readingOrder="1"/>
    </xf>
    <xf numFmtId="0" fontId="23" fillId="0" borderId="0" xfId="0" applyFont="1" applyFill="1" applyBorder="1"/>
    <xf numFmtId="0" fontId="23" fillId="0" borderId="0" xfId="0" applyFont="1" applyFill="1" applyBorder="1" applyAlignment="1">
      <alignment horizontal="left"/>
    </xf>
    <xf numFmtId="0" fontId="23" fillId="0" borderId="0" xfId="0" applyFont="1" applyFill="1" applyBorder="1" applyAlignment="1">
      <alignment horizontal="left" vertical="center" readingOrder="1"/>
    </xf>
    <xf numFmtId="0" fontId="23" fillId="0" borderId="0" xfId="24" applyFont="1" applyFill="1" applyBorder="1" applyAlignment="1">
      <alignment horizontal="left" vertical="top" wrapText="1"/>
    </xf>
    <xf numFmtId="0" fontId="0" fillId="0" borderId="0" xfId="0" applyFont="1" applyFill="1" applyBorder="1" applyAlignment="1">
      <alignment horizontal="left"/>
    </xf>
    <xf numFmtId="0" fontId="77" fillId="0" borderId="0" xfId="13" applyNumberFormat="1" applyFont="1" applyFill="1" applyBorder="1" applyAlignment="1">
      <alignment horizontal="left" vertical="center" wrapText="1"/>
    </xf>
    <xf numFmtId="0" fontId="77" fillId="0" borderId="0" xfId="14" applyNumberFormat="1" applyFont="1" applyFill="1" applyBorder="1" applyAlignment="1">
      <alignment horizontal="left" vertical="center" wrapText="1"/>
    </xf>
    <xf numFmtId="9" fontId="79" fillId="7" borderId="0" xfId="0" applyNumberFormat="1" applyFont="1" applyFill="1" applyBorder="1"/>
    <xf numFmtId="0" fontId="79" fillId="7" borderId="0" xfId="0" applyFont="1" applyFill="1" applyBorder="1" applyAlignment="1">
      <alignment horizontal="left" vertical="center" readingOrder="1"/>
    </xf>
    <xf numFmtId="0" fontId="77" fillId="7" borderId="0" xfId="13" applyNumberFormat="1" applyFont="1" applyFill="1" applyBorder="1" applyAlignment="1">
      <alignment horizontal="left" vertical="center" wrapText="1"/>
    </xf>
    <xf numFmtId="9" fontId="1" fillId="7" borderId="0" xfId="0" applyNumberFormat="1" applyFont="1" applyFill="1" applyBorder="1"/>
    <xf numFmtId="9" fontId="1" fillId="0" borderId="0" xfId="0" applyNumberFormat="1" applyFont="1" applyFill="1" applyBorder="1" applyAlignment="1"/>
    <xf numFmtId="164" fontId="1" fillId="14" borderId="0" xfId="24" applyNumberFormat="1" applyFont="1" applyFill="1" applyBorder="1"/>
    <xf numFmtId="0" fontId="23" fillId="5" borderId="0" xfId="0" applyFont="1" applyFill="1" applyBorder="1" applyAlignment="1">
      <alignment horizontal="left" vertical="center" readingOrder="1"/>
    </xf>
    <xf numFmtId="9" fontId="1" fillId="5" borderId="0" xfId="0" applyNumberFormat="1" applyFont="1" applyFill="1" applyBorder="1"/>
    <xf numFmtId="9" fontId="1" fillId="5" borderId="0" xfId="0" applyNumberFormat="1" applyFont="1" applyFill="1" applyBorder="1" applyAlignment="1"/>
    <xf numFmtId="0" fontId="1" fillId="5" borderId="0" xfId="0" applyFont="1" applyFill="1" applyBorder="1"/>
    <xf numFmtId="0" fontId="23" fillId="5" borderId="0" xfId="0" applyFont="1" applyFill="1"/>
    <xf numFmtId="9" fontId="23" fillId="0" borderId="0" xfId="0" applyNumberFormat="1" applyFont="1" applyFill="1" applyBorder="1"/>
    <xf numFmtId="9" fontId="23" fillId="0" borderId="0" xfId="0" applyNumberFormat="1" applyFont="1" applyFill="1" applyBorder="1" applyAlignment="1"/>
    <xf numFmtId="0" fontId="0" fillId="5" borderId="0" xfId="0" applyFont="1" applyFill="1" applyBorder="1" applyAlignment="1">
      <alignment horizontal="left" vertical="center" readingOrder="1"/>
    </xf>
    <xf numFmtId="0" fontId="76" fillId="4" borderId="0" xfId="0" applyFont="1" applyFill="1" applyBorder="1"/>
    <xf numFmtId="0" fontId="0" fillId="4" borderId="0" xfId="0" applyFont="1" applyFill="1" applyBorder="1"/>
    <xf numFmtId="0" fontId="78" fillId="4" borderId="0" xfId="0" applyFont="1" applyFill="1" applyBorder="1"/>
    <xf numFmtId="0" fontId="23" fillId="4" borderId="0" xfId="0" applyFont="1" applyFill="1" applyBorder="1"/>
    <xf numFmtId="0" fontId="3" fillId="0" borderId="0" xfId="24" applyFont="1" applyAlignment="1">
      <alignment horizontal="left" vertical="center" wrapText="1"/>
    </xf>
    <xf numFmtId="0" fontId="21" fillId="0" borderId="0" xfId="0" applyFont="1" applyFill="1" applyAlignment="1">
      <alignment horizontal="left" vertical="top" wrapText="1"/>
    </xf>
    <xf numFmtId="166" fontId="21" fillId="0" borderId="15" xfId="14" applyNumberFormat="1" applyFont="1" applyFill="1" applyBorder="1" applyAlignment="1">
      <alignment horizontal="center" vertical="center" wrapText="1"/>
    </xf>
    <xf numFmtId="166" fontId="21" fillId="0" borderId="28" xfId="14" applyNumberFormat="1" applyFont="1" applyFill="1" applyBorder="1" applyAlignment="1">
      <alignment horizontal="center" vertical="center" wrapText="1"/>
    </xf>
    <xf numFmtId="166" fontId="21" fillId="0" borderId="33" xfId="14" applyNumberFormat="1" applyFont="1" applyFill="1" applyBorder="1" applyAlignment="1">
      <alignment horizontal="center" vertical="center" wrapText="1"/>
    </xf>
    <xf numFmtId="166" fontId="21" fillId="0" borderId="30" xfId="14" applyNumberFormat="1" applyFont="1" applyFill="1" applyBorder="1" applyAlignment="1">
      <alignment horizontal="center" vertical="center" wrapText="1"/>
    </xf>
    <xf numFmtId="0" fontId="27" fillId="0" borderId="15" xfId="0" applyFont="1" applyBorder="1" applyAlignment="1">
      <alignment horizontal="center"/>
    </xf>
    <xf numFmtId="0" fontId="27" fillId="0" borderId="28" xfId="0" applyFont="1" applyBorder="1" applyAlignment="1">
      <alignment horizontal="center"/>
    </xf>
    <xf numFmtId="0" fontId="27" fillId="0" borderId="26" xfId="0" applyFont="1" applyBorder="1" applyAlignment="1">
      <alignment horizontal="center"/>
    </xf>
    <xf numFmtId="1" fontId="60" fillId="0" borderId="15" xfId="16" applyNumberFormat="1" applyFont="1" applyFill="1" applyBorder="1" applyAlignment="1" applyProtection="1">
      <alignment horizontal="center" vertical="center" wrapText="1"/>
      <protection locked="0"/>
    </xf>
    <xf numFmtId="1" fontId="60" fillId="0" borderId="26" xfId="16" applyNumberFormat="1" applyFont="1" applyFill="1" applyBorder="1" applyAlignment="1" applyProtection="1">
      <alignment horizontal="center" vertical="center" wrapText="1"/>
      <protection locked="0"/>
    </xf>
    <xf numFmtId="1" fontId="60" fillId="0" borderId="28" xfId="16" applyNumberFormat="1" applyFont="1" applyFill="1" applyBorder="1" applyAlignment="1" applyProtection="1">
      <alignment horizontal="center" vertical="center" wrapText="1"/>
      <protection locked="0"/>
    </xf>
    <xf numFmtId="166" fontId="21" fillId="0" borderId="26" xfId="14" applyNumberFormat="1" applyFont="1" applyFill="1" applyBorder="1" applyAlignment="1">
      <alignment horizontal="center" vertical="center" wrapText="1"/>
    </xf>
    <xf numFmtId="1" fontId="60" fillId="0" borderId="14" xfId="16" applyNumberFormat="1" applyFont="1" applyFill="1" applyBorder="1" applyAlignment="1">
      <alignment horizontal="center" vertical="center" wrapText="1"/>
    </xf>
    <xf numFmtId="1" fontId="60" fillId="0" borderId="15" xfId="16" applyNumberFormat="1" applyFont="1" applyFill="1" applyBorder="1" applyAlignment="1">
      <alignment horizontal="center" vertical="center" wrapText="1"/>
    </xf>
    <xf numFmtId="1" fontId="60" fillId="0" borderId="26" xfId="16" applyNumberFormat="1" applyFont="1" applyFill="1" applyBorder="1" applyAlignment="1">
      <alignment horizontal="center" vertical="center" wrapText="1"/>
    </xf>
    <xf numFmtId="1" fontId="60" fillId="0" borderId="28" xfId="16" applyNumberFormat="1" applyFont="1" applyFill="1" applyBorder="1" applyAlignment="1">
      <alignment horizontal="center" vertical="center" wrapText="1"/>
    </xf>
    <xf numFmtId="1" fontId="60" fillId="0" borderId="33" xfId="16" applyNumberFormat="1" applyFont="1" applyFill="1" applyBorder="1" applyAlignment="1">
      <alignment horizontal="center" vertical="center" wrapText="1"/>
    </xf>
    <xf numFmtId="1" fontId="60" fillId="0" borderId="30" xfId="16" applyNumberFormat="1" applyFont="1" applyFill="1" applyBorder="1" applyAlignment="1">
      <alignment horizontal="center" vertical="center" wrapText="1"/>
    </xf>
    <xf numFmtId="1" fontId="60" fillId="0" borderId="39" xfId="16" applyNumberFormat="1" applyFont="1" applyFill="1" applyBorder="1" applyAlignment="1">
      <alignment horizontal="center" vertical="center" wrapText="1"/>
    </xf>
    <xf numFmtId="1" fontId="60" fillId="0" borderId="40" xfId="16" applyNumberFormat="1" applyFont="1" applyFill="1" applyBorder="1" applyAlignment="1">
      <alignment horizontal="center" vertical="center" wrapText="1"/>
    </xf>
    <xf numFmtId="0" fontId="20" fillId="3" borderId="33" xfId="0" applyFont="1" applyFill="1" applyBorder="1" applyAlignment="1">
      <alignment horizontal="center" vertical="top" wrapText="1"/>
    </xf>
    <xf numFmtId="0" fontId="20" fillId="3" borderId="13" xfId="0" applyFont="1" applyFill="1" applyBorder="1" applyAlignment="1">
      <alignment horizontal="center" vertical="top" wrapText="1"/>
    </xf>
    <xf numFmtId="0" fontId="0" fillId="0" borderId="13" xfId="0" applyBorder="1" applyAlignment="1">
      <alignment horizontal="center" vertical="top" wrapText="1"/>
    </xf>
    <xf numFmtId="0" fontId="0" fillId="0" borderId="30" xfId="0" applyBorder="1" applyAlignment="1">
      <alignment horizontal="center" vertical="top" wrapText="1"/>
    </xf>
    <xf numFmtId="164" fontId="60" fillId="4" borderId="31" xfId="0" applyNumberFormat="1" applyFont="1" applyFill="1" applyBorder="1" applyAlignment="1">
      <alignment horizontal="left" textRotation="180"/>
    </xf>
    <xf numFmtId="0" fontId="0" fillId="0" borderId="31" xfId="0" applyBorder="1" applyAlignment="1">
      <alignment horizontal="left"/>
    </xf>
    <xf numFmtId="0" fontId="21" fillId="0" borderId="39" xfId="0" applyFont="1" applyBorder="1" applyAlignment="1">
      <alignment horizontal="center" vertical="top" wrapText="1"/>
    </xf>
    <xf numFmtId="0" fontId="21" fillId="0" borderId="21" xfId="0" applyFont="1" applyBorder="1" applyAlignment="1">
      <alignment horizontal="center" vertical="top" wrapText="1"/>
    </xf>
    <xf numFmtId="0" fontId="0" fillId="0" borderId="21" xfId="0" applyBorder="1" applyAlignment="1">
      <alignment horizontal="center" vertical="top" wrapText="1"/>
    </xf>
    <xf numFmtId="0" fontId="0" fillId="0" borderId="40" xfId="0" applyBorder="1" applyAlignment="1">
      <alignment horizontal="center" vertical="top" wrapText="1"/>
    </xf>
    <xf numFmtId="0" fontId="21" fillId="3" borderId="39" xfId="0" applyFont="1" applyFill="1" applyBorder="1" applyAlignment="1">
      <alignment horizontal="center" vertical="top" wrapText="1"/>
    </xf>
    <xf numFmtId="0" fontId="60" fillId="4" borderId="13" xfId="21" applyFont="1" applyFill="1" applyBorder="1" applyAlignment="1">
      <alignment horizontal="left" vertical="center" wrapText="1"/>
    </xf>
    <xf numFmtId="0" fontId="60" fillId="4" borderId="0" xfId="21" applyFont="1" applyFill="1" applyBorder="1" applyAlignment="1">
      <alignment horizontal="left" vertical="center" wrapText="1"/>
    </xf>
    <xf numFmtId="0" fontId="28" fillId="4" borderId="0" xfId="0" applyFont="1" applyFill="1" applyBorder="1" applyAlignment="1">
      <alignment wrapText="1"/>
    </xf>
    <xf numFmtId="0" fontId="0" fillId="0" borderId="0" xfId="0" applyAlignment="1"/>
    <xf numFmtId="166" fontId="60" fillId="0" borderId="15" xfId="22" quotePrefix="1" applyNumberFormat="1" applyFont="1" applyFill="1" applyBorder="1" applyAlignment="1">
      <alignment horizontal="center" vertical="center" wrapText="1"/>
    </xf>
    <xf numFmtId="0" fontId="0" fillId="0" borderId="28" xfId="0" applyBorder="1" applyAlignment="1">
      <alignment horizontal="center" vertical="center" wrapText="1"/>
    </xf>
    <xf numFmtId="0" fontId="3" fillId="4" borderId="0" xfId="24" applyFont="1" applyFill="1" applyAlignment="1">
      <alignment vertical="top" wrapText="1"/>
    </xf>
    <xf numFmtId="0" fontId="26" fillId="4" borderId="0" xfId="24" applyFont="1" applyFill="1" applyAlignment="1">
      <alignment wrapText="1"/>
    </xf>
    <xf numFmtId="0" fontId="2" fillId="4" borderId="0" xfId="0" applyFont="1" applyFill="1" applyAlignment="1">
      <alignment horizontal="left" wrapText="1"/>
    </xf>
    <xf numFmtId="0" fontId="3" fillId="4" borderId="0" xfId="0" applyFont="1" applyFill="1" applyAlignment="1">
      <alignment horizontal="left" wrapText="1"/>
    </xf>
    <xf numFmtId="166" fontId="21" fillId="0" borderId="15" xfId="7" applyNumberFormat="1" applyFont="1" applyFill="1" applyBorder="1" applyAlignment="1">
      <alignment horizontal="center" vertical="top"/>
    </xf>
    <xf numFmtId="166" fontId="21" fillId="0" borderId="28" xfId="7" applyNumberFormat="1" applyFont="1" applyFill="1" applyBorder="1" applyAlignment="1">
      <alignment horizontal="center" vertical="top"/>
    </xf>
    <xf numFmtId="166" fontId="21" fillId="0" borderId="26" xfId="7" applyNumberFormat="1" applyFont="1" applyFill="1" applyBorder="1" applyAlignment="1">
      <alignment horizontal="center" vertical="top"/>
    </xf>
    <xf numFmtId="166" fontId="21" fillId="0" borderId="27" xfId="7" applyNumberFormat="1" applyFont="1" applyFill="1" applyBorder="1" applyAlignment="1">
      <alignment horizontal="center" vertical="top"/>
    </xf>
    <xf numFmtId="166" fontId="21" fillId="0" borderId="29" xfId="7" applyNumberFormat="1" applyFont="1" applyFill="1" applyBorder="1" applyAlignment="1">
      <alignment horizontal="center" vertical="top"/>
    </xf>
    <xf numFmtId="166" fontId="21" fillId="0" borderId="30" xfId="7" applyNumberFormat="1" applyFont="1" applyFill="1" applyBorder="1" applyAlignment="1">
      <alignment horizontal="center" vertical="top"/>
    </xf>
    <xf numFmtId="166" fontId="21" fillId="0" borderId="25" xfId="7" applyNumberFormat="1" applyFont="1" applyFill="1" applyBorder="1" applyAlignment="1">
      <alignment horizontal="center" vertical="top"/>
    </xf>
    <xf numFmtId="0" fontId="21" fillId="0" borderId="26" xfId="7" applyFont="1" applyFill="1" applyBorder="1" applyAlignment="1">
      <alignment horizontal="center" vertical="top" wrapText="1"/>
    </xf>
    <xf numFmtId="0" fontId="21" fillId="0" borderId="27" xfId="7" applyFont="1" applyFill="1" applyBorder="1" applyAlignment="1">
      <alignment horizontal="center" vertical="top" wrapText="1"/>
    </xf>
    <xf numFmtId="0" fontId="28" fillId="0" borderId="0" xfId="7" applyFont="1" applyFill="1" applyAlignment="1">
      <alignment vertical="center" wrapText="1"/>
    </xf>
    <xf numFmtId="0" fontId="34" fillId="0" borderId="0" xfId="7" applyFont="1" applyFill="1" applyAlignment="1">
      <alignment vertical="center" wrapText="1"/>
    </xf>
    <xf numFmtId="0" fontId="21" fillId="4" borderId="14" xfId="7" applyFont="1" applyFill="1" applyBorder="1" applyAlignment="1">
      <alignment horizontal="center" vertical="center"/>
    </xf>
    <xf numFmtId="0" fontId="21" fillId="0" borderId="14" xfId="8" applyFont="1" applyFill="1" applyBorder="1" applyAlignment="1">
      <alignment horizontal="center" textRotation="180" wrapText="1"/>
    </xf>
    <xf numFmtId="0" fontId="21" fillId="0" borderId="15" xfId="7" applyFont="1" applyFill="1" applyBorder="1" applyAlignment="1">
      <alignment horizontal="center" wrapText="1"/>
    </xf>
    <xf numFmtId="166" fontId="21" fillId="0" borderId="16" xfId="7" applyNumberFormat="1" applyFont="1" applyFill="1" applyBorder="1" applyAlignment="1">
      <alignment horizontal="center" vertical="top" wrapText="1"/>
    </xf>
    <xf numFmtId="166" fontId="21" fillId="0" borderId="17" xfId="7" applyNumberFormat="1" applyFont="1" applyFill="1" applyBorder="1" applyAlignment="1">
      <alignment horizontal="center" vertical="top" wrapText="1"/>
    </xf>
    <xf numFmtId="166" fontId="21" fillId="0" borderId="18" xfId="7" applyNumberFormat="1" applyFont="1" applyFill="1" applyBorder="1" applyAlignment="1">
      <alignment horizontal="center" vertical="top" wrapText="1"/>
    </xf>
    <xf numFmtId="166" fontId="21" fillId="0" borderId="20" xfId="7" applyNumberFormat="1" applyFont="1" applyFill="1" applyBorder="1" applyAlignment="1">
      <alignment horizontal="center" vertical="top" wrapText="1"/>
    </xf>
    <xf numFmtId="166" fontId="21" fillId="0" borderId="21" xfId="7" applyNumberFormat="1" applyFont="1" applyFill="1" applyBorder="1" applyAlignment="1">
      <alignment horizontal="center" vertical="top" wrapText="1"/>
    </xf>
    <xf numFmtId="166" fontId="21" fillId="0" borderId="22" xfId="7" applyNumberFormat="1" applyFont="1" applyFill="1" applyBorder="1" applyAlignment="1">
      <alignment horizontal="center" vertical="top" wrapText="1"/>
    </xf>
    <xf numFmtId="166" fontId="21" fillId="0" borderId="23" xfId="7" applyNumberFormat="1" applyFont="1" applyFill="1" applyBorder="1" applyAlignment="1">
      <alignment horizontal="center" vertical="top" wrapText="1"/>
    </xf>
    <xf numFmtId="166" fontId="21" fillId="0" borderId="0" xfId="7" applyNumberFormat="1" applyFont="1" applyFill="1" applyBorder="1" applyAlignment="1">
      <alignment horizontal="center" vertical="top" wrapText="1"/>
    </xf>
    <xf numFmtId="166" fontId="21" fillId="0" borderId="24" xfId="7" applyNumberFormat="1" applyFont="1" applyFill="1" applyBorder="1" applyAlignment="1">
      <alignment horizontal="center" vertical="top" wrapText="1"/>
    </xf>
    <xf numFmtId="0" fontId="21" fillId="0" borderId="25" xfId="7" applyFont="1" applyFill="1" applyBorder="1" applyAlignment="1">
      <alignment horizontal="center" wrapText="1"/>
    </xf>
    <xf numFmtId="0" fontId="21" fillId="0" borderId="26" xfId="7" applyFont="1" applyFill="1" applyBorder="1" applyAlignment="1">
      <alignment horizontal="center" wrapText="1"/>
    </xf>
    <xf numFmtId="0" fontId="21" fillId="0" borderId="27" xfId="7" applyFont="1" applyFill="1" applyBorder="1" applyAlignment="1">
      <alignment horizontal="center" wrapText="1"/>
    </xf>
    <xf numFmtId="0" fontId="21" fillId="0" borderId="25" xfId="7" applyFont="1" applyFill="1" applyBorder="1" applyAlignment="1">
      <alignment horizontal="center" vertical="top" wrapText="1"/>
    </xf>
    <xf numFmtId="0" fontId="21" fillId="0" borderId="28" xfId="7" applyFont="1" applyFill="1" applyBorder="1" applyAlignment="1">
      <alignment horizontal="center" vertical="top" wrapText="1"/>
    </xf>
    <xf numFmtId="0" fontId="21" fillId="0" borderId="15" xfId="7" applyFont="1" applyFill="1" applyBorder="1" applyAlignment="1">
      <alignment horizontal="center" vertical="top" wrapText="1"/>
    </xf>
    <xf numFmtId="0" fontId="3" fillId="4" borderId="15" xfId="13" applyNumberFormat="1" applyFont="1" applyFill="1" applyBorder="1" applyAlignment="1">
      <alignment horizontal="center" vertical="center" wrapText="1"/>
    </xf>
    <xf numFmtId="0" fontId="3" fillId="4" borderId="26" xfId="13" applyNumberFormat="1" applyFont="1" applyFill="1" applyBorder="1" applyAlignment="1">
      <alignment horizontal="center" vertical="center" wrapText="1"/>
    </xf>
    <xf numFmtId="0" fontId="3" fillId="4" borderId="28" xfId="13" applyNumberFormat="1" applyFont="1" applyFill="1" applyBorder="1" applyAlignment="1">
      <alignment horizontal="center" vertical="center" wrapText="1"/>
    </xf>
    <xf numFmtId="0" fontId="3" fillId="4" borderId="33" xfId="13" applyNumberFormat="1" applyFont="1" applyFill="1" applyBorder="1" applyAlignment="1">
      <alignment horizontal="center" vertical="center" wrapText="1"/>
    </xf>
    <xf numFmtId="0" fontId="3" fillId="4" borderId="30" xfId="13" applyNumberFormat="1" applyFont="1" applyFill="1" applyBorder="1" applyAlignment="1">
      <alignment horizontal="center" vertical="center" wrapText="1"/>
    </xf>
    <xf numFmtId="0" fontId="3" fillId="4" borderId="33" xfId="14" applyNumberFormat="1" applyFont="1" applyFill="1" applyBorder="1" applyAlignment="1">
      <alignment horizontal="center" vertical="center" wrapText="1"/>
    </xf>
    <xf numFmtId="0" fontId="3" fillId="4" borderId="30" xfId="14" applyNumberFormat="1" applyFont="1" applyFill="1" applyBorder="1" applyAlignment="1">
      <alignment horizontal="center" vertical="center" wrapText="1"/>
    </xf>
    <xf numFmtId="0" fontId="42" fillId="4" borderId="0" xfId="0" applyNumberFormat="1" applyFont="1" applyFill="1" applyBorder="1" applyAlignment="1">
      <alignment wrapText="1"/>
    </xf>
  </cellXfs>
  <cellStyles count="28">
    <cellStyle name="Followed Hyperlink" xfId="26" builtinId="9" hidden="1"/>
    <cellStyle name="Hyperlink" xfId="2" builtinId="8"/>
    <cellStyle name="Hyperlink 2" xfId="12"/>
    <cellStyle name="Normal" xfId="0" builtinId="0"/>
    <cellStyle name="Normal 10 2 2" xfId="24"/>
    <cellStyle name="Normal 10 4" xfId="1"/>
    <cellStyle name="Normal 14 2" xfId="3"/>
    <cellStyle name="Normal 2" xfId="5"/>
    <cellStyle name="Normal 2 3" xfId="6"/>
    <cellStyle name="Normal 2 4 2 2" xfId="9"/>
    <cellStyle name="Normal 3" xfId="27"/>
    <cellStyle name="Normal 3 3 2" xfId="10"/>
    <cellStyle name="Normal 7 3" xfId="11"/>
    <cellStyle name="Normal 8" xfId="7"/>
    <cellStyle name="Normal_B4" xfId="21"/>
    <cellStyle name="Normal_B4.1" xfId="16"/>
    <cellStyle name="Normal_B4.1 2" xfId="22"/>
    <cellStyle name="Normal_C1.1a" xfId="25"/>
    <cellStyle name="Normal_C4" xfId="14"/>
    <cellStyle name="Normal_C4.1" xfId="18"/>
    <cellStyle name="Normal_C4.1 2" xfId="13"/>
    <cellStyle name="Normal_C6.5" xfId="15"/>
    <cellStyle name="Normal_C6.5 2 2" xfId="17"/>
    <cellStyle name="Normal_D1_1 2" xfId="8"/>
    <cellStyle name="Normal_D3" xfId="23"/>
    <cellStyle name="Normal_G1.1" xfId="20"/>
    <cellStyle name="Normal_G1.1_1" xfId="19"/>
    <cellStyle name="Percent" xfId="4" builtinId="5"/>
  </cellStyles>
  <dxfs count="440">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colors>
    <mruColors>
      <color rgb="FF4F81BE"/>
      <color rgb="FFFBE1E1"/>
      <color rgb="FFE8A6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7.xml"/><Relationship Id="rId47" Type="http://schemas.openxmlformats.org/officeDocument/2006/relationships/externalLink" Target="externalLinks/externalLink12.xml"/><Relationship Id="rId50" Type="http://schemas.openxmlformats.org/officeDocument/2006/relationships/externalLink" Target="externalLinks/externalLink15.xml"/><Relationship Id="rId55" Type="http://schemas.openxmlformats.org/officeDocument/2006/relationships/externalLink" Target="externalLinks/externalLink20.xml"/><Relationship Id="rId63" Type="http://schemas.openxmlformats.org/officeDocument/2006/relationships/externalLink" Target="externalLinks/externalLink28.xml"/><Relationship Id="rId68" Type="http://schemas.openxmlformats.org/officeDocument/2006/relationships/externalLink" Target="externalLinks/externalLink33.xml"/><Relationship Id="rId76" Type="http://schemas.openxmlformats.org/officeDocument/2006/relationships/externalLink" Target="externalLinks/externalLink41.xml"/><Relationship Id="rId84" Type="http://schemas.openxmlformats.org/officeDocument/2006/relationships/externalLink" Target="externalLinks/externalLink49.xml"/><Relationship Id="rId7" Type="http://schemas.openxmlformats.org/officeDocument/2006/relationships/worksheet" Target="worksheets/sheet7.xml"/><Relationship Id="rId71" Type="http://schemas.openxmlformats.org/officeDocument/2006/relationships/externalLink" Target="externalLinks/externalLink36.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externalLink" Target="externalLinks/externalLink10.xml"/><Relationship Id="rId53" Type="http://schemas.openxmlformats.org/officeDocument/2006/relationships/externalLink" Target="externalLinks/externalLink18.xml"/><Relationship Id="rId58" Type="http://schemas.openxmlformats.org/officeDocument/2006/relationships/externalLink" Target="externalLinks/externalLink23.xml"/><Relationship Id="rId66" Type="http://schemas.openxmlformats.org/officeDocument/2006/relationships/externalLink" Target="externalLinks/externalLink31.xml"/><Relationship Id="rId74" Type="http://schemas.openxmlformats.org/officeDocument/2006/relationships/externalLink" Target="externalLinks/externalLink39.xml"/><Relationship Id="rId79" Type="http://schemas.openxmlformats.org/officeDocument/2006/relationships/externalLink" Target="externalLinks/externalLink44.xml"/><Relationship Id="rId87"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26.xml"/><Relationship Id="rId82" Type="http://schemas.openxmlformats.org/officeDocument/2006/relationships/externalLink" Target="externalLinks/externalLink47.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8.xml"/><Relationship Id="rId48" Type="http://schemas.openxmlformats.org/officeDocument/2006/relationships/externalLink" Target="externalLinks/externalLink13.xml"/><Relationship Id="rId56" Type="http://schemas.openxmlformats.org/officeDocument/2006/relationships/externalLink" Target="externalLinks/externalLink21.xml"/><Relationship Id="rId64" Type="http://schemas.openxmlformats.org/officeDocument/2006/relationships/externalLink" Target="externalLinks/externalLink29.xml"/><Relationship Id="rId69" Type="http://schemas.openxmlformats.org/officeDocument/2006/relationships/externalLink" Target="externalLinks/externalLink34.xml"/><Relationship Id="rId77" Type="http://schemas.openxmlformats.org/officeDocument/2006/relationships/externalLink" Target="externalLinks/externalLink42.xml"/><Relationship Id="rId8" Type="http://schemas.openxmlformats.org/officeDocument/2006/relationships/worksheet" Target="worksheets/sheet8.xml"/><Relationship Id="rId51" Type="http://schemas.openxmlformats.org/officeDocument/2006/relationships/externalLink" Target="externalLinks/externalLink16.xml"/><Relationship Id="rId72" Type="http://schemas.openxmlformats.org/officeDocument/2006/relationships/externalLink" Target="externalLinks/externalLink37.xml"/><Relationship Id="rId80" Type="http://schemas.openxmlformats.org/officeDocument/2006/relationships/externalLink" Target="externalLinks/externalLink45.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externalLink" Target="externalLinks/externalLink11.xml"/><Relationship Id="rId59" Type="http://schemas.openxmlformats.org/officeDocument/2006/relationships/externalLink" Target="externalLinks/externalLink24.xml"/><Relationship Id="rId67" Type="http://schemas.openxmlformats.org/officeDocument/2006/relationships/externalLink" Target="externalLinks/externalLink32.xml"/><Relationship Id="rId20" Type="http://schemas.openxmlformats.org/officeDocument/2006/relationships/worksheet" Target="worksheets/sheet20.xml"/><Relationship Id="rId41" Type="http://schemas.openxmlformats.org/officeDocument/2006/relationships/externalLink" Target="externalLinks/externalLink6.xml"/><Relationship Id="rId54" Type="http://schemas.openxmlformats.org/officeDocument/2006/relationships/externalLink" Target="externalLinks/externalLink19.xml"/><Relationship Id="rId62" Type="http://schemas.openxmlformats.org/officeDocument/2006/relationships/externalLink" Target="externalLinks/externalLink27.xml"/><Relationship Id="rId70" Type="http://schemas.openxmlformats.org/officeDocument/2006/relationships/externalLink" Target="externalLinks/externalLink35.xml"/><Relationship Id="rId75" Type="http://schemas.openxmlformats.org/officeDocument/2006/relationships/externalLink" Target="externalLinks/externalLink40.xml"/><Relationship Id="rId83" Type="http://schemas.openxmlformats.org/officeDocument/2006/relationships/externalLink" Target="externalLinks/externalLink48.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49" Type="http://schemas.openxmlformats.org/officeDocument/2006/relationships/externalLink" Target="externalLinks/externalLink14.xml"/><Relationship Id="rId57" Type="http://schemas.openxmlformats.org/officeDocument/2006/relationships/externalLink" Target="externalLinks/externalLink2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9.xml"/><Relationship Id="rId52" Type="http://schemas.openxmlformats.org/officeDocument/2006/relationships/externalLink" Target="externalLinks/externalLink17.xml"/><Relationship Id="rId60" Type="http://schemas.openxmlformats.org/officeDocument/2006/relationships/externalLink" Target="externalLinks/externalLink25.xml"/><Relationship Id="rId65" Type="http://schemas.openxmlformats.org/officeDocument/2006/relationships/externalLink" Target="externalLinks/externalLink30.xml"/><Relationship Id="rId73" Type="http://schemas.openxmlformats.org/officeDocument/2006/relationships/externalLink" Target="externalLinks/externalLink38.xml"/><Relationship Id="rId78" Type="http://schemas.openxmlformats.org/officeDocument/2006/relationships/externalLink" Target="externalLinks/externalLink43.xml"/><Relationship Id="rId81" Type="http://schemas.openxmlformats.org/officeDocument/2006/relationships/externalLink" Target="externalLinks/externalLink46.xml"/><Relationship Id="rId86"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xml"/><Relationship Id="rId1" Type="http://schemas.microsoft.com/office/2011/relationships/chartStyle" Target="style1.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xml"/><Relationship Id="rId1" Type="http://schemas.microsoft.com/office/2011/relationships/chartStyle" Target="style2.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xml"/><Relationship Id="rId1" Type="http://schemas.microsoft.com/office/2011/relationships/chartStyle" Target="style3.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4.xml"/><Relationship Id="rId1" Type="http://schemas.microsoft.com/office/2011/relationships/chartStyle" Target="style4.xml"/></Relationships>
</file>

<file path=xl/charts/_rels/chart3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10.xml"/><Relationship Id="rId1" Type="http://schemas.microsoft.com/office/2011/relationships/chartStyle" Target="style10.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4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12.xml"/><Relationship Id="rId1" Type="http://schemas.microsoft.com/office/2011/relationships/chartStyle" Target="style1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4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All secondary education</a:t>
            </a:r>
          </a:p>
        </c:rich>
      </c:tx>
      <c:layout>
        <c:manualLayout>
          <c:xMode val="edge"/>
          <c:yMode val="edge"/>
          <c:x val="0.433282997159602"/>
          <c:y val="2.0158673347649699E-2"/>
        </c:manualLayout>
      </c:layout>
      <c:overlay val="1"/>
      <c:spPr>
        <a:noFill/>
        <a:ln w="25400">
          <a:noFill/>
        </a:ln>
      </c:spPr>
    </c:title>
    <c:autoTitleDeleted val="0"/>
    <c:plotArea>
      <c:layout>
        <c:manualLayout>
          <c:layoutTarget val="inner"/>
          <c:xMode val="edge"/>
          <c:yMode val="edge"/>
          <c:x val="7.17945829176935E-2"/>
          <c:y val="0.24722896825396801"/>
          <c:w val="0.91025377229080895"/>
          <c:h val="0.51758650793650796"/>
        </c:manualLayout>
      </c:layout>
      <c:barChart>
        <c:barDir val="col"/>
        <c:grouping val="clustered"/>
        <c:varyColors val="0"/>
        <c:ser>
          <c:idx val="0"/>
          <c:order val="2"/>
          <c:tx>
            <c:strRef>
              <c:f>'Figure B1.3.'!$G$52</c:f>
              <c:strCache>
                <c:ptCount val="1"/>
                <c:pt idx="0">
                  <c:v>Total secondary education</c:v>
                </c:pt>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c:ext xmlns:c16="http://schemas.microsoft.com/office/drawing/2014/chart" uri="{C3380CC4-5D6E-409C-BE32-E72D297353CC}">
                <c16:uniqueId val="{00000003-D3AD-41F7-A13B-6CF9B7D93A37}"/>
              </c:ext>
            </c:extLst>
          </c:dPt>
          <c:cat>
            <c:strRef>
              <c:f>'Figure B1.3.'!$D$53:$D$94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B1.3.'!$G$53:$G$94</c:f>
              <c:numCache>
                <c:formatCode>0</c:formatCode>
                <c:ptCount val="42"/>
                <c:pt idx="0">
                  <c:v>19762.273449196</c:v>
                </c:pt>
                <c:pt idx="1">
                  <c:v>18994.129390743001</c:v>
                </c:pt>
                <c:pt idx="2">
                  <c:v>15282.852360733999</c:v>
                </c:pt>
                <c:pt idx="3">
                  <c:v>10932.681527604</c:v>
                </c:pt>
                <c:pt idx="4">
                  <c:v>12739.771157468</c:v>
                </c:pt>
                <c:pt idx="5">
                  <c:v>15023.562027485999</c:v>
                </c:pt>
                <c:pt idx="6">
                  <c:v>12200.370816015</c:v>
                </c:pt>
                <c:pt idx="7">
                  <c:v>11353.935798623001</c:v>
                </c:pt>
                <c:pt idx="8">
                  <c:v>9041.2691903462</c:v>
                </c:pt>
                <c:pt idx="9">
                  <c:v>12763.069392394</c:v>
                </c:pt>
                <c:pt idx="11">
                  <c:v>8738.7003171601991</c:v>
                </c:pt>
                <c:pt idx="12">
                  <c:v>10272.766287609</c:v>
                </c:pt>
                <c:pt idx="13">
                  <c:v>10053.060185273536</c:v>
                </c:pt>
                <c:pt idx="14">
                  <c:v>10237.497848216</c:v>
                </c:pt>
                <c:pt idx="15">
                  <c:v>9811.4852460599686</c:v>
                </c:pt>
                <c:pt idx="16">
                  <c:v>9023.1887080488887</c:v>
                </c:pt>
                <c:pt idx="17">
                  <c:v>12269.115070456</c:v>
                </c:pt>
                <c:pt idx="18">
                  <c:v>10932.31227221</c:v>
                </c:pt>
                <c:pt idx="19">
                  <c:v>11106.431078403</c:v>
                </c:pt>
                <c:pt idx="20">
                  <c:v>10803.706206887</c:v>
                </c:pt>
                <c:pt idx="21">
                  <c:v>8591.5907925436004</c:v>
                </c:pt>
                <c:pt idx="22">
                  <c:v>10197.810204592</c:v>
                </c:pt>
                <c:pt idx="23">
                  <c:v>10073.699005345999</c:v>
                </c:pt>
                <c:pt idx="24">
                  <c:v>11482.008249511</c:v>
                </c:pt>
                <c:pt idx="25">
                  <c:v>6417.2039747887002</c:v>
                </c:pt>
                <c:pt idx="26">
                  <c:v>8519.7411513627994</c:v>
                </c:pt>
                <c:pt idx="27">
                  <c:v>5831.3221678296004</c:v>
                </c:pt>
                <c:pt idx="28">
                  <c:v>6505.4010093547004</c:v>
                </c:pt>
                <c:pt idx="29">
                  <c:v>6009.8247774014999</c:v>
                </c:pt>
                <c:pt idx="30">
                  <c:v>5794.7943837295998</c:v>
                </c:pt>
                <c:pt idx="31">
                  <c:v>4236.4053224559002</c:v>
                </c:pt>
                <c:pt idx="32">
                  <c:v>4826.3682612810999</c:v>
                </c:pt>
                <c:pt idx="33">
                  <c:v>7860.6537763050001</c:v>
                </c:pt>
                <c:pt idx="34">
                  <c:v>4126.7562706150002</c:v>
                </c:pt>
                <c:pt idx="35">
                  <c:v>3822.3438634741001</c:v>
                </c:pt>
                <c:pt idx="36">
                  <c:v>5399.2723716789997</c:v>
                </c:pt>
                <c:pt idx="37">
                  <c:v>3589.6499943828999</c:v>
                </c:pt>
                <c:pt idx="38">
                  <c:v>3064.5191401613001</c:v>
                </c:pt>
                <c:pt idx="39">
                  <c:v>2513.1451276703001</c:v>
                </c:pt>
                <c:pt idx="40">
                  <c:v>2835.4451235900001</c:v>
                </c:pt>
                <c:pt idx="41">
                  <c:v>983.84682134060995</c:v>
                </c:pt>
              </c:numCache>
            </c:numRef>
          </c:val>
          <c:extLst>
            <c:ext xmlns:c16="http://schemas.microsoft.com/office/drawing/2014/chart" uri="{C3380CC4-5D6E-409C-BE32-E72D297353CC}">
              <c16:uniqueId val="{00000000-D3AD-41F7-A13B-6CF9B7D93A37}"/>
            </c:ext>
          </c:extLst>
        </c:ser>
        <c:dLbls>
          <c:showLegendKey val="0"/>
          <c:showVal val="0"/>
          <c:showCatName val="0"/>
          <c:showSerName val="0"/>
          <c:showPercent val="0"/>
          <c:showBubbleSize val="0"/>
        </c:dLbls>
        <c:gapWidth val="50"/>
        <c:axId val="110097152"/>
        <c:axId val="110099456"/>
      </c:barChart>
      <c:lineChart>
        <c:grouping val="standard"/>
        <c:varyColors val="0"/>
        <c:ser>
          <c:idx val="2"/>
          <c:order val="0"/>
          <c:tx>
            <c:strRef>
              <c:f>'Figure B1.3.'!$E$52</c:f>
              <c:strCache>
                <c:ptCount val="1"/>
                <c:pt idx="0">
                  <c:v>Lower secondary education</c:v>
                </c:pt>
              </c:strCache>
            </c:strRef>
          </c:tx>
          <c:spPr>
            <a:ln w="28575">
              <a:noFill/>
            </a:ln>
          </c:spPr>
          <c:marker>
            <c:symbol val="diamond"/>
            <c:size val="5"/>
            <c:spPr>
              <a:solidFill>
                <a:srgbClr val="FFFFFF"/>
              </a:solidFill>
              <a:ln>
                <a:solidFill>
                  <a:srgbClr val="000000"/>
                </a:solidFill>
                <a:prstDash val="solid"/>
              </a:ln>
            </c:spPr>
          </c:marker>
          <c:cat>
            <c:strRef>
              <c:f>'Figure B1.3.'!$D$53:$D$86</c:f>
              <c:strCache>
                <c:ptCount val="34"/>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strCache>
            </c:strRef>
          </c:cat>
          <c:val>
            <c:numRef>
              <c:f>'Figure B1.3.'!$E$53:$E$94</c:f>
              <c:numCache>
                <c:formatCode>0</c:formatCode>
                <c:ptCount val="42"/>
                <c:pt idx="0">
                  <c:v>20076.431849843</c:v>
                </c:pt>
                <c:pt idx="1">
                  <c:v>19697.552110859</c:v>
                </c:pt>
                <c:pt idx="2">
                  <c:v>14103.296159666001</c:v>
                </c:pt>
                <c:pt idx="3">
                  <c:v>11906.409094121</c:v>
                </c:pt>
                <c:pt idx="4">
                  <c:v>11946.739410718001</c:v>
                </c:pt>
                <c:pt idx="5">
                  <c:v>14831.176037477</c:v>
                </c:pt>
                <c:pt idx="6">
                  <c:v>13092.400304334</c:v>
                </c:pt>
                <c:pt idx="7">
                  <c:v>11305.570285846001</c:v>
                </c:pt>
                <c:pt idx="8">
                  <c:v>11275.992816816</c:v>
                </c:pt>
                <c:pt idx="9">
                  <c:v>12267.480552896001</c:v>
                </c:pt>
                <c:pt idx="11">
                  <c:v>10084.763414818</c:v>
                </c:pt>
                <c:pt idx="12">
                  <c:v>10083.954812815</c:v>
                </c:pt>
                <c:pt idx="13">
                  <c:v>10209.552945070804</c:v>
                </c:pt>
                <c:pt idx="14">
                  <c:v>13312.206545888999</c:v>
                </c:pt>
                <c:pt idx="15">
                  <c:v>9980.084158644986</c:v>
                </c:pt>
                <c:pt idx="16">
                  <c:v>8797.361035558888</c:v>
                </c:pt>
                <c:pt idx="17">
                  <c:v>12333.867767973001</c:v>
                </c:pt>
                <c:pt idx="18">
                  <c:v>11430.652801295</c:v>
                </c:pt>
                <c:pt idx="19">
                  <c:v>9966.6702538216996</c:v>
                </c:pt>
                <c:pt idx="20">
                  <c:v>10773.411482989</c:v>
                </c:pt>
                <c:pt idx="21">
                  <c:v>7323.5835250070004</c:v>
                </c:pt>
                <c:pt idx="22">
                  <c:v>9191.0443006301994</c:v>
                </c:pt>
                <c:pt idx="23">
                  <c:v>9667.2457028340996</c:v>
                </c:pt>
                <c:pt idx="24">
                  <c:v>9947.2783773035007</c:v>
                </c:pt>
                <c:pt idx="25">
                  <c:v>7009.3698991622996</c:v>
                </c:pt>
                <c:pt idx="26">
                  <c:v>8303.2752496279008</c:v>
                </c:pt>
                <c:pt idx="28">
                  <c:v>6900.1839114019003</c:v>
                </c:pt>
                <c:pt idx="29">
                  <c:v>6015.7611986257998</c:v>
                </c:pt>
                <c:pt idx="30">
                  <c:v>5755.0691871339004</c:v>
                </c:pt>
                <c:pt idx="31">
                  <c:v>3994.1732466010999</c:v>
                </c:pt>
                <c:pt idx="32">
                  <c:v>4596.0386892751003</c:v>
                </c:pt>
                <c:pt idx="33">
                  <c:v>8060.5064482298003</c:v>
                </c:pt>
                <c:pt idx="34">
                  <c:v>4098.5991141346003</c:v>
                </c:pt>
                <c:pt idx="35">
                  <c:v>3802.4345506577001</c:v>
                </c:pt>
                <c:pt idx="36">
                  <c:v>5265.5389524483999</c:v>
                </c:pt>
                <c:pt idx="37">
                  <c:v>3337.4634759219998</c:v>
                </c:pt>
                <c:pt idx="38">
                  <c:v>2473.2027022898001</c:v>
                </c:pt>
                <c:pt idx="40">
                  <c:v>2727.5664988016001</c:v>
                </c:pt>
                <c:pt idx="41">
                  <c:v>917.88589430689001</c:v>
                </c:pt>
              </c:numCache>
            </c:numRef>
          </c:val>
          <c:smooth val="0"/>
          <c:extLst>
            <c:ext xmlns:c16="http://schemas.microsoft.com/office/drawing/2014/chart" uri="{C3380CC4-5D6E-409C-BE32-E72D297353CC}">
              <c16:uniqueId val="{00000001-D3AD-41F7-A13B-6CF9B7D93A37}"/>
            </c:ext>
          </c:extLst>
        </c:ser>
        <c:ser>
          <c:idx val="3"/>
          <c:order val="1"/>
          <c:tx>
            <c:strRef>
              <c:f>'Figure B1.3.'!$F$52</c:f>
              <c:strCache>
                <c:ptCount val="1"/>
                <c:pt idx="0">
                  <c:v>Upper secondary education</c:v>
                </c:pt>
              </c:strCache>
            </c:strRef>
          </c:tx>
          <c:spPr>
            <a:ln w="28575">
              <a:noFill/>
            </a:ln>
          </c:spPr>
          <c:marker>
            <c:symbol val="diamond"/>
            <c:size val="5"/>
            <c:spPr>
              <a:solidFill>
                <a:srgbClr val="000000"/>
              </a:solidFill>
              <a:ln>
                <a:solidFill>
                  <a:srgbClr val="000000"/>
                </a:solidFill>
                <a:prstDash val="solid"/>
              </a:ln>
            </c:spPr>
          </c:marker>
          <c:cat>
            <c:strRef>
              <c:f>'Figure B1.3.'!$D$53:$D$86</c:f>
              <c:strCache>
                <c:ptCount val="34"/>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strCache>
            </c:strRef>
          </c:cat>
          <c:val>
            <c:numRef>
              <c:f>'Figure B1.3.'!$F$53:$F$94</c:f>
              <c:numCache>
                <c:formatCode>0</c:formatCode>
                <c:ptCount val="42"/>
                <c:pt idx="0">
                  <c:v>19472.969098545</c:v>
                </c:pt>
                <c:pt idx="1">
                  <c:v>18478.883021598002</c:v>
                </c:pt>
                <c:pt idx="2">
                  <c:v>16152.978957609001</c:v>
                </c:pt>
                <c:pt idx="3">
                  <c:v>10165.496862652</c:v>
                </c:pt>
                <c:pt idx="4">
                  <c:v>13587.455753893</c:v>
                </c:pt>
                <c:pt idx="5">
                  <c:v>15254.902787617</c:v>
                </c:pt>
                <c:pt idx="6">
                  <c:v>11626.650363989</c:v>
                </c:pt>
                <c:pt idx="7">
                  <c:v>11388.738036815001</c:v>
                </c:pt>
                <c:pt idx="8">
                  <c:v>7743.2999840154998</c:v>
                </c:pt>
                <c:pt idx="9">
                  <c:v>13019.816482929</c:v>
                </c:pt>
                <c:pt idx="10">
                  <c:v>12086.061459514</c:v>
                </c:pt>
                <c:pt idx="11">
                  <c:v>7872.3788636816998</c:v>
                </c:pt>
                <c:pt idx="12">
                  <c:v>10459.475851667001</c:v>
                </c:pt>
                <c:pt idx="13">
                  <c:v>10086.684618362857</c:v>
                </c:pt>
                <c:pt idx="14">
                  <c:v>8785.6698512124003</c:v>
                </c:pt>
                <c:pt idx="15">
                  <c:v>9990.3835674770471</c:v>
                </c:pt>
                <c:pt idx="16">
                  <c:v>9173.9124194220058</c:v>
                </c:pt>
                <c:pt idx="17">
                  <c:v>12200.157535241</c:v>
                </c:pt>
                <c:pt idx="18">
                  <c:v>10203.025642687</c:v>
                </c:pt>
                <c:pt idx="19">
                  <c:v>13092.815135985</c:v>
                </c:pt>
                <c:pt idx="20">
                  <c:v>10839.879994622999</c:v>
                </c:pt>
                <c:pt idx="21">
                  <c:v>9801.2653446924996</c:v>
                </c:pt>
                <c:pt idx="22">
                  <c:v>11328.366197243</c:v>
                </c:pt>
                <c:pt idx="23">
                  <c:v>10503.036865112999</c:v>
                </c:pt>
                <c:pt idx="24">
                  <c:v>13642.956415305</c:v>
                </c:pt>
                <c:pt idx="25">
                  <c:v>5908.9284533382997</c:v>
                </c:pt>
                <c:pt idx="26">
                  <c:v>8729.1322827020995</c:v>
                </c:pt>
                <c:pt idx="27">
                  <c:v>5831.3221678296004</c:v>
                </c:pt>
                <c:pt idx="28">
                  <c:v>6177.9632187569996</c:v>
                </c:pt>
                <c:pt idx="29">
                  <c:v>6004.8238027760999</c:v>
                </c:pt>
                <c:pt idx="30">
                  <c:v>5839.0683965433</c:v>
                </c:pt>
                <c:pt idx="31">
                  <c:v>4439.0205650331</c:v>
                </c:pt>
                <c:pt idx="32">
                  <c:v>5345.4053711273</c:v>
                </c:pt>
                <c:pt idx="33">
                  <c:v>7682.0595533400001</c:v>
                </c:pt>
                <c:pt idx="34">
                  <c:v>4141.0615840807004</c:v>
                </c:pt>
                <c:pt idx="35">
                  <c:v>3851.6102139285999</c:v>
                </c:pt>
                <c:pt idx="36">
                  <c:v>5607.5808615835003</c:v>
                </c:pt>
                <c:pt idx="37">
                  <c:v>3913.5383066851</c:v>
                </c:pt>
                <c:pt idx="38">
                  <c:v>4125.9300370850997</c:v>
                </c:pt>
                <c:pt idx="40">
                  <c:v>3116.8447518028001</c:v>
                </c:pt>
                <c:pt idx="41">
                  <c:v>1069.6875323413001</c:v>
                </c:pt>
              </c:numCache>
            </c:numRef>
          </c:val>
          <c:smooth val="0"/>
          <c:extLst>
            <c:ext xmlns:c16="http://schemas.microsoft.com/office/drawing/2014/chart" uri="{C3380CC4-5D6E-409C-BE32-E72D297353CC}">
              <c16:uniqueId val="{00000002-D3AD-41F7-A13B-6CF9B7D93A37}"/>
            </c:ext>
          </c:extLst>
        </c:ser>
        <c:dLbls>
          <c:showLegendKey val="0"/>
          <c:showVal val="0"/>
          <c:showCatName val="0"/>
          <c:showSerName val="0"/>
          <c:showPercent val="0"/>
          <c:showBubbleSize val="0"/>
        </c:dLbls>
        <c:marker val="1"/>
        <c:smooth val="0"/>
        <c:axId val="110097152"/>
        <c:axId val="110099456"/>
      </c:lineChart>
      <c:catAx>
        <c:axId val="110097152"/>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0099456"/>
        <c:crosses val="autoZero"/>
        <c:auto val="1"/>
        <c:lblAlgn val="ctr"/>
        <c:lblOffset val="0"/>
        <c:tickLblSkip val="1"/>
        <c:noMultiLvlLbl val="0"/>
      </c:catAx>
      <c:valAx>
        <c:axId val="110099456"/>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0097152"/>
        <c:crosses val="autoZero"/>
        <c:crossBetween val="between"/>
      </c:valAx>
      <c:spPr>
        <a:solidFill>
          <a:srgbClr val="FFFFFF"/>
        </a:solidFill>
        <a:ln w="9525">
          <a:solidFill>
            <a:srgbClr val="000000"/>
          </a:solidFill>
          <a:prstDash val="solid"/>
        </a:ln>
      </c:spPr>
    </c:plotArea>
    <c:legend>
      <c:legendPos val="t"/>
      <c:layout>
        <c:manualLayout>
          <c:xMode val="edge"/>
          <c:yMode val="edge"/>
          <c:x val="7.1794664365584501E-2"/>
          <c:y val="0.110113338105464"/>
          <c:w val="0.91025365836119798"/>
          <c:h val="7.5595323311858698E-2"/>
        </c:manualLayout>
      </c:layout>
      <c:overlay val="1"/>
      <c:spPr>
        <a:noFill/>
        <a:ln w="6350">
          <a:noFill/>
          <a:prstDash val="solid"/>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75"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en-US" sz="1400" b="1">
                <a:latin typeface="Arial" charset="0"/>
                <a:ea typeface="Arial" charset="0"/>
                <a:cs typeface="Arial" charset="0"/>
              </a:rPr>
              <a:t>Kumulovan</a:t>
            </a:r>
            <a:r>
              <a:rPr lang="cs-CZ" sz="1400" b="1">
                <a:latin typeface="Arial" charset="0"/>
                <a:ea typeface="Arial" charset="0"/>
                <a:cs typeface="Arial" charset="0"/>
              </a:rPr>
              <a:t>é výdaje na studenta během očekávané doby trvání studia na  1. a 2. stupni základních</a:t>
            </a:r>
            <a:r>
              <a:rPr lang="cs-CZ" sz="1400" b="1" baseline="0">
                <a:latin typeface="Arial" charset="0"/>
                <a:ea typeface="Arial" charset="0"/>
                <a:cs typeface="Arial" charset="0"/>
              </a:rPr>
              <a:t> škol</a:t>
            </a:r>
            <a:r>
              <a:rPr lang="cs-CZ" sz="1400" b="1">
                <a:latin typeface="Arial" charset="0"/>
                <a:ea typeface="Arial" charset="0"/>
                <a:cs typeface="Arial" charset="0"/>
              </a:rPr>
              <a:t> (2013)</a:t>
            </a:r>
            <a:endParaRPr lang="en-US" sz="1400" b="1">
              <a:latin typeface="Arial" charset="0"/>
              <a:ea typeface="Arial" charset="0"/>
              <a:cs typeface="Arial" charset="0"/>
            </a:endParaRPr>
          </a:p>
        </c:rich>
      </c:tx>
      <c:overlay val="1"/>
    </c:title>
    <c:autoTitleDeleted val="0"/>
    <c:plotArea>
      <c:layout>
        <c:manualLayout>
          <c:layoutTarget val="inner"/>
          <c:xMode val="edge"/>
          <c:yMode val="edge"/>
          <c:x val="7.8122114297756604E-2"/>
          <c:y val="0.19852700808276"/>
          <c:w val="0.90375000000000005"/>
          <c:h val="0.48619541441374697"/>
        </c:manualLayout>
      </c:layout>
      <c:barChart>
        <c:barDir val="col"/>
        <c:grouping val="stacked"/>
        <c:varyColors val="0"/>
        <c:ser>
          <c:idx val="0"/>
          <c:order val="0"/>
          <c:tx>
            <c:strRef>
              <c:f>'Figure B1.4. (2)'!$B$40</c:f>
              <c:strCache>
                <c:ptCount val="1"/>
                <c:pt idx="0">
                  <c:v>1. stupeň ZŠ</c:v>
                </c:pt>
              </c:strCache>
            </c:strRef>
          </c:tx>
          <c:spPr>
            <a:solidFill>
              <a:srgbClr val="4F81BD"/>
            </a:solidFill>
            <a:ln w="3175">
              <a:solidFill>
                <a:srgbClr val="000000"/>
              </a:solidFill>
              <a:prstDash val="solid"/>
            </a:ln>
          </c:spPr>
          <c:invertIfNegative val="0"/>
          <c:dPt>
            <c:idx val="16"/>
            <c:invertIfNegative val="0"/>
            <c:bubble3D val="0"/>
            <c:spPr>
              <a:pattFill prst="wdUpDiag">
                <a:fgClr>
                  <a:srgbClr val="4F81BD"/>
                </a:fgClr>
                <a:bgClr>
                  <a:schemeClr val="bg1"/>
                </a:bgClr>
              </a:pattFill>
              <a:ln w="3175">
                <a:solidFill>
                  <a:srgbClr val="000000"/>
                </a:solidFill>
                <a:prstDash val="solid"/>
              </a:ln>
            </c:spPr>
            <c:extLst>
              <c:ext xmlns:c16="http://schemas.microsoft.com/office/drawing/2014/chart" uri="{C3380CC4-5D6E-409C-BE32-E72D297353CC}">
                <c16:uniqueId val="{00000004-381C-4FB2-853C-D3D5F72562FC}"/>
              </c:ext>
            </c:extLst>
          </c:dPt>
          <c:dPt>
            <c:idx val="26"/>
            <c:invertIfNegative val="0"/>
            <c:bubble3D val="0"/>
            <c:spPr>
              <a:solidFill>
                <a:srgbClr val="C00000"/>
              </a:solidFill>
              <a:ln w="3175">
                <a:solidFill>
                  <a:srgbClr val="000000"/>
                </a:solidFill>
                <a:prstDash val="solid"/>
              </a:ln>
            </c:spPr>
            <c:extLst>
              <c:ext xmlns:c16="http://schemas.microsoft.com/office/drawing/2014/chart" uri="{C3380CC4-5D6E-409C-BE32-E72D297353CC}">
                <c16:uniqueId val="{00000003-3C41-42E8-A501-ADCB30204CCB}"/>
              </c:ext>
            </c:extLst>
          </c:dPt>
          <c:cat>
            <c:strRef>
              <c:f>'Figure B1.4. (2)'!$A$41:$A$73</c:f>
              <c:strCache>
                <c:ptCount val="33"/>
                <c:pt idx="0">
                  <c:v>Luxembourg</c:v>
                </c:pt>
                <c:pt idx="1">
                  <c:v>Switzerland</c:v>
                </c:pt>
                <c:pt idx="2">
                  <c:v>Norway</c:v>
                </c:pt>
                <c:pt idx="3">
                  <c:v>Denmark</c:v>
                </c:pt>
                <c:pt idx="4">
                  <c:v>Australia</c:v>
                </c:pt>
                <c:pt idx="5">
                  <c:v>Sweden</c:v>
                </c:pt>
                <c:pt idx="6">
                  <c:v>Iceland</c:v>
                </c:pt>
                <c:pt idx="7">
                  <c:v>United Kingdom</c:v>
                </c:pt>
                <c:pt idx="8">
                  <c:v>Austria</c:v>
                </c:pt>
                <c:pt idx="9">
                  <c:v>Netherlands</c:v>
                </c:pt>
                <c:pt idx="10">
                  <c:v>United States</c:v>
                </c:pt>
                <c:pt idx="11">
                  <c:v>Belgium</c:v>
                </c:pt>
                <c:pt idx="12">
                  <c:v>Ireland</c:v>
                </c:pt>
                <c:pt idx="13">
                  <c:v>Germany</c:v>
                </c:pt>
                <c:pt idx="14">
                  <c:v>Finland</c:v>
                </c:pt>
                <c:pt idx="15">
                  <c:v>EU22 average</c:v>
                </c:pt>
                <c:pt idx="16">
                  <c:v>OECD average</c:v>
                </c:pt>
                <c:pt idx="17">
                  <c:v>Japan</c:v>
                </c:pt>
                <c:pt idx="18">
                  <c:v>Slovenia</c:v>
                </c:pt>
                <c:pt idx="19">
                  <c:v>New Zealand</c:v>
                </c:pt>
                <c:pt idx="20">
                  <c:v>Canada</c:v>
                </c:pt>
                <c:pt idx="21">
                  <c:v>Portugal</c:v>
                </c:pt>
                <c:pt idx="22">
                  <c:v>France</c:v>
                </c:pt>
                <c:pt idx="23">
                  <c:v>Spain</c:v>
                </c:pt>
                <c:pt idx="24">
                  <c:v>Italy</c:v>
                </c:pt>
                <c:pt idx="25">
                  <c:v>Korea</c:v>
                </c:pt>
                <c:pt idx="26">
                  <c:v>Estonia</c:v>
                </c:pt>
                <c:pt idx="27">
                  <c:v>Poland</c:v>
                </c:pt>
                <c:pt idx="28">
                  <c:v>Czech Republic</c:v>
                </c:pt>
                <c:pt idx="29">
                  <c:v>Latvia</c:v>
                </c:pt>
                <c:pt idx="30">
                  <c:v>Slovak Republic</c:v>
                </c:pt>
                <c:pt idx="31">
                  <c:v>Lithuania</c:v>
                </c:pt>
                <c:pt idx="32">
                  <c:v>Hungary</c:v>
                </c:pt>
              </c:strCache>
            </c:strRef>
          </c:cat>
          <c:val>
            <c:numRef>
              <c:f>'Figure B1.4. (2)'!$B$41:$B$73</c:f>
              <c:numCache>
                <c:formatCode>#,##0</c:formatCode>
                <c:ptCount val="33"/>
                <c:pt idx="0">
                  <c:v>105115.30586199</c:v>
                </c:pt>
                <c:pt idx="1">
                  <c:v>98156.515063009996</c:v>
                </c:pt>
                <c:pt idx="2">
                  <c:v>92585.854705056001</c:v>
                </c:pt>
                <c:pt idx="3">
                  <c:v>80484.597089748</c:v>
                </c:pt>
                <c:pt idx="4">
                  <c:v>61381.877942083003</c:v>
                </c:pt>
                <c:pt idx="5">
                  <c:v>71129.368653365003</c:v>
                </c:pt>
                <c:pt idx="6">
                  <c:v>73088.079480194996</c:v>
                </c:pt>
                <c:pt idx="7">
                  <c:v>63620.330669893003</c:v>
                </c:pt>
                <c:pt idx="8">
                  <c:v>43301.093671410003</c:v>
                </c:pt>
                <c:pt idx="9">
                  <c:v>53410.205656785998</c:v>
                </c:pt>
                <c:pt idx="10">
                  <c:v>65301.969139629</c:v>
                </c:pt>
                <c:pt idx="11">
                  <c:v>60871.463756443001</c:v>
                </c:pt>
                <c:pt idx="12">
                  <c:v>62273.312312039547</c:v>
                </c:pt>
                <c:pt idx="13">
                  <c:v>33188.46894038</c:v>
                </c:pt>
                <c:pt idx="14">
                  <c:v>50952.003794388002</c:v>
                </c:pt>
                <c:pt idx="15">
                  <c:v>49335.300790433306</c:v>
                </c:pt>
                <c:pt idx="16">
                  <c:v>50680.216453929585</c:v>
                </c:pt>
                <c:pt idx="17">
                  <c:v>53682.122859192001</c:v>
                </c:pt>
                <c:pt idx="18">
                  <c:v>53948.329656615002</c:v>
                </c:pt>
                <c:pt idx="19">
                  <c:v>44065.903701802999</c:v>
                </c:pt>
                <c:pt idx="20">
                  <c:v>54721.05726522638</c:v>
                </c:pt>
                <c:pt idx="21">
                  <c:v>47251.497563817</c:v>
                </c:pt>
                <c:pt idx="22">
                  <c:v>36840.776782726003</c:v>
                </c:pt>
                <c:pt idx="23">
                  <c:v>42194.869401327</c:v>
                </c:pt>
                <c:pt idx="24">
                  <c:v>42655.110183177065</c:v>
                </c:pt>
                <c:pt idx="25">
                  <c:v>47518.998163297998</c:v>
                </c:pt>
                <c:pt idx="26">
                  <c:v>42059.657423516001</c:v>
                </c:pt>
                <c:pt idx="27">
                  <c:v>41416.958433961998</c:v>
                </c:pt>
                <c:pt idx="28">
                  <c:v>23814.475147181998</c:v>
                </c:pt>
                <c:pt idx="29">
                  <c:v>36067.175618066001</c:v>
                </c:pt>
                <c:pt idx="30">
                  <c:v>23628.185419189998</c:v>
                </c:pt>
                <c:pt idx="31">
                  <c:v>20649.743592381001</c:v>
                </c:pt>
                <c:pt idx="32">
                  <c:v>21818.130563079001</c:v>
                </c:pt>
              </c:numCache>
            </c:numRef>
          </c:val>
          <c:extLst>
            <c:ext xmlns:c16="http://schemas.microsoft.com/office/drawing/2014/chart" uri="{C3380CC4-5D6E-409C-BE32-E72D297353CC}">
              <c16:uniqueId val="{00000000-3C41-42E8-A501-ADCB30204CCB}"/>
            </c:ext>
          </c:extLst>
        </c:ser>
        <c:ser>
          <c:idx val="1"/>
          <c:order val="1"/>
          <c:tx>
            <c:strRef>
              <c:f>'Figure B1.4. (2)'!$C$40</c:f>
              <c:strCache>
                <c:ptCount val="1"/>
                <c:pt idx="0">
                  <c:v>2. stupeň ZŠ</c:v>
                </c:pt>
              </c:strCache>
            </c:strRef>
          </c:tx>
          <c:spPr>
            <a:solidFill>
              <a:srgbClr val="CCCCCC"/>
            </a:solidFill>
            <a:ln w="3175">
              <a:solidFill>
                <a:srgbClr val="000000"/>
              </a:solidFill>
              <a:prstDash val="solid"/>
            </a:ln>
          </c:spPr>
          <c:invertIfNegative val="0"/>
          <c:dPt>
            <c:idx val="16"/>
            <c:invertIfNegative val="0"/>
            <c:bubble3D val="0"/>
            <c:spPr>
              <a:pattFill prst="wdUpDiag">
                <a:fgClr>
                  <a:srgbClr val="CCCCCC"/>
                </a:fgClr>
                <a:bgClr>
                  <a:schemeClr val="bg1"/>
                </a:bgClr>
              </a:pattFill>
              <a:ln w="3175">
                <a:solidFill>
                  <a:srgbClr val="000000"/>
                </a:solidFill>
                <a:prstDash val="solid"/>
              </a:ln>
            </c:spPr>
            <c:extLst>
              <c:ext xmlns:c16="http://schemas.microsoft.com/office/drawing/2014/chart" uri="{C3380CC4-5D6E-409C-BE32-E72D297353CC}">
                <c16:uniqueId val="{00000005-381C-4FB2-853C-D3D5F72562FC}"/>
              </c:ext>
            </c:extLst>
          </c:dPt>
          <c:dPt>
            <c:idx val="26"/>
            <c:invertIfNegative val="0"/>
            <c:bubble3D val="0"/>
            <c:spPr>
              <a:solidFill>
                <a:srgbClr val="E8A6AC"/>
              </a:solidFill>
              <a:ln w="3175">
                <a:solidFill>
                  <a:srgbClr val="000000"/>
                </a:solidFill>
                <a:prstDash val="solid"/>
              </a:ln>
            </c:spPr>
            <c:extLst>
              <c:ext xmlns:c16="http://schemas.microsoft.com/office/drawing/2014/chart" uri="{C3380CC4-5D6E-409C-BE32-E72D297353CC}">
                <c16:uniqueId val="{0000000A-3C41-42E8-A501-ADCB30204CCB}"/>
              </c:ext>
            </c:extLst>
          </c:dPt>
          <c:cat>
            <c:strRef>
              <c:f>'Figure B1.4. (2)'!$A$41:$A$73</c:f>
              <c:strCache>
                <c:ptCount val="33"/>
                <c:pt idx="0">
                  <c:v>Luxembourg</c:v>
                </c:pt>
                <c:pt idx="1">
                  <c:v>Switzerland</c:v>
                </c:pt>
                <c:pt idx="2">
                  <c:v>Norway</c:v>
                </c:pt>
                <c:pt idx="3">
                  <c:v>Denmark</c:v>
                </c:pt>
                <c:pt idx="4">
                  <c:v>Australia</c:v>
                </c:pt>
                <c:pt idx="5">
                  <c:v>Sweden</c:v>
                </c:pt>
                <c:pt idx="6">
                  <c:v>Iceland</c:v>
                </c:pt>
                <c:pt idx="7">
                  <c:v>United Kingdom</c:v>
                </c:pt>
                <c:pt idx="8">
                  <c:v>Austria</c:v>
                </c:pt>
                <c:pt idx="9">
                  <c:v>Netherlands</c:v>
                </c:pt>
                <c:pt idx="10">
                  <c:v>United States</c:v>
                </c:pt>
                <c:pt idx="11">
                  <c:v>Belgium</c:v>
                </c:pt>
                <c:pt idx="12">
                  <c:v>Ireland</c:v>
                </c:pt>
                <c:pt idx="13">
                  <c:v>Germany</c:v>
                </c:pt>
                <c:pt idx="14">
                  <c:v>Finland</c:v>
                </c:pt>
                <c:pt idx="15">
                  <c:v>EU22 average</c:v>
                </c:pt>
                <c:pt idx="16">
                  <c:v>OECD average</c:v>
                </c:pt>
                <c:pt idx="17">
                  <c:v>Japan</c:v>
                </c:pt>
                <c:pt idx="18">
                  <c:v>Slovenia</c:v>
                </c:pt>
                <c:pt idx="19">
                  <c:v>New Zealand</c:v>
                </c:pt>
                <c:pt idx="20">
                  <c:v>Canada</c:v>
                </c:pt>
                <c:pt idx="21">
                  <c:v>Portugal</c:v>
                </c:pt>
                <c:pt idx="22">
                  <c:v>France</c:v>
                </c:pt>
                <c:pt idx="23">
                  <c:v>Spain</c:v>
                </c:pt>
                <c:pt idx="24">
                  <c:v>Italy</c:v>
                </c:pt>
                <c:pt idx="25">
                  <c:v>Korea</c:v>
                </c:pt>
                <c:pt idx="26">
                  <c:v>Estonia</c:v>
                </c:pt>
                <c:pt idx="27">
                  <c:v>Poland</c:v>
                </c:pt>
                <c:pt idx="28">
                  <c:v>Czech Republic</c:v>
                </c:pt>
                <c:pt idx="29">
                  <c:v>Latvia</c:v>
                </c:pt>
                <c:pt idx="30">
                  <c:v>Slovak Republic</c:v>
                </c:pt>
                <c:pt idx="31">
                  <c:v>Lithuania</c:v>
                </c:pt>
                <c:pt idx="32">
                  <c:v>Hungary</c:v>
                </c:pt>
              </c:strCache>
            </c:strRef>
          </c:cat>
          <c:val>
            <c:numRef>
              <c:f>'Figure B1.4. (2)'!$C$41:$C$73</c:f>
              <c:numCache>
                <c:formatCode>#,##0</c:formatCode>
                <c:ptCount val="33"/>
                <c:pt idx="0">
                  <c:v>69216.948316330003</c:v>
                </c:pt>
                <c:pt idx="1">
                  <c:v>62588.003867997002</c:v>
                </c:pt>
                <c:pt idx="2">
                  <c:v>42352.742502624998</c:v>
                </c:pt>
                <c:pt idx="3">
                  <c:v>42174.419674901997</c:v>
                </c:pt>
                <c:pt idx="4">
                  <c:v>48488.883869810001</c:v>
                </c:pt>
                <c:pt idx="5">
                  <c:v>35739.909451391999</c:v>
                </c:pt>
                <c:pt idx="6">
                  <c:v>33474.538134538998</c:v>
                </c:pt>
                <c:pt idx="7">
                  <c:v>42630.144905585003</c:v>
                </c:pt>
                <c:pt idx="8">
                  <c:v>59709.018443319001</c:v>
                </c:pt>
                <c:pt idx="9">
                  <c:v>48399.251928366997</c:v>
                </c:pt>
                <c:pt idx="10">
                  <c:v>35754.680712371002</c:v>
                </c:pt>
                <c:pt idx="11">
                  <c:v>36216.736775434001</c:v>
                </c:pt>
                <c:pt idx="12">
                  <c:v>33815.255697283348</c:v>
                </c:pt>
                <c:pt idx="13">
                  <c:v>60101.800125708003</c:v>
                </c:pt>
                <c:pt idx="14">
                  <c:v>40381.697844326998</c:v>
                </c:pt>
                <c:pt idx="15">
                  <c:v>36540.127342456006</c:v>
                </c:pt>
                <c:pt idx="16">
                  <c:v>34571.313758944263</c:v>
                </c:pt>
                <c:pt idx="17">
                  <c:v>30626.622872682001</c:v>
                </c:pt>
                <c:pt idx="18">
                  <c:v>29630.826311254001</c:v>
                </c:pt>
                <c:pt idx="19">
                  <c:v>38783.249419273998</c:v>
                </c:pt>
                <c:pt idx="20">
                  <c:v>28080.005296315838</c:v>
                </c:pt>
                <c:pt idx="21">
                  <c:v>33406.030802989</c:v>
                </c:pt>
                <c:pt idx="22">
                  <c:v>40563.395170978998</c:v>
                </c:pt>
                <c:pt idx="23">
                  <c:v>30085.772721978999</c:v>
                </c:pt>
                <c:pt idx="24">
                  <c:v>28238.854174073796</c:v>
                </c:pt>
                <c:pt idx="25">
                  <c:v>22016.510374172001</c:v>
                </c:pt>
                <c:pt idx="26">
                  <c:v>21737.999857328999</c:v>
                </c:pt>
                <c:pt idx="27">
                  <c:v>20793.546165725998</c:v>
                </c:pt>
                <c:pt idx="28">
                  <c:v>32399.700835429001</c:v>
                </c:pt>
                <c:pt idx="29">
                  <c:v>18933.786131909001</c:v>
                </c:pt>
                <c:pt idx="30">
                  <c:v>27125.460919343001</c:v>
                </c:pt>
                <c:pt idx="31">
                  <c:v>28539.861784543999</c:v>
                </c:pt>
                <c:pt idx="32">
                  <c:v>16042.117937917999</c:v>
                </c:pt>
              </c:numCache>
            </c:numRef>
          </c:val>
          <c:extLst>
            <c:ext xmlns:c16="http://schemas.microsoft.com/office/drawing/2014/chart" uri="{C3380CC4-5D6E-409C-BE32-E72D297353CC}">
              <c16:uniqueId val="{00000001-3C41-42E8-A501-ADCB30204CCB}"/>
            </c:ext>
          </c:extLst>
        </c:ser>
        <c:dLbls>
          <c:showLegendKey val="0"/>
          <c:showVal val="0"/>
          <c:showCatName val="0"/>
          <c:showSerName val="0"/>
          <c:showPercent val="0"/>
          <c:showBubbleSize val="0"/>
        </c:dLbls>
        <c:gapWidth val="50"/>
        <c:overlap val="100"/>
        <c:axId val="116662272"/>
        <c:axId val="116663808"/>
      </c:barChart>
      <c:catAx>
        <c:axId val="116662272"/>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a:pPr>
            <a:endParaRPr lang="en-US"/>
          </a:p>
        </c:txPr>
        <c:crossAx val="116663808"/>
        <c:crosses val="autoZero"/>
        <c:auto val="1"/>
        <c:lblAlgn val="ctr"/>
        <c:lblOffset val="0"/>
        <c:tickLblSkip val="1"/>
        <c:noMultiLvlLbl val="0"/>
      </c:catAx>
      <c:valAx>
        <c:axId val="116663808"/>
        <c:scaling>
          <c:orientation val="minMax"/>
        </c:scaling>
        <c:delete val="0"/>
        <c:axPos val="l"/>
        <c:majorGridlines>
          <c:spPr>
            <a:ln w="9525" cmpd="sng">
              <a:solidFill>
                <a:srgbClr val="CCCCCC"/>
              </a:solidFill>
              <a:prstDash val="solid"/>
            </a:ln>
          </c:spPr>
        </c:majorGridlines>
        <c:title>
          <c:tx>
            <c:rich>
              <a:bodyPr rot="0" vert="horz"/>
              <a:lstStyle/>
              <a:p>
                <a:pPr algn="ctr">
                  <a:defRPr/>
                </a:pPr>
                <a:r>
                  <a:rPr lang="cs-CZ"/>
                  <a:t>V</a:t>
                </a:r>
                <a:r>
                  <a:rPr lang="en-US"/>
                  <a:t> USD </a:t>
                </a:r>
                <a:r>
                  <a:rPr lang="cs-CZ"/>
                  <a:t>v paritě kupní síly</a:t>
                </a:r>
                <a:endParaRPr lang="en-US"/>
              </a:p>
            </c:rich>
          </c:tx>
          <c:layout>
            <c:manualLayout>
              <c:xMode val="edge"/>
              <c:yMode val="edge"/>
              <c:x val="1.4020752489725299E-2"/>
              <c:y val="0.119914158354844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60000000" vert="horz"/>
          <a:lstStyle/>
          <a:p>
            <a:pPr>
              <a:defRPr/>
            </a:pPr>
            <a:endParaRPr lang="en-US"/>
          </a:p>
        </c:txPr>
        <c:crossAx val="116662272"/>
        <c:crosses val="autoZero"/>
        <c:crossBetween val="between"/>
        <c:majorUnit val="50000"/>
      </c:valAx>
      <c:spPr>
        <a:solidFill>
          <a:srgbClr val="FFFFFF"/>
        </a:solidFill>
        <a:ln w="9525">
          <a:solidFill>
            <a:srgbClr val="000000"/>
          </a:solidFill>
          <a:prstDash val="solid"/>
        </a:ln>
      </c:spPr>
    </c:plotArea>
    <c:legend>
      <c:legendPos val="b"/>
      <c:layout>
        <c:manualLayout>
          <c:xMode val="edge"/>
          <c:yMode val="edge"/>
          <c:x val="0.383820816258647"/>
          <c:y val="0.86423706479034201"/>
          <c:w val="0.22421877194565401"/>
          <c:h val="6.68172364849276E-2"/>
        </c:manualLayout>
      </c:layout>
      <c:overlay val="0"/>
      <c:spPr>
        <a:noFill/>
        <a:ln w="25400">
          <a:noFill/>
        </a:ln>
      </c:spPr>
      <c:txPr>
        <a:bodyPr rot="0" vert="horz"/>
        <a:lstStyle/>
        <a:p>
          <a:pPr>
            <a:defRPr/>
          </a:pPr>
          <a:endParaRPr lang="en-US"/>
        </a:p>
      </c:txPr>
    </c:legend>
    <c:plotVisOnly val="1"/>
    <c:dispBlanksAs val="gap"/>
    <c:showDLblsOverMax val="1"/>
  </c:chart>
  <c:spPr>
    <a:solidFill>
      <a:schemeClr val="accent6">
        <a:lumMod val="20000"/>
        <a:lumOff val="80000"/>
      </a:schemeClr>
    </a:solidFill>
    <a:ln w="9525">
      <a:noFill/>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0.128658994708995"/>
          <c:w val="0.91460905349794297"/>
          <c:h val="0.66448439153439198"/>
        </c:manualLayout>
      </c:layout>
      <c:barChart>
        <c:barDir val="col"/>
        <c:grouping val="stacked"/>
        <c:varyColors val="0"/>
        <c:ser>
          <c:idx val="1"/>
          <c:order val="0"/>
          <c:tx>
            <c:strRef>
              <c:f>'Figure B2.2.'!$B$65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B2.2.'!$B$67:$B$104</c:f>
              <c:numCache>
                <c:formatCode>0.0</c:formatCode>
                <c:ptCount val="38"/>
                <c:pt idx="0">
                  <c:v>4.83136964682555</c:v>
                </c:pt>
                <c:pt idx="1">
                  <c:v>4.0706372187894999</c:v>
                </c:pt>
                <c:pt idx="2">
                  <c:v>4.2260159431791005</c:v>
                </c:pt>
                <c:pt idx="3">
                  <c:v>3.8770693032326999</c:v>
                </c:pt>
                <c:pt idx="4">
                  <c:v>4.6733898324004404</c:v>
                </c:pt>
                <c:pt idx="5">
                  <c:v>4.5066416321289005</c:v>
                </c:pt>
                <c:pt idx="6">
                  <c:v>4.3980504055337999</c:v>
                </c:pt>
                <c:pt idx="7">
                  <c:v>3.7609680943505905</c:v>
                </c:pt>
                <c:pt idx="8">
                  <c:v>4.2692867668721401</c:v>
                </c:pt>
                <c:pt idx="9">
                  <c:v>3.3264797569888001</c:v>
                </c:pt>
                <c:pt idx="10">
                  <c:v>3.8436186865825999</c:v>
                </c:pt>
                <c:pt idx="11">
                  <c:v>3.8163471651638101</c:v>
                </c:pt>
                <c:pt idx="12">
                  <c:v>3.2344423307083701</c:v>
                </c:pt>
                <c:pt idx="13">
                  <c:v>3.32264761460186</c:v>
                </c:pt>
                <c:pt idx="14">
                  <c:v>3.9025147490718002</c:v>
                </c:pt>
                <c:pt idx="15">
                  <c:v>3.4370713578190699</c:v>
                </c:pt>
                <c:pt idx="16">
                  <c:v>3.5213943346884999</c:v>
                </c:pt>
                <c:pt idx="17">
                  <c:v>3.7027035624115898</c:v>
                </c:pt>
                <c:pt idx="18">
                  <c:v>3.3290925404676401</c:v>
                </c:pt>
                <c:pt idx="19">
                  <c:v>3.0536357313963904</c:v>
                </c:pt>
                <c:pt idx="20">
                  <c:v>3.2714272816493004</c:v>
                </c:pt>
                <c:pt idx="21">
                  <c:v>3.25103598569215</c:v>
                </c:pt>
                <c:pt idx="22">
                  <c:v>3.1245771691571704</c:v>
                </c:pt>
                <c:pt idx="23">
                  <c:v>2.9107966071608797</c:v>
                </c:pt>
                <c:pt idx="24">
                  <c:v>3.1401642871558</c:v>
                </c:pt>
                <c:pt idx="25">
                  <c:v>2.4796381043041102</c:v>
                </c:pt>
                <c:pt idx="26">
                  <c:v>3.0867243233577799</c:v>
                </c:pt>
                <c:pt idx="27">
                  <c:v>3.07098194189407</c:v>
                </c:pt>
                <c:pt idx="28">
                  <c:v>2.6961546281738498</c:v>
                </c:pt>
                <c:pt idx="29">
                  <c:v>2.6647412127934702</c:v>
                </c:pt>
                <c:pt idx="30">
                  <c:v>2.9111825693844597</c:v>
                </c:pt>
                <c:pt idx="31">
                  <c:v>2.8496813653875099</c:v>
                </c:pt>
                <c:pt idx="32">
                  <c:v>2.6890385462270601</c:v>
                </c:pt>
                <c:pt idx="33">
                  <c:v>2.5454439183320599</c:v>
                </c:pt>
                <c:pt idx="34">
                  <c:v>2.6440218487207301</c:v>
                </c:pt>
                <c:pt idx="35">
                  <c:v>2.4545525859103603</c:v>
                </c:pt>
                <c:pt idx="36">
                  <c:v>2.32514998260997</c:v>
                </c:pt>
                <c:pt idx="37">
                  <c:v>2.0700848772851828</c:v>
                </c:pt>
              </c:numCache>
            </c:numRef>
          </c:val>
          <c:extLst>
            <c:ext xmlns:c16="http://schemas.microsoft.com/office/drawing/2014/chart" uri="{C3380CC4-5D6E-409C-BE32-E72D297353CC}">
              <c16:uniqueId val="{00000000-D79D-4720-ADDF-7BE74713A001}"/>
            </c:ext>
          </c:extLst>
        </c:ser>
        <c:ser>
          <c:idx val="0"/>
          <c:order val="1"/>
          <c:tx>
            <c:strRef>
              <c:f>'Figure B2.2.'!$C$65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B2.2.'!$C$67:$C$104</c:f>
              <c:numCache>
                <c:formatCode>0.0</c:formatCode>
                <c:ptCount val="38"/>
                <c:pt idx="0">
                  <c:v>0.82878969125408997</c:v>
                </c:pt>
                <c:pt idx="1">
                  <c:v>0.76733069343294003</c:v>
                </c:pt>
                <c:pt idx="2">
                  <c:v>0.49800580821127005</c:v>
                </c:pt>
                <c:pt idx="3">
                  <c:v>0.80633228745750996</c:v>
                </c:pt>
                <c:pt idx="4">
                  <c:v>0</c:v>
                </c:pt>
                <c:pt idx="5">
                  <c:v>0.13596062142766999</c:v>
                </c:pt>
                <c:pt idx="6">
                  <c:v>0.18264992537421001</c:v>
                </c:pt>
                <c:pt idx="7">
                  <c:v>0.64403480377967004</c:v>
                </c:pt>
                <c:pt idx="8">
                  <c:v>9.0215183167979995E-2</c:v>
                </c:pt>
                <c:pt idx="9">
                  <c:v>1.0140958462679799</c:v>
                </c:pt>
                <c:pt idx="10">
                  <c:v>0.42942602939641999</c:v>
                </c:pt>
                <c:pt idx="11">
                  <c:v>0.18061610136417999</c:v>
                </c:pt>
                <c:pt idx="12">
                  <c:v>0.70079161170402005</c:v>
                </c:pt>
                <c:pt idx="13">
                  <c:v>0.60812940191904996</c:v>
                </c:pt>
                <c:pt idx="14">
                  <c:v>2.3061560742490002E-2</c:v>
                </c:pt>
                <c:pt idx="15">
                  <c:v>0.36947217791281001</c:v>
                </c:pt>
                <c:pt idx="16">
                  <c:v>0.26075740645810996</c:v>
                </c:pt>
                <c:pt idx="17">
                  <c:v>0</c:v>
                </c:pt>
                <c:pt idx="18">
                  <c:v>0.33289868654070998</c:v>
                </c:pt>
                <c:pt idx="19">
                  <c:v>0.53276688441608</c:v>
                </c:pt>
                <c:pt idx="20">
                  <c:v>0.28768614104967</c:v>
                </c:pt>
                <c:pt idx="21">
                  <c:v>0.27769336447046</c:v>
                </c:pt>
                <c:pt idx="22">
                  <c:v>0.25915580423251999</c:v>
                </c:pt>
                <c:pt idx="23">
                  <c:v>0.42503680188603998</c:v>
                </c:pt>
                <c:pt idx="24">
                  <c:v>7.4233908103129992E-2</c:v>
                </c:pt>
                <c:pt idx="25">
                  <c:v>0.66557977283230996</c:v>
                </c:pt>
                <c:pt idx="26">
                  <c:v>5.6087741949059994E-2</c:v>
                </c:pt>
                <c:pt idx="27">
                  <c:v>6.5319257939210007E-2</c:v>
                </c:pt>
                <c:pt idx="28">
                  <c:v>0.40998370848235</c:v>
                </c:pt>
                <c:pt idx="29">
                  <c:v>0.36908914428007999</c:v>
                </c:pt>
                <c:pt idx="30">
                  <c:v>0.12124412793417</c:v>
                </c:pt>
                <c:pt idx="31">
                  <c:v>8.4645783748130005E-2</c:v>
                </c:pt>
                <c:pt idx="32">
                  <c:v>0.21283532817644998</c:v>
                </c:pt>
                <c:pt idx="33">
                  <c:v>0.19847090861540001</c:v>
                </c:pt>
                <c:pt idx="34">
                  <c:v>6.2644745486770001E-2</c:v>
                </c:pt>
                <c:pt idx="35">
                  <c:v>0.25146577547756999</c:v>
                </c:pt>
                <c:pt idx="36">
                  <c:v>0.18963561458396</c:v>
                </c:pt>
                <c:pt idx="37">
                  <c:v>0.27173797396331756</c:v>
                </c:pt>
              </c:numCache>
            </c:numRef>
          </c:val>
          <c:extLst>
            <c:ext xmlns:c16="http://schemas.microsoft.com/office/drawing/2014/chart" uri="{C3380CC4-5D6E-409C-BE32-E72D297353CC}">
              <c16:uniqueId val="{00000001-D79D-4720-ADDF-7BE74713A001}"/>
            </c:ext>
          </c:extLst>
        </c:ser>
        <c:dLbls>
          <c:showLegendKey val="0"/>
          <c:showVal val="0"/>
          <c:showCatName val="0"/>
          <c:showSerName val="0"/>
          <c:showPercent val="0"/>
          <c:showBubbleSize val="0"/>
        </c:dLbls>
        <c:gapWidth val="50"/>
        <c:overlap val="100"/>
        <c:axId val="116094848"/>
        <c:axId val="116097024"/>
      </c:barChart>
      <c:lineChart>
        <c:grouping val="standard"/>
        <c:varyColors val="0"/>
        <c:ser>
          <c:idx val="4"/>
          <c:order val="2"/>
          <c:tx>
            <c:strRef>
              <c:f>'Figure B2.2.'!$D$65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B2.2.'!$D$67:$D$104</c:f>
              <c:numCache>
                <c:formatCode>0.0</c:formatCode>
                <c:ptCount val="38"/>
                <c:pt idx="0">
                  <c:v>3.7337565900056737</c:v>
                </c:pt>
                <c:pt idx="1">
                  <c:v>3.7337565900056737</c:v>
                </c:pt>
                <c:pt idx="2">
                  <c:v>3.7337565900056737</c:v>
                </c:pt>
                <c:pt idx="3">
                  <c:v>3.7337565900056737</c:v>
                </c:pt>
                <c:pt idx="4">
                  <c:v>3.7337565900056737</c:v>
                </c:pt>
                <c:pt idx="5">
                  <c:v>3.7337565900056737</c:v>
                </c:pt>
                <c:pt idx="6">
                  <c:v>3.7337565900056737</c:v>
                </c:pt>
                <c:pt idx="7">
                  <c:v>3.7337565900056737</c:v>
                </c:pt>
                <c:pt idx="8">
                  <c:v>3.7337565900056737</c:v>
                </c:pt>
                <c:pt idx="9">
                  <c:v>3.7337565900056737</c:v>
                </c:pt>
                <c:pt idx="10">
                  <c:v>3.7337565900056737</c:v>
                </c:pt>
                <c:pt idx="11">
                  <c:v>3.7337565900056737</c:v>
                </c:pt>
                <c:pt idx="12">
                  <c:v>3.7337565900056737</c:v>
                </c:pt>
                <c:pt idx="13">
                  <c:v>3.7337565900056737</c:v>
                </c:pt>
                <c:pt idx="14">
                  <c:v>3.7337565900056737</c:v>
                </c:pt>
                <c:pt idx="15">
                  <c:v>3.7337565900056737</c:v>
                </c:pt>
                <c:pt idx="16">
                  <c:v>3.7337565900056737</c:v>
                </c:pt>
                <c:pt idx="17">
                  <c:v>3.7337565900056737</c:v>
                </c:pt>
                <c:pt idx="18">
                  <c:v>3.7337565900056737</c:v>
                </c:pt>
                <c:pt idx="19">
                  <c:v>3.7337565900056737</c:v>
                </c:pt>
                <c:pt idx="20">
                  <c:v>3.7337565900056737</c:v>
                </c:pt>
                <c:pt idx="21">
                  <c:v>3.7337565900056737</c:v>
                </c:pt>
                <c:pt idx="22">
                  <c:v>3.7337565900056737</c:v>
                </c:pt>
                <c:pt idx="23">
                  <c:v>3.7337565900056737</c:v>
                </c:pt>
                <c:pt idx="24">
                  <c:v>3.7337565900056737</c:v>
                </c:pt>
                <c:pt idx="25">
                  <c:v>3.7337565900056737</c:v>
                </c:pt>
                <c:pt idx="26">
                  <c:v>3.7337565900056737</c:v>
                </c:pt>
                <c:pt idx="27">
                  <c:v>3.7337565900056737</c:v>
                </c:pt>
                <c:pt idx="28">
                  <c:v>3.7337565900056737</c:v>
                </c:pt>
                <c:pt idx="29">
                  <c:v>3.7337565900056737</c:v>
                </c:pt>
                <c:pt idx="30">
                  <c:v>3.7337565900056737</c:v>
                </c:pt>
                <c:pt idx="31">
                  <c:v>3.7337565900056737</c:v>
                </c:pt>
                <c:pt idx="32">
                  <c:v>3.7337565900056737</c:v>
                </c:pt>
                <c:pt idx="33">
                  <c:v>3.7337565900056737</c:v>
                </c:pt>
                <c:pt idx="34">
                  <c:v>3.7337565900056737</c:v>
                </c:pt>
                <c:pt idx="35">
                  <c:v>3.7337565900056737</c:v>
                </c:pt>
                <c:pt idx="36">
                  <c:v>3.7337565900056737</c:v>
                </c:pt>
                <c:pt idx="37">
                  <c:v>3.7337565900056737</c:v>
                </c:pt>
              </c:numCache>
            </c:numRef>
          </c:val>
          <c:smooth val="0"/>
          <c:extLst>
            <c:ext xmlns:c16="http://schemas.microsoft.com/office/drawing/2014/chart" uri="{C3380CC4-5D6E-409C-BE32-E72D297353CC}">
              <c16:uniqueId val="{00000002-D79D-4720-ADDF-7BE74713A001}"/>
            </c:ext>
          </c:extLst>
        </c:ser>
        <c:dLbls>
          <c:showLegendKey val="0"/>
          <c:showVal val="0"/>
          <c:showCatName val="0"/>
          <c:showSerName val="0"/>
          <c:showPercent val="0"/>
          <c:showBubbleSize val="0"/>
        </c:dLbls>
        <c:marker val="1"/>
        <c:smooth val="0"/>
        <c:axId val="116094848"/>
        <c:axId val="116097024"/>
      </c:lineChart>
      <c:catAx>
        <c:axId val="116094848"/>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Primary, secondary and post-secondary non-tertiary education</a:t>
                </a:r>
              </a:p>
            </c:rich>
          </c:tx>
          <c:layout>
            <c:manualLayout>
              <c:xMode val="edge"/>
              <c:yMode val="edge"/>
              <c:x val="0.33300634856540401"/>
              <c:y val="0.1377512445704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097024"/>
        <c:crosses val="autoZero"/>
        <c:auto val="1"/>
        <c:lblAlgn val="ctr"/>
        <c:lblOffset val="0"/>
        <c:tickLblSkip val="1"/>
        <c:noMultiLvlLbl val="0"/>
      </c:catAx>
      <c:valAx>
        <c:axId val="116097024"/>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GDP</a:t>
                </a:r>
              </a:p>
            </c:rich>
          </c:tx>
          <c:layout>
            <c:manualLayout>
              <c:xMode val="edge"/>
              <c:yMode val="edge"/>
              <c:x val="4.35528635843596E-2"/>
              <c:y val="7.39152568145605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6094848"/>
        <c:crosses val="autoZero"/>
        <c:crossBetween val="between"/>
      </c:valAx>
      <c:spPr>
        <a:solidFill>
          <a:srgbClr val="FFFFFF"/>
        </a:solidFill>
        <a:ln w="9525">
          <a:solidFill>
            <a:srgbClr val="000000"/>
          </a:solidFill>
        </a:ln>
      </c:spPr>
    </c:plotArea>
    <c:legend>
      <c:legendPos val="t"/>
      <c:legendEntry>
        <c:idx val="2"/>
        <c:delete val="1"/>
      </c:legendEntry>
      <c:layout>
        <c:manualLayout>
          <c:xMode val="edge"/>
          <c:yMode val="edge"/>
          <c:x val="6.9071853197837402E-2"/>
          <c:y val="1.34391135616864E-2"/>
          <c:w val="0.91460905848307394"/>
          <c:h val="5.0396874194252199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4.8557280923496898E-2"/>
          <c:w val="0.91460905349794297"/>
          <c:h val="0.76000612073767104"/>
        </c:manualLayout>
      </c:layout>
      <c:barChart>
        <c:barDir val="col"/>
        <c:grouping val="stacked"/>
        <c:varyColors val="0"/>
        <c:ser>
          <c:idx val="1"/>
          <c:order val="0"/>
          <c:tx>
            <c:strRef>
              <c:f>'Figure B2.2.'!$G$65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B2.2.'!$G$67:$G$103</c:f>
              <c:numCache>
                <c:formatCode>0.0</c:formatCode>
                <c:ptCount val="37"/>
                <c:pt idx="0">
                  <c:v>0.95907315190252995</c:v>
                </c:pt>
                <c:pt idx="1">
                  <c:v>1.525434688751</c:v>
                </c:pt>
                <c:pt idx="2">
                  <c:v>1.2934450959897452</c:v>
                </c:pt>
                <c:pt idx="3">
                  <c:v>0.96617226668480005</c:v>
                </c:pt>
                <c:pt idx="4">
                  <c:v>0.94423891182590003</c:v>
                </c:pt>
                <c:pt idx="5">
                  <c:v>1.1400059257265001</c:v>
                </c:pt>
                <c:pt idx="6">
                  <c:v>1.8755393810626999</c:v>
                </c:pt>
                <c:pt idx="7">
                  <c:v>1.0860523895530001</c:v>
                </c:pt>
                <c:pt idx="8">
                  <c:v>1.7425292169513</c:v>
                </c:pt>
                <c:pt idx="9">
                  <c:v>0.91932384882242002</c:v>
                </c:pt>
                <c:pt idx="10">
                  <c:v>1.6597690933745</c:v>
                </c:pt>
                <c:pt idx="11">
                  <c:v>1.6287997364357001</c:v>
                </c:pt>
                <c:pt idx="12">
                  <c:v>1.2262792601248</c:v>
                </c:pt>
                <c:pt idx="13">
                  <c:v>1.5259084533203</c:v>
                </c:pt>
                <c:pt idx="14">
                  <c:v>1.3659142411606999</c:v>
                </c:pt>
                <c:pt idx="15">
                  <c:v>1.2813713541728</c:v>
                </c:pt>
                <c:pt idx="16">
                  <c:v>0.71135923527886991</c:v>
                </c:pt>
                <c:pt idx="17">
                  <c:v>0.91094387973859003</c:v>
                </c:pt>
                <c:pt idx="18">
                  <c:v>1.5426238041079001</c:v>
                </c:pt>
                <c:pt idx="19">
                  <c:v>0.55805590718872</c:v>
                </c:pt>
                <c:pt idx="20">
                  <c:v>1.2021081327528</c:v>
                </c:pt>
                <c:pt idx="21">
                  <c:v>0.91491832362087266</c:v>
                </c:pt>
                <c:pt idx="22">
                  <c:v>1.3297644140823</c:v>
                </c:pt>
                <c:pt idx="23">
                  <c:v>0.85943679522319005</c:v>
                </c:pt>
                <c:pt idx="24">
                  <c:v>0.97326634268215995</c:v>
                </c:pt>
                <c:pt idx="25">
                  <c:v>1.2483399400620001</c:v>
                </c:pt>
                <c:pt idx="26">
                  <c:v>1.0790762388834001</c:v>
                </c:pt>
                <c:pt idx="27">
                  <c:v>0.81989790981216004</c:v>
                </c:pt>
                <c:pt idx="28">
                  <c:v>0.91561489112475003</c:v>
                </c:pt>
                <c:pt idx="29">
                  <c:v>1.1954600198872001</c:v>
                </c:pt>
                <c:pt idx="30">
                  <c:v>0.87373156592777002</c:v>
                </c:pt>
                <c:pt idx="31">
                  <c:v>1.0493972380418</c:v>
                </c:pt>
                <c:pt idx="32">
                  <c:v>1.1489313414491999</c:v>
                </c:pt>
                <c:pt idx="33">
                  <c:v>1.0249770893357999</c:v>
                </c:pt>
                <c:pt idx="34">
                  <c:v>1.0692141109627999</c:v>
                </c:pt>
                <c:pt idx="35">
                  <c:v>0.82784592664548007</c:v>
                </c:pt>
                <c:pt idx="36">
                  <c:v>0.75159442521387998</c:v>
                </c:pt>
              </c:numCache>
            </c:numRef>
          </c:val>
          <c:extLst>
            <c:ext xmlns:c16="http://schemas.microsoft.com/office/drawing/2014/chart" uri="{C3380CC4-5D6E-409C-BE32-E72D297353CC}">
              <c16:uniqueId val="{00000000-F652-4F12-A9E9-6AF518E46966}"/>
            </c:ext>
          </c:extLst>
        </c:ser>
        <c:ser>
          <c:idx val="0"/>
          <c:order val="1"/>
          <c:tx>
            <c:strRef>
              <c:f>'Figure B2.2.'!$H$65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B2.2.'!$H$67:$H$103</c:f>
              <c:numCache>
                <c:formatCode>0.0</c:formatCode>
                <c:ptCount val="37"/>
                <c:pt idx="0">
                  <c:v>1.6837031493574</c:v>
                </c:pt>
                <c:pt idx="1">
                  <c:v>0.98384376108697003</c:v>
                </c:pt>
                <c:pt idx="2">
                  <c:v>1.1973802679542545</c:v>
                </c:pt>
                <c:pt idx="3">
                  <c:v>1.3830816722351</c:v>
                </c:pt>
                <c:pt idx="4">
                  <c:v>1.3428615666382999</c:v>
                </c:pt>
                <c:pt idx="5">
                  <c:v>1.1014072113316</c:v>
                </c:pt>
                <c:pt idx="6">
                  <c:v>0.15336960323116</c:v>
                </c:pt>
                <c:pt idx="7">
                  <c:v>0.75344162933074998</c:v>
                </c:pt>
                <c:pt idx="8">
                  <c:v>6.6493989131280004E-2</c:v>
                </c:pt>
                <c:pt idx="9">
                  <c:v>0.85186745537110997</c:v>
                </c:pt>
                <c:pt idx="10">
                  <c:v>8.9314271779990004E-2</c:v>
                </c:pt>
                <c:pt idx="11">
                  <c:v>0.10041607127847001</c:v>
                </c:pt>
                <c:pt idx="12">
                  <c:v>0.48909423624727999</c:v>
                </c:pt>
                <c:pt idx="13">
                  <c:v>0.16982041211074</c:v>
                </c:pt>
                <c:pt idx="14">
                  <c:v>0.3201397330879</c:v>
                </c:pt>
                <c:pt idx="15">
                  <c:v>0.39969132403739999</c:v>
                </c:pt>
                <c:pt idx="16">
                  <c:v>0.96217150918433003</c:v>
                </c:pt>
                <c:pt idx="17">
                  <c:v>0.74595487594314003</c:v>
                </c:pt>
                <c:pt idx="18">
                  <c:v>6.3543879798299993E-2</c:v>
                </c:pt>
                <c:pt idx="19">
                  <c:v>1.0157835984526999</c:v>
                </c:pt>
                <c:pt idx="20">
                  <c:v>0.26697030329803001</c:v>
                </c:pt>
                <c:pt idx="21">
                  <c:v>0.49383474859922732</c:v>
                </c:pt>
                <c:pt idx="22">
                  <c:v>7.5109950323300007E-2</c:v>
                </c:pt>
                <c:pt idx="23">
                  <c:v>0.53230041840182996</c:v>
                </c:pt>
                <c:pt idx="24">
                  <c:v>0.40424756088889002</c:v>
                </c:pt>
                <c:pt idx="25">
                  <c:v>0.11868866167997</c:v>
                </c:pt>
                <c:pt idx="26">
                  <c:v>0.25827947366050003</c:v>
                </c:pt>
                <c:pt idx="27">
                  <c:v>0.46374331315132</c:v>
                </c:pt>
                <c:pt idx="28">
                  <c:v>0.36520559076558001</c:v>
                </c:pt>
                <c:pt idx="29">
                  <c:v>0.10918980375983001</c:v>
                </c:pt>
                <c:pt idx="30">
                  <c:v>0.38602148182696999</c:v>
                </c:pt>
                <c:pt idx="31">
                  <c:v>0.17171567921097999</c:v>
                </c:pt>
                <c:pt idx="32">
                  <c:v>4.8727296439360003E-2</c:v>
                </c:pt>
                <c:pt idx="33">
                  <c:v>0.14132946988468001</c:v>
                </c:pt>
                <c:pt idx="34">
                  <c:v>7.4924405032400004E-3</c:v>
                </c:pt>
                <c:pt idx="35">
                  <c:v>0.23841391945212001</c:v>
                </c:pt>
                <c:pt idx="36">
                  <c:v>0.21873723733247999</c:v>
                </c:pt>
              </c:numCache>
            </c:numRef>
          </c:val>
          <c:extLst>
            <c:ext xmlns:c16="http://schemas.microsoft.com/office/drawing/2014/chart" uri="{C3380CC4-5D6E-409C-BE32-E72D297353CC}">
              <c16:uniqueId val="{00000001-F652-4F12-A9E9-6AF518E46966}"/>
            </c:ext>
          </c:extLst>
        </c:ser>
        <c:dLbls>
          <c:showLegendKey val="0"/>
          <c:showVal val="0"/>
          <c:showCatName val="0"/>
          <c:showSerName val="0"/>
          <c:showPercent val="0"/>
          <c:showBubbleSize val="0"/>
        </c:dLbls>
        <c:gapWidth val="50"/>
        <c:overlap val="100"/>
        <c:axId val="116154752"/>
        <c:axId val="116156672"/>
      </c:barChart>
      <c:lineChart>
        <c:grouping val="standard"/>
        <c:varyColors val="0"/>
        <c:ser>
          <c:idx val="4"/>
          <c:order val="2"/>
          <c:tx>
            <c:strRef>
              <c:f>'Figure B2.2.'!$I$65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B2.2.'!$I$67:$I$103</c:f>
              <c:numCache>
                <c:formatCode>0.0</c:formatCode>
                <c:ptCount val="37"/>
                <c:pt idx="0">
                  <c:v>1.6089170711529444</c:v>
                </c:pt>
                <c:pt idx="1">
                  <c:v>1.6089170711529444</c:v>
                </c:pt>
                <c:pt idx="2">
                  <c:v>1.6089170711529444</c:v>
                </c:pt>
                <c:pt idx="3">
                  <c:v>1.6089170711529444</c:v>
                </c:pt>
                <c:pt idx="4">
                  <c:v>1.6089170711529444</c:v>
                </c:pt>
                <c:pt idx="5">
                  <c:v>1.6089170711529444</c:v>
                </c:pt>
                <c:pt idx="6">
                  <c:v>1.6089170711529444</c:v>
                </c:pt>
                <c:pt idx="7">
                  <c:v>1.6089170711529444</c:v>
                </c:pt>
                <c:pt idx="8">
                  <c:v>1.6089170711529444</c:v>
                </c:pt>
                <c:pt idx="9">
                  <c:v>1.6089170711529444</c:v>
                </c:pt>
                <c:pt idx="10">
                  <c:v>1.6089170711529444</c:v>
                </c:pt>
                <c:pt idx="11">
                  <c:v>1.6089170711529444</c:v>
                </c:pt>
                <c:pt idx="12">
                  <c:v>1.6089170711529444</c:v>
                </c:pt>
                <c:pt idx="13">
                  <c:v>1.6089170711529444</c:v>
                </c:pt>
                <c:pt idx="14">
                  <c:v>1.6089170711529444</c:v>
                </c:pt>
                <c:pt idx="15">
                  <c:v>1.6089170711529444</c:v>
                </c:pt>
                <c:pt idx="16">
                  <c:v>1.6089170711529444</c:v>
                </c:pt>
                <c:pt idx="17">
                  <c:v>1.6089170711529444</c:v>
                </c:pt>
                <c:pt idx="18">
                  <c:v>1.6089170711529444</c:v>
                </c:pt>
                <c:pt idx="19">
                  <c:v>1.6089170711529444</c:v>
                </c:pt>
                <c:pt idx="20">
                  <c:v>1.6089170711529444</c:v>
                </c:pt>
                <c:pt idx="21">
                  <c:v>1.6089170711529444</c:v>
                </c:pt>
                <c:pt idx="22">
                  <c:v>1.6089170711529444</c:v>
                </c:pt>
                <c:pt idx="23">
                  <c:v>1.6089170711529444</c:v>
                </c:pt>
                <c:pt idx="24">
                  <c:v>1.6089170711529444</c:v>
                </c:pt>
                <c:pt idx="25">
                  <c:v>1.6089170711529444</c:v>
                </c:pt>
                <c:pt idx="26">
                  <c:v>1.6089170711529444</c:v>
                </c:pt>
                <c:pt idx="27">
                  <c:v>1.6089170711529444</c:v>
                </c:pt>
                <c:pt idx="28">
                  <c:v>1.6089170711529444</c:v>
                </c:pt>
                <c:pt idx="29">
                  <c:v>1.6089170711529444</c:v>
                </c:pt>
                <c:pt idx="30">
                  <c:v>1.6089170711529444</c:v>
                </c:pt>
                <c:pt idx="31">
                  <c:v>1.6089170711529444</c:v>
                </c:pt>
                <c:pt idx="32">
                  <c:v>1.6089170711529444</c:v>
                </c:pt>
                <c:pt idx="33">
                  <c:v>1.6089170711529444</c:v>
                </c:pt>
                <c:pt idx="34">
                  <c:v>1.6089170711529444</c:v>
                </c:pt>
                <c:pt idx="35">
                  <c:v>1.6089170711529444</c:v>
                </c:pt>
                <c:pt idx="36">
                  <c:v>1.6089170711529444</c:v>
                </c:pt>
              </c:numCache>
            </c:numRef>
          </c:val>
          <c:smooth val="0"/>
          <c:extLst>
            <c:ext xmlns:c16="http://schemas.microsoft.com/office/drawing/2014/chart" uri="{C3380CC4-5D6E-409C-BE32-E72D297353CC}">
              <c16:uniqueId val="{00000002-F652-4F12-A9E9-6AF518E46966}"/>
            </c:ext>
          </c:extLst>
        </c:ser>
        <c:dLbls>
          <c:showLegendKey val="0"/>
          <c:showVal val="0"/>
          <c:showCatName val="0"/>
          <c:showSerName val="0"/>
          <c:showPercent val="0"/>
          <c:showBubbleSize val="0"/>
        </c:dLbls>
        <c:marker val="1"/>
        <c:smooth val="0"/>
        <c:axId val="116154752"/>
        <c:axId val="116156672"/>
      </c:lineChart>
      <c:catAx>
        <c:axId val="116154752"/>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Tertiary education</a:t>
                </a:r>
              </a:p>
            </c:rich>
          </c:tx>
          <c:layout>
            <c:manualLayout>
              <c:xMode val="edge"/>
              <c:yMode val="edge"/>
              <c:x val="0.47166063216456899"/>
              <c:y val="6.2186737147367097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156672"/>
        <c:crosses val="autoZero"/>
        <c:auto val="1"/>
        <c:lblAlgn val="ctr"/>
        <c:lblOffset val="0"/>
        <c:tickLblSkip val="1"/>
        <c:noMultiLvlLbl val="0"/>
      </c:catAx>
      <c:valAx>
        <c:axId val="116156672"/>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 of GDP</a:t>
                </a:r>
              </a:p>
            </c:rich>
          </c:tx>
          <c:layout>
            <c:manualLayout>
              <c:xMode val="edge"/>
              <c:yMode val="edge"/>
              <c:x val="3.0486932723153198E-2"/>
              <c:y val="0"/>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6154752"/>
        <c:crosses val="autoZero"/>
        <c:crossBetween val="between"/>
      </c:valAx>
      <c:spPr>
        <a:solidFill>
          <a:srgbClr val="FFFFFF"/>
        </a:solidFill>
        <a:ln w="9525">
          <a:solidFill>
            <a:srgbClr val="000000"/>
          </a:solidFill>
        </a:ln>
      </c:spPr>
    </c:plotArea>
    <c:plotVisOnly val="1"/>
    <c:dispBlanksAs val="gap"/>
    <c:showDLblsOverMax val="1"/>
  </c:chart>
  <c:spPr>
    <a:noFill/>
    <a:ln w="9525">
      <a:noFill/>
    </a:ln>
  </c:spPr>
  <c:txPr>
    <a:bodyPr rot="0" vert="horz"/>
    <a:lstStyle/>
    <a:p>
      <a:pPr>
        <a:defRPr lang="en-US" u="none" baseline="0">
          <a:solidFill>
            <a:schemeClr val="tx1"/>
          </a:solidFill>
          <a:latin typeface="+mn-lt"/>
          <a:ea typeface="+mn-lt"/>
          <a:cs typeface="+mn-lt"/>
        </a:defRPr>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0.128658994708995"/>
          <c:w val="0.91460905349794297"/>
          <c:h val="0.66448439153439198"/>
        </c:manualLayout>
      </c:layout>
      <c:barChart>
        <c:barDir val="col"/>
        <c:grouping val="stacked"/>
        <c:varyColors val="0"/>
        <c:ser>
          <c:idx val="1"/>
          <c:order val="0"/>
          <c:tx>
            <c:strRef>
              <c:f>'Figure B2.2. (2)'!$B$65</c:f>
              <c:strCache>
                <c:ptCount val="1"/>
                <c:pt idx="0">
                  <c:v>Veřejné výdaje</c:v>
                </c:pt>
              </c:strCache>
            </c:strRef>
          </c:tx>
          <c:spPr>
            <a:solidFill>
              <a:srgbClr val="4F81BD"/>
            </a:solidFill>
            <a:ln w="3175">
              <a:solidFill>
                <a:srgbClr val="000000"/>
              </a:solidFill>
              <a:prstDash val="solid"/>
            </a:ln>
          </c:spPr>
          <c:invertIfNegative val="0"/>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(2)'!$B$67:$B$104</c:f>
              <c:numCache>
                <c:formatCode>0.0</c:formatCode>
                <c:ptCount val="38"/>
                <c:pt idx="0">
                  <c:v>4.2260159431791005</c:v>
                </c:pt>
                <c:pt idx="1">
                  <c:v>3.8770693032326999</c:v>
                </c:pt>
                <c:pt idx="2">
                  <c:v>4.6733898324004404</c:v>
                </c:pt>
                <c:pt idx="3">
                  <c:v>4.5066416321289005</c:v>
                </c:pt>
                <c:pt idx="4">
                  <c:v>4.3980504055337999</c:v>
                </c:pt>
                <c:pt idx="5">
                  <c:v>4.2692867668721401</c:v>
                </c:pt>
                <c:pt idx="6">
                  <c:v>3.8436186865825999</c:v>
                </c:pt>
                <c:pt idx="7">
                  <c:v>3.8163471651638101</c:v>
                </c:pt>
                <c:pt idx="8">
                  <c:v>3.2344423307083701</c:v>
                </c:pt>
                <c:pt idx="9">
                  <c:v>3.9025147490718002</c:v>
                </c:pt>
                <c:pt idx="10">
                  <c:v>3.4370713578190699</c:v>
                </c:pt>
                <c:pt idx="11">
                  <c:v>3.5213943346884999</c:v>
                </c:pt>
                <c:pt idx="12">
                  <c:v>3.4399375671632195</c:v>
                </c:pt>
                <c:pt idx="13">
                  <c:v>3.7027035624115898</c:v>
                </c:pt>
                <c:pt idx="14">
                  <c:v>3.3290925404676401</c:v>
                </c:pt>
                <c:pt idx="15">
                  <c:v>3.0536357313963904</c:v>
                </c:pt>
                <c:pt idx="16">
                  <c:v>3.2714272816493004</c:v>
                </c:pt>
                <c:pt idx="17">
                  <c:v>3.25103598569215</c:v>
                </c:pt>
                <c:pt idx="18">
                  <c:v>3.1245771691571704</c:v>
                </c:pt>
                <c:pt idx="19">
                  <c:v>2.9107966071608797</c:v>
                </c:pt>
                <c:pt idx="20">
                  <c:v>3.1401642871558</c:v>
                </c:pt>
                <c:pt idx="21">
                  <c:v>3.0867243233577799</c:v>
                </c:pt>
                <c:pt idx="22">
                  <c:v>3.07098194189407</c:v>
                </c:pt>
                <c:pt idx="23">
                  <c:v>2.6961546281738498</c:v>
                </c:pt>
                <c:pt idx="24">
                  <c:v>2.6647412127934702</c:v>
                </c:pt>
                <c:pt idx="25">
                  <c:v>2.9111825693844597</c:v>
                </c:pt>
                <c:pt idx="26">
                  <c:v>2.8496813653875099</c:v>
                </c:pt>
                <c:pt idx="27">
                  <c:v>2.6890385462270601</c:v>
                </c:pt>
                <c:pt idx="28">
                  <c:v>2.5454439183320599</c:v>
                </c:pt>
                <c:pt idx="29">
                  <c:v>2.6440218487207301</c:v>
                </c:pt>
                <c:pt idx="30">
                  <c:v>2.4545525859103603</c:v>
                </c:pt>
                <c:pt idx="31">
                  <c:v>2.32514998260997</c:v>
                </c:pt>
                <c:pt idx="32">
                  <c:v>2.0700848772851828</c:v>
                </c:pt>
              </c:numCache>
            </c:numRef>
          </c:val>
          <c:extLst>
            <c:ext xmlns:c16="http://schemas.microsoft.com/office/drawing/2014/chart" uri="{C3380CC4-5D6E-409C-BE32-E72D297353CC}">
              <c16:uniqueId val="{00000000-0FA4-4627-9AAD-5AC619A4597C}"/>
            </c:ext>
          </c:extLst>
        </c:ser>
        <c:ser>
          <c:idx val="0"/>
          <c:order val="1"/>
          <c:tx>
            <c:strRef>
              <c:f>'Figure B2.2. (2)'!$C$65</c:f>
              <c:strCache>
                <c:ptCount val="1"/>
                <c:pt idx="0">
                  <c:v>Soukromé výdaje</c:v>
                </c:pt>
              </c:strCache>
            </c:strRef>
          </c:tx>
          <c:spPr>
            <a:solidFill>
              <a:srgbClr val="CCCCCC"/>
            </a:solidFill>
            <a:ln w="3175">
              <a:solidFill>
                <a:srgbClr val="000000"/>
              </a:solidFill>
              <a:prstDash val="solid"/>
            </a:ln>
          </c:spPr>
          <c:invertIfNegative val="0"/>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(2)'!$C$67:$C$104</c:f>
              <c:numCache>
                <c:formatCode>0.0</c:formatCode>
                <c:ptCount val="38"/>
                <c:pt idx="0">
                  <c:v>0.49800580821127005</c:v>
                </c:pt>
                <c:pt idx="1">
                  <c:v>0.80633228745750996</c:v>
                </c:pt>
                <c:pt idx="2">
                  <c:v>0</c:v>
                </c:pt>
                <c:pt idx="3">
                  <c:v>0.13596062142766999</c:v>
                </c:pt>
                <c:pt idx="4">
                  <c:v>0.18264992537421001</c:v>
                </c:pt>
                <c:pt idx="5">
                  <c:v>9.0215183167979995E-2</c:v>
                </c:pt>
                <c:pt idx="6">
                  <c:v>0.42942602939641999</c:v>
                </c:pt>
                <c:pt idx="7">
                  <c:v>0.18061610136417999</c:v>
                </c:pt>
                <c:pt idx="8">
                  <c:v>0.70079161170402005</c:v>
                </c:pt>
                <c:pt idx="9">
                  <c:v>2.3061560742490002E-2</c:v>
                </c:pt>
                <c:pt idx="10">
                  <c:v>0.36947217791281001</c:v>
                </c:pt>
                <c:pt idx="11">
                  <c:v>0.26075740645810996</c:v>
                </c:pt>
                <c:pt idx="12">
                  <c:v>0.31141276122407791</c:v>
                </c:pt>
                <c:pt idx="13">
                  <c:v>0</c:v>
                </c:pt>
                <c:pt idx="14">
                  <c:v>0.33289868654070998</c:v>
                </c:pt>
                <c:pt idx="15">
                  <c:v>0.53276688441608</c:v>
                </c:pt>
                <c:pt idx="16">
                  <c:v>0.28768614104967</c:v>
                </c:pt>
                <c:pt idx="17">
                  <c:v>0.27769336447046</c:v>
                </c:pt>
                <c:pt idx="18">
                  <c:v>0.25915580423251999</c:v>
                </c:pt>
                <c:pt idx="19">
                  <c:v>0.42503680188603998</c:v>
                </c:pt>
                <c:pt idx="20">
                  <c:v>7.4233908103129992E-2</c:v>
                </c:pt>
                <c:pt idx="21">
                  <c:v>5.6087741949059994E-2</c:v>
                </c:pt>
                <c:pt idx="22">
                  <c:v>6.5319257939210007E-2</c:v>
                </c:pt>
                <c:pt idx="23">
                  <c:v>0.40998370848235</c:v>
                </c:pt>
                <c:pt idx="24">
                  <c:v>0.36908914428007999</c:v>
                </c:pt>
                <c:pt idx="25">
                  <c:v>0.12124412793417</c:v>
                </c:pt>
                <c:pt idx="26">
                  <c:v>8.4645783748130005E-2</c:v>
                </c:pt>
                <c:pt idx="27">
                  <c:v>0.21283532817644998</c:v>
                </c:pt>
                <c:pt idx="28">
                  <c:v>0.19847090861540001</c:v>
                </c:pt>
                <c:pt idx="29">
                  <c:v>6.2644745486770001E-2</c:v>
                </c:pt>
                <c:pt idx="30">
                  <c:v>0.25146577547756999</c:v>
                </c:pt>
                <c:pt idx="31">
                  <c:v>0.18963561458396</c:v>
                </c:pt>
                <c:pt idx="32">
                  <c:v>0.27173797396331756</c:v>
                </c:pt>
              </c:numCache>
            </c:numRef>
          </c:val>
          <c:extLst>
            <c:ext xmlns:c16="http://schemas.microsoft.com/office/drawing/2014/chart" uri="{C3380CC4-5D6E-409C-BE32-E72D297353CC}">
              <c16:uniqueId val="{00000001-0FA4-4627-9AAD-5AC619A4597C}"/>
            </c:ext>
          </c:extLst>
        </c:ser>
        <c:dLbls>
          <c:showLegendKey val="0"/>
          <c:showVal val="0"/>
          <c:showCatName val="0"/>
          <c:showSerName val="0"/>
          <c:showPercent val="0"/>
          <c:showBubbleSize val="0"/>
        </c:dLbls>
        <c:gapWidth val="50"/>
        <c:overlap val="100"/>
        <c:axId val="109976192"/>
        <c:axId val="109990656"/>
      </c:barChart>
      <c:lineChart>
        <c:grouping val="standard"/>
        <c:varyColors val="0"/>
        <c:ser>
          <c:idx val="4"/>
          <c:order val="2"/>
          <c:tx>
            <c:strRef>
              <c:f>'Figure B2.2. (2)'!$D$65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(2)'!$D$67:$D$104</c:f>
              <c:numCache>
                <c:formatCode>0.0</c:formatCode>
                <c:ptCount val="38"/>
                <c:pt idx="0">
                  <c:v>4.7240217513903708</c:v>
                </c:pt>
                <c:pt idx="1">
                  <c:v>4.6834015906902096</c:v>
                </c:pt>
                <c:pt idx="2">
                  <c:v>4.6733898324004404</c:v>
                </c:pt>
                <c:pt idx="3">
                  <c:v>4.6426022535565705</c:v>
                </c:pt>
                <c:pt idx="4">
                  <c:v>4.5807003309080097</c:v>
                </c:pt>
                <c:pt idx="5">
                  <c:v>4.3595019500401202</c:v>
                </c:pt>
                <c:pt idx="6">
                  <c:v>4.2730447159790197</c:v>
                </c:pt>
                <c:pt idx="7">
                  <c:v>3.9969632665279899</c:v>
                </c:pt>
                <c:pt idx="8">
                  <c:v>3.9352339424123901</c:v>
                </c:pt>
                <c:pt idx="9">
                  <c:v>3.9255763098142902</c:v>
                </c:pt>
                <c:pt idx="10">
                  <c:v>3.8065435357318798</c:v>
                </c:pt>
                <c:pt idx="11">
                  <c:v>3.7821517411466097</c:v>
                </c:pt>
                <c:pt idx="12">
                  <c:v>3.7513503283872973</c:v>
                </c:pt>
                <c:pt idx="13">
                  <c:v>3.7027035624115898</c:v>
                </c:pt>
                <c:pt idx="14">
                  <c:v>3.6619912270083503</c:v>
                </c:pt>
                <c:pt idx="15">
                  <c:v>3.5864026158124704</c:v>
                </c:pt>
                <c:pt idx="16">
                  <c:v>3.5591134226989705</c:v>
                </c:pt>
                <c:pt idx="17">
                  <c:v>3.5287293501626102</c:v>
                </c:pt>
                <c:pt idx="18">
                  <c:v>3.3837329733896904</c:v>
                </c:pt>
                <c:pt idx="19">
                  <c:v>3.3358334090469199</c:v>
                </c:pt>
                <c:pt idx="20">
                  <c:v>3.21439819525893</c:v>
                </c:pt>
                <c:pt idx="21">
                  <c:v>3.1428120653068401</c:v>
                </c:pt>
                <c:pt idx="22">
                  <c:v>3.1363011998332802</c:v>
                </c:pt>
                <c:pt idx="23">
                  <c:v>3.1061383366561999</c:v>
                </c:pt>
                <c:pt idx="24">
                  <c:v>3.0338303570735503</c:v>
                </c:pt>
                <c:pt idx="25">
                  <c:v>3.0324266973186296</c:v>
                </c:pt>
                <c:pt idx="26">
                  <c:v>2.93432714913564</c:v>
                </c:pt>
                <c:pt idx="27">
                  <c:v>2.9018738744035102</c:v>
                </c:pt>
                <c:pt idx="28">
                  <c:v>2.74391482694746</c:v>
                </c:pt>
                <c:pt idx="29">
                  <c:v>2.7066665942074999</c:v>
                </c:pt>
                <c:pt idx="30">
                  <c:v>2.7060183613879305</c:v>
                </c:pt>
                <c:pt idx="31">
                  <c:v>2.5147855971939301</c:v>
                </c:pt>
                <c:pt idx="32">
                  <c:v>2.3418228512485002</c:v>
                </c:pt>
              </c:numCache>
            </c:numRef>
          </c:val>
          <c:smooth val="0"/>
          <c:extLst>
            <c:ext xmlns:c16="http://schemas.microsoft.com/office/drawing/2014/chart" uri="{C3380CC4-5D6E-409C-BE32-E72D297353CC}">
              <c16:uniqueId val="{00000002-0FA4-4627-9AAD-5AC619A4597C}"/>
            </c:ext>
          </c:extLst>
        </c:ser>
        <c:dLbls>
          <c:showLegendKey val="0"/>
          <c:showVal val="0"/>
          <c:showCatName val="0"/>
          <c:showSerName val="0"/>
          <c:showPercent val="0"/>
          <c:showBubbleSize val="0"/>
        </c:dLbls>
        <c:marker val="1"/>
        <c:smooth val="0"/>
        <c:axId val="109976192"/>
        <c:axId val="109990656"/>
      </c:lineChart>
      <c:catAx>
        <c:axId val="109976192"/>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Primary, secondary and post-secondary non-tertiary education</a:t>
                </a:r>
              </a:p>
            </c:rich>
          </c:tx>
          <c:layout>
            <c:manualLayout>
              <c:xMode val="edge"/>
              <c:yMode val="edge"/>
              <c:x val="0.33300634856540401"/>
              <c:y val="0.1377512445704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9990656"/>
        <c:crosses val="autoZero"/>
        <c:auto val="1"/>
        <c:lblAlgn val="ctr"/>
        <c:lblOffset val="0"/>
        <c:tickLblSkip val="1"/>
        <c:noMultiLvlLbl val="0"/>
      </c:catAx>
      <c:valAx>
        <c:axId val="109990656"/>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GDP</a:t>
                </a:r>
              </a:p>
            </c:rich>
          </c:tx>
          <c:layout>
            <c:manualLayout>
              <c:xMode val="edge"/>
              <c:yMode val="edge"/>
              <c:x val="4.35528635843596E-2"/>
              <c:y val="7.39152568145605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09976192"/>
        <c:crosses val="autoZero"/>
        <c:crossBetween val="between"/>
      </c:valAx>
      <c:spPr>
        <a:solidFill>
          <a:srgbClr val="FFFFFF"/>
        </a:solidFill>
        <a:ln w="9525">
          <a:solidFill>
            <a:srgbClr val="000000"/>
          </a:solidFill>
        </a:ln>
      </c:spPr>
    </c:plotArea>
    <c:legend>
      <c:legendPos val="t"/>
      <c:legendEntry>
        <c:idx val="2"/>
        <c:delete val="1"/>
      </c:legendEntry>
      <c:layout>
        <c:manualLayout>
          <c:xMode val="edge"/>
          <c:yMode val="edge"/>
          <c:x val="6.9071853197837402E-2"/>
          <c:y val="1.34391135616864E-2"/>
          <c:w val="0.91460905848307394"/>
          <c:h val="5.0396874194252199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4.8557280923496898E-2"/>
          <c:w val="0.91460905349794297"/>
          <c:h val="0.76000612073767104"/>
        </c:manualLayout>
      </c:layout>
      <c:barChart>
        <c:barDir val="col"/>
        <c:grouping val="stacked"/>
        <c:varyColors val="0"/>
        <c:ser>
          <c:idx val="1"/>
          <c:order val="0"/>
          <c:tx>
            <c:strRef>
              <c:f>'Figure B2.2. (2)'!$G$65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(2)'!$G$67:$G$103</c:f>
              <c:numCache>
                <c:formatCode>0.0</c:formatCode>
                <c:ptCount val="37"/>
                <c:pt idx="0">
                  <c:v>0.95907315190252995</c:v>
                </c:pt>
                <c:pt idx="1">
                  <c:v>1.525434688751</c:v>
                </c:pt>
                <c:pt idx="2">
                  <c:v>1.2934450959897452</c:v>
                </c:pt>
                <c:pt idx="3">
                  <c:v>0.96617226668480005</c:v>
                </c:pt>
                <c:pt idx="4">
                  <c:v>0.94423891182590003</c:v>
                </c:pt>
                <c:pt idx="5">
                  <c:v>1.1400059257265001</c:v>
                </c:pt>
                <c:pt idx="6">
                  <c:v>1.8755393810626999</c:v>
                </c:pt>
                <c:pt idx="7">
                  <c:v>1.0860523895530001</c:v>
                </c:pt>
                <c:pt idx="8">
                  <c:v>1.7425292169513</c:v>
                </c:pt>
                <c:pt idx="9">
                  <c:v>0.91932384882242002</c:v>
                </c:pt>
                <c:pt idx="10">
                  <c:v>1.6597690933745</c:v>
                </c:pt>
                <c:pt idx="11">
                  <c:v>1.6287997364357001</c:v>
                </c:pt>
                <c:pt idx="12">
                  <c:v>1.2262792601248</c:v>
                </c:pt>
                <c:pt idx="13">
                  <c:v>1.5259084533203</c:v>
                </c:pt>
                <c:pt idx="14">
                  <c:v>1.3659142411606999</c:v>
                </c:pt>
                <c:pt idx="15">
                  <c:v>1.2813713541728</c:v>
                </c:pt>
                <c:pt idx="16">
                  <c:v>0.71135923527886991</c:v>
                </c:pt>
                <c:pt idx="17">
                  <c:v>0.91094387973859003</c:v>
                </c:pt>
                <c:pt idx="18">
                  <c:v>1.5426238041079001</c:v>
                </c:pt>
                <c:pt idx="19">
                  <c:v>0.55805590718872</c:v>
                </c:pt>
                <c:pt idx="20">
                  <c:v>1.2021081327528</c:v>
                </c:pt>
                <c:pt idx="21">
                  <c:v>0.91491832362087266</c:v>
                </c:pt>
                <c:pt idx="22">
                  <c:v>1.3297644140823</c:v>
                </c:pt>
                <c:pt idx="23">
                  <c:v>0.85943679522319005</c:v>
                </c:pt>
                <c:pt idx="24">
                  <c:v>0.97326634268215995</c:v>
                </c:pt>
                <c:pt idx="25">
                  <c:v>1.2483399400620001</c:v>
                </c:pt>
                <c:pt idx="26">
                  <c:v>1.0790762388834001</c:v>
                </c:pt>
                <c:pt idx="27">
                  <c:v>0.81989790981216004</c:v>
                </c:pt>
                <c:pt idx="28">
                  <c:v>0.91561489112475003</c:v>
                </c:pt>
                <c:pt idx="29">
                  <c:v>1.1954600198872001</c:v>
                </c:pt>
                <c:pt idx="30">
                  <c:v>0.87373156592777002</c:v>
                </c:pt>
                <c:pt idx="31">
                  <c:v>1.0493972380418</c:v>
                </c:pt>
                <c:pt idx="32">
                  <c:v>1.1489313414491999</c:v>
                </c:pt>
                <c:pt idx="33">
                  <c:v>1.0249770893357999</c:v>
                </c:pt>
                <c:pt idx="34">
                  <c:v>1.0692141109627999</c:v>
                </c:pt>
                <c:pt idx="35">
                  <c:v>0.82784592664548007</c:v>
                </c:pt>
                <c:pt idx="36">
                  <c:v>0.75159442521387998</c:v>
                </c:pt>
              </c:numCache>
            </c:numRef>
          </c:val>
          <c:extLst>
            <c:ext xmlns:c16="http://schemas.microsoft.com/office/drawing/2014/chart" uri="{C3380CC4-5D6E-409C-BE32-E72D297353CC}">
              <c16:uniqueId val="{00000000-A130-4D70-BB27-E881CF125E26}"/>
            </c:ext>
          </c:extLst>
        </c:ser>
        <c:ser>
          <c:idx val="0"/>
          <c:order val="1"/>
          <c:tx>
            <c:strRef>
              <c:f>'Figure B2.2. (2)'!$H$65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(2)'!$H$67:$H$103</c:f>
              <c:numCache>
                <c:formatCode>0.0</c:formatCode>
                <c:ptCount val="37"/>
                <c:pt idx="0">
                  <c:v>1.6837031493574</c:v>
                </c:pt>
                <c:pt idx="1">
                  <c:v>0.98384376108697003</c:v>
                </c:pt>
                <c:pt idx="2">
                  <c:v>1.1973802679542545</c:v>
                </c:pt>
                <c:pt idx="3">
                  <c:v>1.3830816722351</c:v>
                </c:pt>
                <c:pt idx="4">
                  <c:v>1.3428615666382999</c:v>
                </c:pt>
                <c:pt idx="5">
                  <c:v>1.1014072113316</c:v>
                </c:pt>
                <c:pt idx="6">
                  <c:v>0.15336960323116</c:v>
                </c:pt>
                <c:pt idx="7">
                  <c:v>0.75344162933074998</c:v>
                </c:pt>
                <c:pt idx="8">
                  <c:v>6.6493989131280004E-2</c:v>
                </c:pt>
                <c:pt idx="9">
                  <c:v>0.85186745537110997</c:v>
                </c:pt>
                <c:pt idx="10">
                  <c:v>8.9314271779990004E-2</c:v>
                </c:pt>
                <c:pt idx="11">
                  <c:v>0.10041607127847001</c:v>
                </c:pt>
                <c:pt idx="12">
                  <c:v>0.48909423624727999</c:v>
                </c:pt>
                <c:pt idx="13">
                  <c:v>0.16982041211074</c:v>
                </c:pt>
                <c:pt idx="14">
                  <c:v>0.3201397330879</c:v>
                </c:pt>
                <c:pt idx="15">
                  <c:v>0.39969132403739999</c:v>
                </c:pt>
                <c:pt idx="16">
                  <c:v>0.96217150918433003</c:v>
                </c:pt>
                <c:pt idx="17">
                  <c:v>0.74595487594314003</c:v>
                </c:pt>
                <c:pt idx="18">
                  <c:v>6.3543879798299993E-2</c:v>
                </c:pt>
                <c:pt idx="19">
                  <c:v>1.0157835984526999</c:v>
                </c:pt>
                <c:pt idx="20">
                  <c:v>0.26697030329803001</c:v>
                </c:pt>
                <c:pt idx="21">
                  <c:v>0.49383474859922732</c:v>
                </c:pt>
                <c:pt idx="22">
                  <c:v>7.5109950323300007E-2</c:v>
                </c:pt>
                <c:pt idx="23">
                  <c:v>0.53230041840182996</c:v>
                </c:pt>
                <c:pt idx="24">
                  <c:v>0.40424756088889002</c:v>
                </c:pt>
                <c:pt idx="25">
                  <c:v>0.11868866167997</c:v>
                </c:pt>
                <c:pt idx="26">
                  <c:v>0.25827947366050003</c:v>
                </c:pt>
                <c:pt idx="27">
                  <c:v>0.46374331315132</c:v>
                </c:pt>
                <c:pt idx="28">
                  <c:v>0.36520559076558001</c:v>
                </c:pt>
                <c:pt idx="29">
                  <c:v>0.10918980375983001</c:v>
                </c:pt>
                <c:pt idx="30">
                  <c:v>0.38602148182696999</c:v>
                </c:pt>
                <c:pt idx="31">
                  <c:v>0.17171567921097999</c:v>
                </c:pt>
                <c:pt idx="32">
                  <c:v>4.8727296439360003E-2</c:v>
                </c:pt>
                <c:pt idx="33">
                  <c:v>0.14132946988468001</c:v>
                </c:pt>
                <c:pt idx="34">
                  <c:v>7.4924405032400004E-3</c:v>
                </c:pt>
                <c:pt idx="35">
                  <c:v>0.23841391945212001</c:v>
                </c:pt>
                <c:pt idx="36">
                  <c:v>0.21873723733247999</c:v>
                </c:pt>
              </c:numCache>
            </c:numRef>
          </c:val>
          <c:extLst>
            <c:ext xmlns:c16="http://schemas.microsoft.com/office/drawing/2014/chart" uri="{C3380CC4-5D6E-409C-BE32-E72D297353CC}">
              <c16:uniqueId val="{00000001-A130-4D70-BB27-E881CF125E26}"/>
            </c:ext>
          </c:extLst>
        </c:ser>
        <c:dLbls>
          <c:showLegendKey val="0"/>
          <c:showVal val="0"/>
          <c:showCatName val="0"/>
          <c:showSerName val="0"/>
          <c:showPercent val="0"/>
          <c:showBubbleSize val="0"/>
        </c:dLbls>
        <c:gapWidth val="50"/>
        <c:overlap val="100"/>
        <c:axId val="116323456"/>
        <c:axId val="116325376"/>
      </c:barChart>
      <c:lineChart>
        <c:grouping val="standard"/>
        <c:varyColors val="0"/>
        <c:ser>
          <c:idx val="4"/>
          <c:order val="2"/>
          <c:tx>
            <c:strRef>
              <c:f>'Figure B2.2. (2)'!$I$65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(2)'!$I$67:$I$103</c:f>
              <c:numCache>
                <c:formatCode>0.0</c:formatCode>
                <c:ptCount val="37"/>
                <c:pt idx="0">
                  <c:v>1.6089170711529444</c:v>
                </c:pt>
                <c:pt idx="1">
                  <c:v>1.6089170711529444</c:v>
                </c:pt>
                <c:pt idx="2">
                  <c:v>1.6089170711529444</c:v>
                </c:pt>
                <c:pt idx="3">
                  <c:v>1.6089170711529444</c:v>
                </c:pt>
                <c:pt idx="4">
                  <c:v>1.6089170711529444</c:v>
                </c:pt>
                <c:pt idx="5">
                  <c:v>1.6089170711529444</c:v>
                </c:pt>
                <c:pt idx="6">
                  <c:v>1.6089170711529444</c:v>
                </c:pt>
                <c:pt idx="7">
                  <c:v>1.6089170711529444</c:v>
                </c:pt>
                <c:pt idx="8">
                  <c:v>1.6089170711529444</c:v>
                </c:pt>
                <c:pt idx="9">
                  <c:v>1.6089170711529444</c:v>
                </c:pt>
                <c:pt idx="10">
                  <c:v>1.6089170711529444</c:v>
                </c:pt>
                <c:pt idx="11">
                  <c:v>1.6089170711529444</c:v>
                </c:pt>
                <c:pt idx="12">
                  <c:v>1.6089170711529444</c:v>
                </c:pt>
                <c:pt idx="13">
                  <c:v>1.6089170711529444</c:v>
                </c:pt>
                <c:pt idx="14">
                  <c:v>1.6089170711529444</c:v>
                </c:pt>
                <c:pt idx="15">
                  <c:v>1.6089170711529444</c:v>
                </c:pt>
                <c:pt idx="16">
                  <c:v>1.6089170711529444</c:v>
                </c:pt>
                <c:pt idx="17">
                  <c:v>1.6089170711529444</c:v>
                </c:pt>
                <c:pt idx="18">
                  <c:v>1.6089170711529444</c:v>
                </c:pt>
                <c:pt idx="19">
                  <c:v>1.6089170711529444</c:v>
                </c:pt>
                <c:pt idx="20">
                  <c:v>1.6089170711529444</c:v>
                </c:pt>
                <c:pt idx="21">
                  <c:v>1.6089170711529444</c:v>
                </c:pt>
                <c:pt idx="22">
                  <c:v>1.6089170711529444</c:v>
                </c:pt>
                <c:pt idx="23">
                  <c:v>1.6089170711529444</c:v>
                </c:pt>
                <c:pt idx="24">
                  <c:v>1.6089170711529444</c:v>
                </c:pt>
                <c:pt idx="25">
                  <c:v>1.6089170711529444</c:v>
                </c:pt>
                <c:pt idx="26">
                  <c:v>1.6089170711529444</c:v>
                </c:pt>
                <c:pt idx="27">
                  <c:v>1.6089170711529444</c:v>
                </c:pt>
                <c:pt idx="28">
                  <c:v>1.6089170711529444</c:v>
                </c:pt>
                <c:pt idx="29">
                  <c:v>1.6089170711529444</c:v>
                </c:pt>
                <c:pt idx="30">
                  <c:v>1.6089170711529444</c:v>
                </c:pt>
                <c:pt idx="31">
                  <c:v>1.6089170711529444</c:v>
                </c:pt>
                <c:pt idx="32">
                  <c:v>1.6089170711529444</c:v>
                </c:pt>
                <c:pt idx="33">
                  <c:v>1.6089170711529444</c:v>
                </c:pt>
                <c:pt idx="34">
                  <c:v>1.6089170711529444</c:v>
                </c:pt>
                <c:pt idx="35">
                  <c:v>1.6089170711529444</c:v>
                </c:pt>
                <c:pt idx="36">
                  <c:v>1.6089170711529444</c:v>
                </c:pt>
              </c:numCache>
            </c:numRef>
          </c:val>
          <c:smooth val="0"/>
          <c:extLst>
            <c:ext xmlns:c16="http://schemas.microsoft.com/office/drawing/2014/chart" uri="{C3380CC4-5D6E-409C-BE32-E72D297353CC}">
              <c16:uniqueId val="{00000002-A130-4D70-BB27-E881CF125E26}"/>
            </c:ext>
          </c:extLst>
        </c:ser>
        <c:dLbls>
          <c:showLegendKey val="0"/>
          <c:showVal val="0"/>
          <c:showCatName val="0"/>
          <c:showSerName val="0"/>
          <c:showPercent val="0"/>
          <c:showBubbleSize val="0"/>
        </c:dLbls>
        <c:marker val="1"/>
        <c:smooth val="0"/>
        <c:axId val="116323456"/>
        <c:axId val="116325376"/>
      </c:lineChart>
      <c:catAx>
        <c:axId val="116323456"/>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Tertiary education</a:t>
                </a:r>
              </a:p>
            </c:rich>
          </c:tx>
          <c:layout>
            <c:manualLayout>
              <c:xMode val="edge"/>
              <c:yMode val="edge"/>
              <c:x val="0.47166063216456899"/>
              <c:y val="6.2186737147367097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325376"/>
        <c:crosses val="autoZero"/>
        <c:auto val="1"/>
        <c:lblAlgn val="ctr"/>
        <c:lblOffset val="0"/>
        <c:tickLblSkip val="1"/>
        <c:noMultiLvlLbl val="0"/>
      </c:catAx>
      <c:valAx>
        <c:axId val="116325376"/>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 of GDP</a:t>
                </a:r>
              </a:p>
            </c:rich>
          </c:tx>
          <c:layout>
            <c:manualLayout>
              <c:xMode val="edge"/>
              <c:yMode val="edge"/>
              <c:x val="3.0486932723153198E-2"/>
              <c:y val="0"/>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6323456"/>
        <c:crosses val="autoZero"/>
        <c:crossBetween val="between"/>
      </c:valAx>
      <c:spPr>
        <a:solidFill>
          <a:srgbClr val="FFFFFF"/>
        </a:solidFill>
        <a:ln w="9525">
          <a:solidFill>
            <a:srgbClr val="000000"/>
          </a:solidFill>
        </a:ln>
      </c:spPr>
    </c:plotArea>
    <c:plotVisOnly val="1"/>
    <c:dispBlanksAs val="gap"/>
    <c:showDLblsOverMax val="1"/>
  </c:chart>
  <c:spPr>
    <a:noFill/>
    <a:ln w="9525">
      <a:noFill/>
    </a:ln>
  </c:spPr>
  <c:txPr>
    <a:bodyPr rot="0" vert="horz"/>
    <a:lstStyle/>
    <a:p>
      <a:pPr>
        <a:defRPr lang="en-US" u="none" baseline="0">
          <a:solidFill>
            <a:schemeClr val="tx1"/>
          </a:solidFill>
          <a:latin typeface="+mn-lt"/>
          <a:ea typeface="+mn-lt"/>
          <a:cs typeface="+mn-lt"/>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Veřejné a soukromé výdaje na vzdělávací instituce jako podíl na HDP (2013)</a:t>
            </a:r>
            <a:endParaRPr lang="en-US" sz="1400" b="1">
              <a:latin typeface="Arial" charset="0"/>
              <a:ea typeface="Arial" charset="0"/>
              <a:cs typeface="Arial" charset="0"/>
            </a:endParaRPr>
          </a:p>
        </c:rich>
      </c:tx>
      <c:layout>
        <c:manualLayout>
          <c:xMode val="edge"/>
          <c:yMode val="edge"/>
          <c:x val="0.11385792911854099"/>
          <c:y val="2.06682741991044E-2"/>
        </c:manualLayout>
      </c:layout>
      <c:overlay val="0"/>
    </c:title>
    <c:autoTitleDeleted val="0"/>
    <c:plotArea>
      <c:layout>
        <c:manualLayout>
          <c:layoutTarget val="inner"/>
          <c:xMode val="edge"/>
          <c:yMode val="edge"/>
          <c:x val="6.8714704682530103E-2"/>
          <c:y val="0.213173286920431"/>
          <c:w val="0.91651473700378705"/>
          <c:h val="0.47165549577291099"/>
        </c:manualLayout>
      </c:layout>
      <c:barChart>
        <c:barDir val="col"/>
        <c:grouping val="stacked"/>
        <c:varyColors val="0"/>
        <c:ser>
          <c:idx val="1"/>
          <c:order val="0"/>
          <c:tx>
            <c:strRef>
              <c:f>'Figure B2.2. (2)'!$B$65</c:f>
              <c:strCache>
                <c:ptCount val="1"/>
                <c:pt idx="0">
                  <c:v>Veřejné výdaje</c:v>
                </c:pt>
              </c:strCache>
            </c:strRef>
          </c:tx>
          <c:spPr>
            <a:solidFill>
              <a:srgbClr val="4F81BD"/>
            </a:solidFill>
            <a:ln w="3175">
              <a:solidFill>
                <a:srgbClr val="000000"/>
              </a:solidFill>
              <a:prstDash val="solid"/>
            </a:ln>
          </c:spPr>
          <c:invertIfNegative val="0"/>
          <c:dPt>
            <c:idx val="13"/>
            <c:invertIfNegative val="0"/>
            <c:bubble3D val="0"/>
            <c:spPr>
              <a:pattFill prst="wdUpDiag">
                <a:fgClr>
                  <a:srgbClr val="4F81BD"/>
                </a:fgClr>
                <a:bgClr>
                  <a:schemeClr val="bg1"/>
                </a:bgClr>
              </a:pattFill>
              <a:ln w="3175">
                <a:solidFill>
                  <a:srgbClr val="000000"/>
                </a:solidFill>
                <a:prstDash val="solid"/>
              </a:ln>
            </c:spPr>
            <c:extLst>
              <c:ext xmlns:c16="http://schemas.microsoft.com/office/drawing/2014/chart" uri="{C3380CC4-5D6E-409C-BE32-E72D297353CC}">
                <c16:uniqueId val="{0000000E-923F-4F81-AF92-9D05FCFE6D2F}"/>
              </c:ext>
            </c:extLst>
          </c:dPt>
          <c:dPt>
            <c:idx val="31"/>
            <c:invertIfNegative val="0"/>
            <c:bubble3D val="0"/>
            <c:spPr>
              <a:solidFill>
                <a:srgbClr val="FF0000"/>
              </a:solidFill>
              <a:ln w="3175">
                <a:solidFill>
                  <a:srgbClr val="000000"/>
                </a:solidFill>
                <a:prstDash val="solid"/>
              </a:ln>
            </c:spPr>
            <c:extLst>
              <c:ext xmlns:c16="http://schemas.microsoft.com/office/drawing/2014/chart" uri="{C3380CC4-5D6E-409C-BE32-E72D297353CC}">
                <c16:uniqueId val="{00000006-2872-48EB-BB45-F884212326E1}"/>
              </c:ext>
            </c:extLst>
          </c:dPt>
          <c:cat>
            <c:strRef>
              <c:f>'Figure B2.2. (2)'!$A$66:$A$99</c:f>
              <c:strCache>
                <c:ptCount val="34"/>
                <c:pt idx="0">
                  <c:v>United Kingdom</c:v>
                </c:pt>
                <c:pt idx="1">
                  <c:v>Portugal</c:v>
                </c:pt>
                <c:pt idx="2">
                  <c:v>New Zealand</c:v>
                </c:pt>
                <c:pt idx="3">
                  <c:v>Norway</c:v>
                </c:pt>
                <c:pt idx="4">
                  <c:v>Denmark</c:v>
                </c:pt>
                <c:pt idx="5">
                  <c:v>Iceland</c:v>
                </c:pt>
                <c:pt idx="6">
                  <c:v>Belgium</c:v>
                </c:pt>
                <c:pt idx="7">
                  <c:v>Israel</c:v>
                </c:pt>
                <c:pt idx="8">
                  <c:v>Ireland</c:v>
                </c:pt>
                <c:pt idx="9">
                  <c:v>Australia</c:v>
                </c:pt>
                <c:pt idx="10">
                  <c:v>Finland</c:v>
                </c:pt>
                <c:pt idx="11">
                  <c:v>Netherlands</c:v>
                </c:pt>
                <c:pt idx="12">
                  <c:v>France</c:v>
                </c:pt>
                <c:pt idx="13">
                  <c:v>OECD Average</c:v>
                </c:pt>
                <c:pt idx="14">
                  <c:v>Sweden</c:v>
                </c:pt>
                <c:pt idx="15">
                  <c:v>Slovenia</c:v>
                </c:pt>
                <c:pt idx="16">
                  <c:v>Korea</c:v>
                </c:pt>
                <c:pt idx="17">
                  <c:v>Canada</c:v>
                </c:pt>
                <c:pt idx="18">
                  <c:v>United States</c:v>
                </c:pt>
                <c:pt idx="19">
                  <c:v>Poland</c:v>
                </c:pt>
                <c:pt idx="20">
                  <c:v>Turkey</c:v>
                </c:pt>
                <c:pt idx="21">
                  <c:v>Austria</c:v>
                </c:pt>
                <c:pt idx="22">
                  <c:v>Estonia</c:v>
                </c:pt>
                <c:pt idx="23">
                  <c:v>Latvia</c:v>
                </c:pt>
                <c:pt idx="24">
                  <c:v>Germany</c:v>
                </c:pt>
                <c:pt idx="25">
                  <c:v>Spain</c:v>
                </c:pt>
                <c:pt idx="26">
                  <c:v>Italy</c:v>
                </c:pt>
                <c:pt idx="27">
                  <c:v>Luxembourg</c:v>
                </c:pt>
                <c:pt idx="28">
                  <c:v>Japan</c:v>
                </c:pt>
                <c:pt idx="29">
                  <c:v>Slovak Republic</c:v>
                </c:pt>
                <c:pt idx="30">
                  <c:v>Lithuania</c:v>
                </c:pt>
                <c:pt idx="31">
                  <c:v>Czech Republic</c:v>
                </c:pt>
                <c:pt idx="32">
                  <c:v>Hungary</c:v>
                </c:pt>
                <c:pt idx="33">
                  <c:v>Russian Federation</c:v>
                </c:pt>
              </c:strCache>
            </c:strRef>
          </c:cat>
          <c:val>
            <c:numRef>
              <c:f>'Figure B2.2. (2)'!$B$66:$B$99</c:f>
              <c:numCache>
                <c:formatCode>0.0</c:formatCode>
                <c:ptCount val="34"/>
                <c:pt idx="0">
                  <c:v>4.0706372187894999</c:v>
                </c:pt>
                <c:pt idx="1">
                  <c:v>4.2260159431791005</c:v>
                </c:pt>
                <c:pt idx="2">
                  <c:v>3.8770693032326999</c:v>
                </c:pt>
                <c:pt idx="3">
                  <c:v>4.6733898324004404</c:v>
                </c:pt>
                <c:pt idx="4">
                  <c:v>4.5066416321289005</c:v>
                </c:pt>
                <c:pt idx="5">
                  <c:v>4.3980504055337999</c:v>
                </c:pt>
                <c:pt idx="6">
                  <c:v>4.2692867668721401</c:v>
                </c:pt>
                <c:pt idx="7">
                  <c:v>3.8436186865825999</c:v>
                </c:pt>
                <c:pt idx="8">
                  <c:v>3.8163471651638101</c:v>
                </c:pt>
                <c:pt idx="9">
                  <c:v>3.2344423307083701</c:v>
                </c:pt>
                <c:pt idx="10">
                  <c:v>3.9025147490718002</c:v>
                </c:pt>
                <c:pt idx="11">
                  <c:v>3.4370713578190699</c:v>
                </c:pt>
                <c:pt idx="12">
                  <c:v>3.5213943346884999</c:v>
                </c:pt>
                <c:pt idx="13">
                  <c:v>3.4399375671632195</c:v>
                </c:pt>
                <c:pt idx="14">
                  <c:v>3.7027035624115898</c:v>
                </c:pt>
                <c:pt idx="15">
                  <c:v>3.3290925404676401</c:v>
                </c:pt>
                <c:pt idx="16">
                  <c:v>3.0536357313963904</c:v>
                </c:pt>
                <c:pt idx="17">
                  <c:v>3.2714272816493004</c:v>
                </c:pt>
                <c:pt idx="18">
                  <c:v>3.25103598569215</c:v>
                </c:pt>
                <c:pt idx="19">
                  <c:v>3.1245771691571704</c:v>
                </c:pt>
                <c:pt idx="20">
                  <c:v>2.9107966071608797</c:v>
                </c:pt>
                <c:pt idx="21">
                  <c:v>3.1401642871558</c:v>
                </c:pt>
                <c:pt idx="22">
                  <c:v>3.0867243233577799</c:v>
                </c:pt>
                <c:pt idx="23">
                  <c:v>3.07098194189407</c:v>
                </c:pt>
                <c:pt idx="24">
                  <c:v>2.6961546281738498</c:v>
                </c:pt>
                <c:pt idx="25">
                  <c:v>2.6647412127934702</c:v>
                </c:pt>
                <c:pt idx="26">
                  <c:v>2.9111825693844597</c:v>
                </c:pt>
                <c:pt idx="27">
                  <c:v>2.8496813653875099</c:v>
                </c:pt>
                <c:pt idx="28">
                  <c:v>2.6890385462270601</c:v>
                </c:pt>
                <c:pt idx="29">
                  <c:v>2.5454439183320599</c:v>
                </c:pt>
                <c:pt idx="30">
                  <c:v>2.6440218487207301</c:v>
                </c:pt>
                <c:pt idx="31">
                  <c:v>2.4545525859103603</c:v>
                </c:pt>
                <c:pt idx="32">
                  <c:v>2.32514998260997</c:v>
                </c:pt>
                <c:pt idx="33">
                  <c:v>2.0700848772851828</c:v>
                </c:pt>
              </c:numCache>
            </c:numRef>
          </c:val>
          <c:extLst>
            <c:ext xmlns:c16="http://schemas.microsoft.com/office/drawing/2014/chart" uri="{C3380CC4-5D6E-409C-BE32-E72D297353CC}">
              <c16:uniqueId val="{00000000-2872-48EB-BB45-F884212326E1}"/>
            </c:ext>
          </c:extLst>
        </c:ser>
        <c:ser>
          <c:idx val="0"/>
          <c:order val="1"/>
          <c:tx>
            <c:strRef>
              <c:f>'Figure B2.2. (2)'!$C$65</c:f>
              <c:strCache>
                <c:ptCount val="1"/>
                <c:pt idx="0">
                  <c:v>Soukromé výdaje</c:v>
                </c:pt>
              </c:strCache>
            </c:strRef>
          </c:tx>
          <c:spPr>
            <a:solidFill>
              <a:srgbClr val="CCCCCC"/>
            </a:solidFill>
            <a:ln w="3175">
              <a:solidFill>
                <a:srgbClr val="000000"/>
              </a:solidFill>
              <a:prstDash val="solid"/>
            </a:ln>
          </c:spPr>
          <c:invertIfNegative val="0"/>
          <c:dPt>
            <c:idx val="13"/>
            <c:invertIfNegative val="0"/>
            <c:bubble3D val="0"/>
            <c:spPr>
              <a:pattFill prst="wdUpDiag">
                <a:fgClr>
                  <a:srgbClr val="CCCCCC"/>
                </a:fgClr>
                <a:bgClr>
                  <a:schemeClr val="bg1"/>
                </a:bgClr>
              </a:pattFill>
              <a:ln w="3175">
                <a:solidFill>
                  <a:srgbClr val="000000"/>
                </a:solidFill>
                <a:prstDash val="solid"/>
              </a:ln>
            </c:spPr>
            <c:extLst>
              <c:ext xmlns:c16="http://schemas.microsoft.com/office/drawing/2014/chart" uri="{C3380CC4-5D6E-409C-BE32-E72D297353CC}">
                <c16:uniqueId val="{0000000F-923F-4F81-AF92-9D05FCFE6D2F}"/>
              </c:ext>
            </c:extLst>
          </c:dPt>
          <c:dPt>
            <c:idx val="31"/>
            <c:invertIfNegative val="0"/>
            <c:bubble3D val="0"/>
            <c:spPr>
              <a:solidFill>
                <a:srgbClr val="FF0000">
                  <a:alpha val="17000"/>
                </a:srgbClr>
              </a:solidFill>
              <a:ln w="3175">
                <a:solidFill>
                  <a:srgbClr val="000000"/>
                </a:solidFill>
                <a:prstDash val="solid"/>
              </a:ln>
            </c:spPr>
            <c:extLst>
              <c:ext xmlns:c16="http://schemas.microsoft.com/office/drawing/2014/chart" uri="{C3380CC4-5D6E-409C-BE32-E72D297353CC}">
                <c16:uniqueId val="{0000000A-2872-48EB-BB45-F884212326E1}"/>
              </c:ext>
            </c:extLst>
          </c:dPt>
          <c:cat>
            <c:strRef>
              <c:f>'Figure B2.2. (2)'!$A$66:$A$99</c:f>
              <c:strCache>
                <c:ptCount val="34"/>
                <c:pt idx="0">
                  <c:v>United Kingdom</c:v>
                </c:pt>
                <c:pt idx="1">
                  <c:v>Portugal</c:v>
                </c:pt>
                <c:pt idx="2">
                  <c:v>New Zealand</c:v>
                </c:pt>
                <c:pt idx="3">
                  <c:v>Norway</c:v>
                </c:pt>
                <c:pt idx="4">
                  <c:v>Denmark</c:v>
                </c:pt>
                <c:pt idx="5">
                  <c:v>Iceland</c:v>
                </c:pt>
                <c:pt idx="6">
                  <c:v>Belgium</c:v>
                </c:pt>
                <c:pt idx="7">
                  <c:v>Israel</c:v>
                </c:pt>
                <c:pt idx="8">
                  <c:v>Ireland</c:v>
                </c:pt>
                <c:pt idx="9">
                  <c:v>Australia</c:v>
                </c:pt>
                <c:pt idx="10">
                  <c:v>Finland</c:v>
                </c:pt>
                <c:pt idx="11">
                  <c:v>Netherlands</c:v>
                </c:pt>
                <c:pt idx="12">
                  <c:v>France</c:v>
                </c:pt>
                <c:pt idx="13">
                  <c:v>OECD Average</c:v>
                </c:pt>
                <c:pt idx="14">
                  <c:v>Sweden</c:v>
                </c:pt>
                <c:pt idx="15">
                  <c:v>Slovenia</c:v>
                </c:pt>
                <c:pt idx="16">
                  <c:v>Korea</c:v>
                </c:pt>
                <c:pt idx="17">
                  <c:v>Canada</c:v>
                </c:pt>
                <c:pt idx="18">
                  <c:v>United States</c:v>
                </c:pt>
                <c:pt idx="19">
                  <c:v>Poland</c:v>
                </c:pt>
                <c:pt idx="20">
                  <c:v>Turkey</c:v>
                </c:pt>
                <c:pt idx="21">
                  <c:v>Austria</c:v>
                </c:pt>
                <c:pt idx="22">
                  <c:v>Estonia</c:v>
                </c:pt>
                <c:pt idx="23">
                  <c:v>Latvia</c:v>
                </c:pt>
                <c:pt idx="24">
                  <c:v>Germany</c:v>
                </c:pt>
                <c:pt idx="25">
                  <c:v>Spain</c:v>
                </c:pt>
                <c:pt idx="26">
                  <c:v>Italy</c:v>
                </c:pt>
                <c:pt idx="27">
                  <c:v>Luxembourg</c:v>
                </c:pt>
                <c:pt idx="28">
                  <c:v>Japan</c:v>
                </c:pt>
                <c:pt idx="29">
                  <c:v>Slovak Republic</c:v>
                </c:pt>
                <c:pt idx="30">
                  <c:v>Lithuania</c:v>
                </c:pt>
                <c:pt idx="31">
                  <c:v>Czech Republic</c:v>
                </c:pt>
                <c:pt idx="32">
                  <c:v>Hungary</c:v>
                </c:pt>
                <c:pt idx="33">
                  <c:v>Russian Federation</c:v>
                </c:pt>
              </c:strCache>
            </c:strRef>
          </c:cat>
          <c:val>
            <c:numRef>
              <c:f>'Figure B2.2. (2)'!$C$66:$C$99</c:f>
              <c:numCache>
                <c:formatCode>0.0</c:formatCode>
                <c:ptCount val="34"/>
                <c:pt idx="0">
                  <c:v>0.76733069343294003</c:v>
                </c:pt>
                <c:pt idx="1">
                  <c:v>0.49800580821127005</c:v>
                </c:pt>
                <c:pt idx="2">
                  <c:v>0.80633228745750996</c:v>
                </c:pt>
                <c:pt idx="3">
                  <c:v>0</c:v>
                </c:pt>
                <c:pt idx="4">
                  <c:v>0.13596062142766999</c:v>
                </c:pt>
                <c:pt idx="5">
                  <c:v>0.18264992537421001</c:v>
                </c:pt>
                <c:pt idx="6">
                  <c:v>9.0215183167979995E-2</c:v>
                </c:pt>
                <c:pt idx="7">
                  <c:v>0.42942602939641999</c:v>
                </c:pt>
                <c:pt idx="8">
                  <c:v>0.18061610136417999</c:v>
                </c:pt>
                <c:pt idx="9">
                  <c:v>0.70079161170402005</c:v>
                </c:pt>
                <c:pt idx="10">
                  <c:v>2.3061560742490002E-2</c:v>
                </c:pt>
                <c:pt idx="11">
                  <c:v>0.36947217791281001</c:v>
                </c:pt>
                <c:pt idx="12">
                  <c:v>0.26075740645810996</c:v>
                </c:pt>
                <c:pt idx="13">
                  <c:v>0.31141276122407791</c:v>
                </c:pt>
                <c:pt idx="14">
                  <c:v>0</c:v>
                </c:pt>
                <c:pt idx="15">
                  <c:v>0.33289868654070998</c:v>
                </c:pt>
                <c:pt idx="16">
                  <c:v>0.53276688441608</c:v>
                </c:pt>
                <c:pt idx="17">
                  <c:v>0.28768614104967</c:v>
                </c:pt>
                <c:pt idx="18">
                  <c:v>0.27769336447046</c:v>
                </c:pt>
                <c:pt idx="19">
                  <c:v>0.25915580423251999</c:v>
                </c:pt>
                <c:pt idx="20">
                  <c:v>0.42503680188603998</c:v>
                </c:pt>
                <c:pt idx="21">
                  <c:v>7.4233908103129992E-2</c:v>
                </c:pt>
                <c:pt idx="22">
                  <c:v>5.6087741949059994E-2</c:v>
                </c:pt>
                <c:pt idx="23">
                  <c:v>6.5319257939210007E-2</c:v>
                </c:pt>
                <c:pt idx="24">
                  <c:v>0.40998370848235</c:v>
                </c:pt>
                <c:pt idx="25">
                  <c:v>0.36908914428007999</c:v>
                </c:pt>
                <c:pt idx="26">
                  <c:v>0.12124412793417</c:v>
                </c:pt>
                <c:pt idx="27">
                  <c:v>8.4645783748130005E-2</c:v>
                </c:pt>
                <c:pt idx="28">
                  <c:v>0.21283532817644998</c:v>
                </c:pt>
                <c:pt idx="29">
                  <c:v>0.19847090861540001</c:v>
                </c:pt>
                <c:pt idx="30">
                  <c:v>6.2644745486770001E-2</c:v>
                </c:pt>
                <c:pt idx="31">
                  <c:v>0.25146577547756999</c:v>
                </c:pt>
                <c:pt idx="32">
                  <c:v>0.18963561458396</c:v>
                </c:pt>
                <c:pt idx="33">
                  <c:v>0.27173797396331756</c:v>
                </c:pt>
              </c:numCache>
            </c:numRef>
          </c:val>
          <c:extLst>
            <c:ext xmlns:c16="http://schemas.microsoft.com/office/drawing/2014/chart" uri="{C3380CC4-5D6E-409C-BE32-E72D297353CC}">
              <c16:uniqueId val="{00000001-2872-48EB-BB45-F884212326E1}"/>
            </c:ext>
          </c:extLst>
        </c:ser>
        <c:dLbls>
          <c:showLegendKey val="0"/>
          <c:showVal val="0"/>
          <c:showCatName val="0"/>
          <c:showSerName val="0"/>
          <c:showPercent val="0"/>
          <c:showBubbleSize val="0"/>
        </c:dLbls>
        <c:gapWidth val="50"/>
        <c:overlap val="100"/>
        <c:axId val="116806016"/>
        <c:axId val="116807936"/>
      </c:barChart>
      <c:catAx>
        <c:axId val="116806016"/>
        <c:scaling>
          <c:orientation val="minMax"/>
        </c:scaling>
        <c:delete val="0"/>
        <c:axPos val="b"/>
        <c:title>
          <c:tx>
            <c:rich>
              <a:bodyPr rot="0" vert="horz"/>
              <a:lstStyle/>
              <a:p>
                <a:pPr algn="ctr">
                  <a:defRPr/>
                </a:pPr>
                <a:r>
                  <a:rPr lang="en-US"/>
                  <a:t>Prim</a:t>
                </a:r>
                <a:r>
                  <a:rPr lang="cs-CZ"/>
                  <a:t>ární, sekundární a vyšší nevysokoškolské vzdělání</a:t>
                </a:r>
                <a:endParaRPr lang="en-US"/>
              </a:p>
            </c:rich>
          </c:tx>
          <c:layout>
            <c:manualLayout>
              <c:xMode val="edge"/>
              <c:yMode val="edge"/>
              <c:x val="0.29614748038751698"/>
              <c:y val="0.141293536501348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6807936"/>
        <c:crosses val="autoZero"/>
        <c:auto val="1"/>
        <c:lblAlgn val="ctr"/>
        <c:lblOffset val="0"/>
        <c:tickLblSkip val="1"/>
        <c:noMultiLvlLbl val="0"/>
      </c:catAx>
      <c:valAx>
        <c:axId val="116807936"/>
        <c:scaling>
          <c:orientation val="minMax"/>
          <c:min val="0"/>
        </c:scaling>
        <c:delete val="0"/>
        <c:axPos val="l"/>
        <c:majorGridlines>
          <c:spPr>
            <a:ln w="9525" cmpd="sng">
              <a:solidFill>
                <a:srgbClr val="CCCCCC"/>
              </a:solidFill>
              <a:prstDash val="solid"/>
            </a:ln>
          </c:spPr>
        </c:majorGridlines>
        <c:title>
          <c:tx>
            <c:rich>
              <a:bodyPr rot="0" vert="horz"/>
              <a:lstStyle/>
              <a:p>
                <a:pPr algn="ctr">
                  <a:defRPr/>
                </a:pPr>
                <a:r>
                  <a:rPr lang="en-US"/>
                  <a:t>% </a:t>
                </a:r>
                <a:r>
                  <a:rPr lang="cs-CZ"/>
                  <a:t> HDP</a:t>
                </a:r>
                <a:endParaRPr lang="en-US"/>
              </a:p>
            </c:rich>
          </c:tx>
          <c:layout>
            <c:manualLayout>
              <c:xMode val="edge"/>
              <c:yMode val="edge"/>
              <c:x val="4.35528926346068E-2"/>
              <c:y val="0.130592629162586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6806016"/>
        <c:crosses val="autoZero"/>
        <c:crossBetween val="between"/>
      </c:valAx>
      <c:spPr>
        <a:solidFill>
          <a:srgbClr val="FFFFFF"/>
        </a:solidFill>
        <a:ln w="9525">
          <a:solidFill>
            <a:srgbClr val="000000"/>
          </a:solidFill>
        </a:ln>
      </c:spPr>
    </c:plotArea>
    <c:legend>
      <c:legendPos val="b"/>
      <c:layout>
        <c:manualLayout>
          <c:xMode val="edge"/>
          <c:yMode val="edge"/>
          <c:x val="0.29967647767792699"/>
          <c:y val="0.87464393337329605"/>
          <c:w val="0.40883789137292598"/>
          <c:h val="5.9419212924048399E-2"/>
        </c:manualLayout>
      </c:layout>
      <c:overlay val="1"/>
      <c:spPr>
        <a:noFill/>
        <a:ln w="25400">
          <a:noFill/>
        </a:ln>
      </c:spPr>
      <c:txPr>
        <a:bodyPr rot="0" vert="horz"/>
        <a:lstStyle/>
        <a:p>
          <a:pPr>
            <a:defRPr/>
          </a:pPr>
          <a:endParaRPr lang="en-US"/>
        </a:p>
      </c:txPr>
    </c:legend>
    <c:plotVisOnly val="1"/>
    <c:dispBlanksAs val="gap"/>
    <c:showDLblsOverMax val="1"/>
  </c:chart>
  <c:spPr>
    <a:solidFill>
      <a:schemeClr val="accent6">
        <a:lumMod val="20000"/>
        <a:lumOff val="80000"/>
      </a:schemeClr>
    </a:solidFill>
    <a:ln w="9525">
      <a:noFill/>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2329162248943699"/>
          <c:w val="0.98906927548920098"/>
          <c:h val="0.87305678330216396"/>
        </c:manualLayout>
      </c:layout>
      <c:barChart>
        <c:barDir val="col"/>
        <c:grouping val="stacked"/>
        <c:varyColors val="0"/>
        <c:ser>
          <c:idx val="4"/>
          <c:order val="1"/>
          <c:tx>
            <c:strRef>
              <c:f>'Figure B4.1.'!$C$39</c:f>
              <c:strCache>
                <c:ptCount val="1"/>
                <c:pt idx="0">
                  <c:v>2013</c:v>
                </c:pt>
              </c:strCache>
            </c:strRef>
          </c:tx>
          <c:spPr>
            <a:solidFill>
              <a:srgbClr val="4F81BD"/>
            </a:solidFill>
            <a:ln w="3175">
              <a:solidFill>
                <a:srgbClr val="000000"/>
              </a:solidFill>
              <a:prstDash val="solid"/>
            </a:ln>
          </c:spPr>
          <c:invertIfNegative val="0"/>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B4.1.'!$C$40:$C$74</c:f>
              <c:numCache>
                <c:formatCode>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c:ext xmlns:c16="http://schemas.microsoft.com/office/drawing/2014/chart" uri="{C3380CC4-5D6E-409C-BE32-E72D297353CC}">
              <c16:uniqueId val="{00000000-8ACC-4A37-92EB-586D1F67D46A}"/>
            </c:ext>
          </c:extLst>
        </c:ser>
        <c:dLbls>
          <c:showLegendKey val="0"/>
          <c:showVal val="0"/>
          <c:showCatName val="0"/>
          <c:showSerName val="0"/>
          <c:showPercent val="0"/>
          <c:showBubbleSize val="0"/>
        </c:dLbls>
        <c:gapWidth val="50"/>
        <c:overlap val="100"/>
        <c:axId val="118369664"/>
        <c:axId val="118371840"/>
      </c:barChart>
      <c:lineChart>
        <c:grouping val="standard"/>
        <c:varyColors val="0"/>
        <c:ser>
          <c:idx val="3"/>
          <c:order val="0"/>
          <c:tx>
            <c:strRef>
              <c:f>'Figure B4.1.'!$B$39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c:ext xmlns:c16="http://schemas.microsoft.com/office/drawing/2014/chart" uri="{C3380CC4-5D6E-409C-BE32-E72D297353CC}">
              <c16:uniqueId val="{00000001-8ACC-4A37-92EB-586D1F67D46A}"/>
            </c:ext>
          </c:extLst>
        </c:ser>
        <c:ser>
          <c:idx val="2"/>
          <c:order val="2"/>
          <c:tx>
            <c:strRef>
              <c:f>'Figure B4.1.'!$D$39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c:ext xmlns:c16="http://schemas.microsoft.com/office/drawing/2014/chart" uri="{C3380CC4-5D6E-409C-BE32-E72D297353CC}">
              <c16:uniqueId val="{00000002-8ACC-4A37-92EB-586D1F67D46A}"/>
            </c:ext>
          </c:extLst>
        </c:ser>
        <c:dLbls>
          <c:showLegendKey val="0"/>
          <c:showVal val="0"/>
          <c:showCatName val="0"/>
          <c:showSerName val="0"/>
          <c:showPercent val="0"/>
          <c:showBubbleSize val="0"/>
        </c:dLbls>
        <c:marker val="1"/>
        <c:smooth val="0"/>
        <c:axId val="118369664"/>
        <c:axId val="118371840"/>
      </c:lineChart>
      <c:catAx>
        <c:axId val="118369664"/>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8371840"/>
        <c:crosses val="autoZero"/>
        <c:auto val="1"/>
        <c:lblAlgn val="ctr"/>
        <c:lblOffset val="0"/>
        <c:tickLblSkip val="1"/>
        <c:noMultiLvlLbl val="0"/>
      </c:catAx>
      <c:valAx>
        <c:axId val="118371840"/>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total public expenditure</a:t>
                </a:r>
              </a:p>
            </c:rich>
          </c:tx>
          <c:layout>
            <c:manualLayout>
              <c:xMode val="edge"/>
              <c:yMode val="edge"/>
              <c:x val="1.96752579840563E-2"/>
              <c:y val="3.65158738719304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8369664"/>
        <c:crosses val="autoZero"/>
        <c:crossBetween val="between"/>
      </c:valAx>
      <c:spPr>
        <a:solidFill>
          <a:srgbClr val="FFFFFF"/>
        </a:solidFill>
        <a:ln w="9525">
          <a:solidFill>
            <a:srgbClr val="000000"/>
          </a:solidFill>
          <a:prstDash val="solid"/>
        </a:ln>
      </c:spPr>
    </c:plotArea>
    <c:legend>
      <c:legendPos val="t"/>
      <c:layout>
        <c:manualLayout>
          <c:xMode val="edge"/>
          <c:yMode val="edge"/>
          <c:x val="5.44997636165045E-2"/>
          <c:y val="1.4606407075827801E-2"/>
          <c:w val="0.93597332942077904"/>
          <c:h val="5.47738108078955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solidFill>
      <a:srgbClr val="FFFFFF"/>
    </a:solidFill>
    <a:ln w="3175">
      <a:solidFill>
        <a:srgbClr val="000000"/>
      </a:solidFill>
      <a:prstDash val="solid"/>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2329162248943699"/>
          <c:w val="0.98906927548920098"/>
          <c:h val="0.87305678330216396"/>
        </c:manualLayout>
      </c:layout>
      <c:barChart>
        <c:barDir val="col"/>
        <c:grouping val="stacked"/>
        <c:varyColors val="0"/>
        <c:ser>
          <c:idx val="4"/>
          <c:order val="1"/>
          <c:tx>
            <c:strRef>
              <c:f>'Figure B4.1. (2)'!$C$39</c:f>
              <c:strCache>
                <c:ptCount val="1"/>
                <c:pt idx="0">
                  <c:v>2013</c:v>
                </c:pt>
              </c:strCache>
            </c:strRef>
          </c:tx>
          <c:spPr>
            <a:solidFill>
              <a:srgbClr val="4F81BD"/>
            </a:solidFill>
            <a:ln w="3175">
              <a:solidFill>
                <a:srgbClr val="000000"/>
              </a:solidFill>
              <a:prstDash val="solid"/>
            </a:ln>
          </c:spPr>
          <c:invertIfNegative val="0"/>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(2)'!$C$40:$C$74</c:f>
              <c:numCache>
                <c:formatCode>0.0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c:ext xmlns:c16="http://schemas.microsoft.com/office/drawing/2014/chart" uri="{C3380CC4-5D6E-409C-BE32-E72D297353CC}">
              <c16:uniqueId val="{00000000-74AA-46C7-935E-DAF1B35FDEFD}"/>
            </c:ext>
          </c:extLst>
        </c:ser>
        <c:dLbls>
          <c:showLegendKey val="0"/>
          <c:showVal val="0"/>
          <c:showCatName val="0"/>
          <c:showSerName val="0"/>
          <c:showPercent val="0"/>
          <c:showBubbleSize val="0"/>
        </c:dLbls>
        <c:gapWidth val="50"/>
        <c:overlap val="100"/>
        <c:axId val="118699136"/>
        <c:axId val="118701056"/>
      </c:barChart>
      <c:lineChart>
        <c:grouping val="standard"/>
        <c:varyColors val="0"/>
        <c:ser>
          <c:idx val="3"/>
          <c:order val="0"/>
          <c:tx>
            <c:strRef>
              <c:f>'Figure B4.1. (2)'!$B$39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c:ext xmlns:c16="http://schemas.microsoft.com/office/drawing/2014/chart" uri="{C3380CC4-5D6E-409C-BE32-E72D297353CC}">
              <c16:uniqueId val="{00000001-74AA-46C7-935E-DAF1B35FDEFD}"/>
            </c:ext>
          </c:extLst>
        </c:ser>
        <c:ser>
          <c:idx val="2"/>
          <c:order val="2"/>
          <c:tx>
            <c:strRef>
              <c:f>'Figure B4.1. (2)'!$D$39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c:ext xmlns:c16="http://schemas.microsoft.com/office/drawing/2014/chart" uri="{C3380CC4-5D6E-409C-BE32-E72D297353CC}">
              <c16:uniqueId val="{00000002-74AA-46C7-935E-DAF1B35FDEFD}"/>
            </c:ext>
          </c:extLst>
        </c:ser>
        <c:dLbls>
          <c:showLegendKey val="0"/>
          <c:showVal val="0"/>
          <c:showCatName val="0"/>
          <c:showSerName val="0"/>
          <c:showPercent val="0"/>
          <c:showBubbleSize val="0"/>
        </c:dLbls>
        <c:marker val="1"/>
        <c:smooth val="0"/>
        <c:axId val="118699136"/>
        <c:axId val="118701056"/>
      </c:lineChart>
      <c:catAx>
        <c:axId val="118699136"/>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8701056"/>
        <c:crosses val="autoZero"/>
        <c:auto val="1"/>
        <c:lblAlgn val="ctr"/>
        <c:lblOffset val="0"/>
        <c:tickLblSkip val="1"/>
        <c:noMultiLvlLbl val="0"/>
      </c:catAx>
      <c:valAx>
        <c:axId val="118701056"/>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total public expenditure</a:t>
                </a:r>
              </a:p>
            </c:rich>
          </c:tx>
          <c:layout>
            <c:manualLayout>
              <c:xMode val="edge"/>
              <c:yMode val="edge"/>
              <c:x val="1.96752579840563E-2"/>
              <c:y val="3.65158738719304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8699136"/>
        <c:crosses val="autoZero"/>
        <c:crossBetween val="between"/>
      </c:valAx>
      <c:spPr>
        <a:solidFill>
          <a:srgbClr val="FFFFFF"/>
        </a:solidFill>
        <a:ln w="9525">
          <a:solidFill>
            <a:srgbClr val="000000"/>
          </a:solidFill>
          <a:prstDash val="solid"/>
        </a:ln>
      </c:spPr>
    </c:plotArea>
    <c:legend>
      <c:legendPos val="t"/>
      <c:layout>
        <c:manualLayout>
          <c:xMode val="edge"/>
          <c:yMode val="edge"/>
          <c:x val="5.44997636165045E-2"/>
          <c:y val="1.4606407075827801E-2"/>
          <c:w val="0.93597332942077904"/>
          <c:h val="5.47738108078955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solidFill>
      <a:srgbClr val="FFFFFF"/>
    </a:solidFill>
    <a:ln w="3175">
      <a:solidFill>
        <a:srgbClr val="000000"/>
      </a:solidFill>
      <a:prstDash val="solid"/>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Celkové veřejné výdaje na vzdělávání jako podíl na celkových veřejných výdajích  (2005, 2008, 2013)</a:t>
            </a:r>
            <a:endParaRPr lang="en-US" sz="1400" b="1">
              <a:latin typeface="Arial" charset="0"/>
              <a:ea typeface="Arial" charset="0"/>
              <a:cs typeface="Arial" charset="0"/>
            </a:endParaRPr>
          </a:p>
        </c:rich>
      </c:tx>
      <c:layout>
        <c:manualLayout>
          <c:xMode val="edge"/>
          <c:yMode val="edge"/>
          <c:x val="9.6516248066192301E-2"/>
          <c:y val="3.5598705501618103E-2"/>
        </c:manualLayout>
      </c:layout>
      <c:overlay val="0"/>
    </c:title>
    <c:autoTitleDeleted val="0"/>
    <c:plotArea>
      <c:layout>
        <c:manualLayout>
          <c:layoutTarget val="inner"/>
          <c:xMode val="edge"/>
          <c:yMode val="edge"/>
          <c:x val="6.5287092753612497E-2"/>
          <c:y val="0.20591290166399101"/>
          <c:w val="0.92063850168094896"/>
          <c:h val="0.493793295590713"/>
        </c:manualLayout>
      </c:layout>
      <c:barChart>
        <c:barDir val="col"/>
        <c:grouping val="stacked"/>
        <c:varyColors val="0"/>
        <c:ser>
          <c:idx val="4"/>
          <c:order val="1"/>
          <c:tx>
            <c:strRef>
              <c:f>'Figure B4.1. (2)'!$C$39</c:f>
              <c:strCache>
                <c:ptCount val="1"/>
                <c:pt idx="0">
                  <c:v>2013</c:v>
                </c:pt>
              </c:strCache>
            </c:strRef>
          </c:tx>
          <c:spPr>
            <a:solidFill>
              <a:srgbClr val="4F81BD"/>
            </a:solidFill>
            <a:ln w="3175">
              <a:solidFill>
                <a:srgbClr val="000000"/>
              </a:solidFill>
              <a:prstDash val="solid"/>
            </a:ln>
          </c:spPr>
          <c:invertIfNegative val="0"/>
          <c:dPt>
            <c:idx val="18"/>
            <c:invertIfNegative val="0"/>
            <c:bubble3D val="0"/>
            <c:spPr>
              <a:pattFill prst="wdUpDiag">
                <a:fgClr>
                  <a:srgbClr val="4F81BD"/>
                </a:fgClr>
                <a:bgClr>
                  <a:schemeClr val="bg1"/>
                </a:bgClr>
              </a:pattFill>
              <a:ln w="3175">
                <a:solidFill>
                  <a:srgbClr val="000000"/>
                </a:solidFill>
                <a:prstDash val="solid"/>
              </a:ln>
            </c:spPr>
            <c:extLst>
              <c:ext xmlns:c16="http://schemas.microsoft.com/office/drawing/2014/chart" uri="{C3380CC4-5D6E-409C-BE32-E72D297353CC}">
                <c16:uniqueId val="{00000001-5630-4022-965B-C0693AD20587}"/>
              </c:ext>
            </c:extLst>
          </c:dPt>
          <c:dPt>
            <c:idx val="31"/>
            <c:invertIfNegative val="0"/>
            <c:bubble3D val="0"/>
            <c:spPr>
              <a:solidFill>
                <a:srgbClr val="FF0000"/>
              </a:solidFill>
              <a:ln w="3175">
                <a:solidFill>
                  <a:srgbClr val="000000"/>
                </a:solidFill>
                <a:prstDash val="solid"/>
              </a:ln>
            </c:spPr>
            <c:extLst>
              <c:ext xmlns:c16="http://schemas.microsoft.com/office/drawing/2014/chart" uri="{C3380CC4-5D6E-409C-BE32-E72D297353CC}">
                <c16:uniqueId val="{00000000-5630-4022-965B-C0693AD20587}"/>
              </c:ext>
            </c:extLst>
          </c:dPt>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(2)'!$C$40:$C$74</c:f>
              <c:numCache>
                <c:formatCode>0.0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c:ext xmlns:c16="http://schemas.microsoft.com/office/drawing/2014/chart" uri="{C3380CC4-5D6E-409C-BE32-E72D297353CC}">
              <c16:uniqueId val="{00000000-F0CD-4CD0-AFF8-99F2BB750AA3}"/>
            </c:ext>
          </c:extLst>
        </c:ser>
        <c:dLbls>
          <c:showLegendKey val="0"/>
          <c:showVal val="0"/>
          <c:showCatName val="0"/>
          <c:showSerName val="0"/>
          <c:showPercent val="0"/>
          <c:showBubbleSize val="0"/>
        </c:dLbls>
        <c:gapWidth val="50"/>
        <c:overlap val="100"/>
        <c:axId val="118779904"/>
        <c:axId val="118781824"/>
      </c:barChart>
      <c:lineChart>
        <c:grouping val="standard"/>
        <c:varyColors val="0"/>
        <c:ser>
          <c:idx val="3"/>
          <c:order val="0"/>
          <c:tx>
            <c:strRef>
              <c:f>'Figure B4.1. (2)'!$B$39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c:ext xmlns:c16="http://schemas.microsoft.com/office/drawing/2014/chart" uri="{C3380CC4-5D6E-409C-BE32-E72D297353CC}">
              <c16:uniqueId val="{00000001-F0CD-4CD0-AFF8-99F2BB750AA3}"/>
            </c:ext>
          </c:extLst>
        </c:ser>
        <c:ser>
          <c:idx val="2"/>
          <c:order val="2"/>
          <c:tx>
            <c:strRef>
              <c:f>'Figure B4.1. (2)'!$D$39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c:ext xmlns:c16="http://schemas.microsoft.com/office/drawing/2014/chart" uri="{C3380CC4-5D6E-409C-BE32-E72D297353CC}">
              <c16:uniqueId val="{00000002-F0CD-4CD0-AFF8-99F2BB750AA3}"/>
            </c:ext>
          </c:extLst>
        </c:ser>
        <c:dLbls>
          <c:showLegendKey val="0"/>
          <c:showVal val="0"/>
          <c:showCatName val="0"/>
          <c:showSerName val="0"/>
          <c:showPercent val="0"/>
          <c:showBubbleSize val="0"/>
        </c:dLbls>
        <c:marker val="1"/>
        <c:smooth val="0"/>
        <c:axId val="118779904"/>
        <c:axId val="118781824"/>
      </c:lineChart>
      <c:catAx>
        <c:axId val="118779904"/>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8781824"/>
        <c:crosses val="autoZero"/>
        <c:auto val="1"/>
        <c:lblAlgn val="ctr"/>
        <c:lblOffset val="0"/>
        <c:tickLblSkip val="1"/>
        <c:noMultiLvlLbl val="0"/>
      </c:catAx>
      <c:valAx>
        <c:axId val="118781824"/>
        <c:scaling>
          <c:orientation val="minMax"/>
          <c:min val="0"/>
        </c:scaling>
        <c:delete val="0"/>
        <c:axPos val="l"/>
        <c:majorGridlines>
          <c:spPr>
            <a:ln w="9525" cmpd="sng">
              <a:solidFill>
                <a:srgbClr val="CCCCCC"/>
              </a:solidFill>
              <a:prstDash val="solid"/>
            </a:ln>
          </c:spPr>
        </c:majorGridlines>
        <c:title>
          <c:tx>
            <c:rich>
              <a:bodyPr rot="0" vert="horz"/>
              <a:lstStyle/>
              <a:p>
                <a:pPr algn="ctr">
                  <a:defRPr/>
                </a:pPr>
                <a:r>
                  <a:rPr lang="en-US"/>
                  <a:t>% </a:t>
                </a:r>
                <a:r>
                  <a:rPr lang="cs-CZ"/>
                  <a:t>veřejných výdajů</a:t>
                </a:r>
                <a:endParaRPr lang="en-US"/>
              </a:p>
            </c:rich>
          </c:tx>
          <c:layout>
            <c:manualLayout>
              <c:xMode val="edge"/>
              <c:yMode val="edge"/>
              <c:x val="7.5436115040075401E-3"/>
              <c:y val="0.125538752005019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8779904"/>
        <c:crosses val="autoZero"/>
        <c:crossBetween val="between"/>
      </c:valAx>
      <c:spPr>
        <a:solidFill>
          <a:srgbClr val="FFFFFF"/>
        </a:solidFill>
        <a:ln w="9525">
          <a:solidFill>
            <a:srgbClr val="000000"/>
          </a:solidFill>
          <a:prstDash val="solid"/>
        </a:ln>
      </c:spPr>
    </c:plotArea>
    <c:legend>
      <c:legendPos val="b"/>
      <c:layout>
        <c:manualLayout>
          <c:xMode val="edge"/>
          <c:yMode val="edge"/>
          <c:x val="0.422683526701013"/>
          <c:y val="0.87276779081860001"/>
          <c:w val="0.213095739270215"/>
          <c:h val="5.8621574533028999E-2"/>
        </c:manualLayout>
      </c:layout>
      <c:overlay val="1"/>
      <c:spPr>
        <a:noFill/>
        <a:ln w="25400">
          <a:noFill/>
        </a:ln>
      </c:spPr>
    </c:legend>
    <c:plotVisOnly val="1"/>
    <c:dispBlanksAs val="gap"/>
    <c:showDLblsOverMax val="1"/>
  </c:chart>
  <c:spPr>
    <a:solidFill>
      <a:schemeClr val="accent6">
        <a:lumMod val="20000"/>
        <a:lumOff val="80000"/>
      </a:schemeClr>
    </a:solidFill>
    <a:ln w="3175">
      <a:noFill/>
      <a:prstDash val="solid"/>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orientation="portrait"/>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1"/>
          <c:order val="1"/>
          <c:tx>
            <c:strRef>
              <c:f>'Figure B7.2.'!$F$38</c:f>
              <c:strCache>
                <c:ptCount val="1"/>
                <c:pt idx="0">
                  <c:v>Lower secondary</c:v>
                </c:pt>
              </c:strCache>
            </c:strRef>
          </c:tx>
          <c:spPr>
            <a:solidFill>
              <a:srgbClr val="4F81BD"/>
            </a:solidFill>
            <a:ln w="6350" cmpd="sng">
              <a:solidFill>
                <a:srgbClr val="000000"/>
              </a:solidFill>
              <a:round/>
            </a:ln>
            <a:effectLst/>
          </c:spPr>
          <c:invertIfNegative val="0"/>
          <c:cat>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cat>
          <c:val>
            <c:numRef>
              <c:f>'Figure B7.2.'!$F$39:$F$68</c:f>
              <c:numCache>
                <c:formatCode>0.0</c:formatCode>
                <c:ptCount val="30"/>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6.1030057426055766</c:v>
                </c:pt>
                <c:pt idx="27">
                  <c:v>5.4785581111932498</c:v>
                </c:pt>
                <c:pt idx="28">
                  <c:v>4.9314580958504886</c:v>
                </c:pt>
                <c:pt idx="29">
                  <c:v>4.7036294232689828</c:v>
                </c:pt>
              </c:numCache>
            </c:numRef>
          </c:val>
          <c:extLst>
            <c:ext xmlns:c16="http://schemas.microsoft.com/office/drawing/2014/chart" uri="{C3380CC4-5D6E-409C-BE32-E72D297353CC}">
              <c16:uniqueId val="{00000000-171D-452B-9119-B32DCC42FE90}"/>
            </c:ext>
          </c:extLst>
        </c:ser>
        <c:dLbls>
          <c:showLegendKey val="0"/>
          <c:showVal val="0"/>
          <c:showCatName val="0"/>
          <c:showSerName val="0"/>
          <c:showPercent val="0"/>
          <c:showBubbleSize val="0"/>
        </c:dLbls>
        <c:gapWidth val="150"/>
        <c:axId val="118095232"/>
        <c:axId val="118101504"/>
      </c:barChart>
      <c:scatterChart>
        <c:scatterStyle val="lineMarker"/>
        <c:varyColors val="0"/>
        <c:ser>
          <c:idx val="0"/>
          <c:order val="0"/>
          <c:tx>
            <c:strRef>
              <c:f>'Figure B7.2.'!$E$38</c:f>
              <c:strCache>
                <c:ptCount val="1"/>
                <c:pt idx="0">
                  <c:v>Primary</c:v>
                </c:pt>
              </c:strCache>
            </c:strRef>
          </c:tx>
          <c:spPr>
            <a:ln w="28575">
              <a:noFill/>
            </a:ln>
          </c:spPr>
          <c:marker>
            <c:symbol val="diamond"/>
            <c:size val="5"/>
            <c:spPr>
              <a:solidFill>
                <a:schemeClr val="bg1"/>
              </a:solidFill>
              <a:ln>
                <a:solidFill>
                  <a:schemeClr val="tx1"/>
                </a:solidFill>
                <a:prstDash val="solid"/>
              </a:ln>
            </c:spPr>
          </c:marker>
          <c:xVal>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xVal>
          <c:yVal>
            <c:numRef>
              <c:f>'Figure B7.2.'!$E$39:$E$68</c:f>
              <c:numCache>
                <c:formatCode>0.0</c:formatCode>
                <c:ptCount val="30"/>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5">
                  <c:v>4.5303223285439174</c:v>
                </c:pt>
                <c:pt idx="26">
                  <c:v>6.8332211106065719</c:v>
                </c:pt>
                <c:pt idx="27">
                  <c:v>5.5310820065441941</c:v>
                </c:pt>
                <c:pt idx="28">
                  <c:v>3.114819771960303</c:v>
                </c:pt>
                <c:pt idx="29">
                  <c:v>3.4195936722116032</c:v>
                </c:pt>
              </c:numCache>
            </c:numRef>
          </c:yVal>
          <c:smooth val="0"/>
          <c:extLst>
            <c:ext xmlns:c16="http://schemas.microsoft.com/office/drawing/2014/chart" uri="{C3380CC4-5D6E-409C-BE32-E72D297353CC}">
              <c16:uniqueId val="{00000001-171D-452B-9119-B32DCC42FE90}"/>
            </c:ext>
          </c:extLst>
        </c:ser>
        <c:ser>
          <c:idx val="2"/>
          <c:order val="2"/>
          <c:tx>
            <c:strRef>
              <c:f>'Figure B7.2.'!$G$38</c:f>
              <c:strCache>
                <c:ptCount val="1"/>
                <c:pt idx="0">
                  <c:v>Upper secondary</c:v>
                </c:pt>
              </c:strCache>
            </c:strRef>
          </c:tx>
          <c:spPr>
            <a:ln w="28575">
              <a:noFill/>
            </a:ln>
          </c:spPr>
          <c:marker>
            <c:symbol val="diamond"/>
            <c:size val="5"/>
            <c:spPr>
              <a:solidFill>
                <a:schemeClr val="tx1"/>
              </a:solidFill>
              <a:ln>
                <a:solidFill>
                  <a:schemeClr val="tx1"/>
                </a:solidFill>
                <a:prstDash val="solid"/>
              </a:ln>
            </c:spPr>
          </c:marker>
          <c:xVal>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xVal>
          <c:yVal>
            <c:numRef>
              <c:f>'Figure B7.2.'!$G$39:$G$68</c:f>
              <c:numCache>
                <c:formatCode>0.0</c:formatCode>
                <c:ptCount val="30"/>
                <c:pt idx="1">
                  <c:v>14.334740002554907</c:v>
                </c:pt>
                <c:pt idx="3">
                  <c:v>14.162361161803222</c:v>
                </c:pt>
                <c:pt idx="4">
                  <c:v>13.763592370259289</c:v>
                </c:pt>
                <c:pt idx="7">
                  <c:v>12.214896156392216</c:v>
                </c:pt>
                <c:pt idx="8">
                  <c:v>10.441903543759896</c:v>
                </c:pt>
                <c:pt idx="9">
                  <c:v>12.0076536760967</c:v>
                </c:pt>
                <c:pt idx="14">
                  <c:v>10.883398947454797</c:v>
                </c:pt>
                <c:pt idx="15">
                  <c:v>9.219953046168996</c:v>
                </c:pt>
                <c:pt idx="16">
                  <c:v>8.0371427015752381</c:v>
                </c:pt>
                <c:pt idx="19">
                  <c:v>7.1574102448064618</c:v>
                </c:pt>
                <c:pt idx="20">
                  <c:v>8.4348301251083537</c:v>
                </c:pt>
                <c:pt idx="21">
                  <c:v>9.6517557788639152</c:v>
                </c:pt>
                <c:pt idx="22">
                  <c:v>6.9185272302464327</c:v>
                </c:pt>
                <c:pt idx="23">
                  <c:v>6.779181053929598</c:v>
                </c:pt>
                <c:pt idx="25">
                  <c:v>9.3293137376441173</c:v>
                </c:pt>
                <c:pt idx="26">
                  <c:v>5.5108302375290874</c:v>
                </c:pt>
                <c:pt idx="29">
                  <c:v>4.2504258696610044</c:v>
                </c:pt>
              </c:numCache>
            </c:numRef>
          </c:yVal>
          <c:smooth val="0"/>
          <c:extLst>
            <c:ext xmlns:c16="http://schemas.microsoft.com/office/drawing/2014/chart" uri="{C3380CC4-5D6E-409C-BE32-E72D297353CC}">
              <c16:uniqueId val="{00000002-171D-452B-9119-B32DCC42FE90}"/>
            </c:ext>
          </c:extLst>
        </c:ser>
        <c:dLbls>
          <c:showLegendKey val="0"/>
          <c:showVal val="0"/>
          <c:showCatName val="0"/>
          <c:showSerName val="0"/>
          <c:showPercent val="0"/>
          <c:showBubbleSize val="0"/>
        </c:dLbls>
        <c:axId val="118095232"/>
        <c:axId val="118101504"/>
      </c:scatterChart>
      <c:catAx>
        <c:axId val="11809523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18101504"/>
        <c:crosses val="autoZero"/>
        <c:auto val="1"/>
        <c:lblAlgn val="ctr"/>
        <c:lblOffset val="0"/>
        <c:tickLblSkip val="1"/>
        <c:noMultiLvlLbl val="0"/>
      </c:catAx>
      <c:valAx>
        <c:axId val="118101504"/>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8095232"/>
        <c:crosses val="autoZero"/>
        <c:crossBetween val="between"/>
      </c:valAx>
      <c:spPr>
        <a:solidFill>
          <a:srgbClr val="FFFFFF"/>
        </a:solidFill>
        <a:ln w="9525">
          <a:solidFill>
            <a:srgbClr val="000000"/>
          </a:solidFill>
        </a:ln>
      </c:spPr>
    </c:plotArea>
    <c:legend>
      <c:legendPos val="r"/>
      <c:layout>
        <c:manualLayout>
          <c:xMode val="edge"/>
          <c:yMode val="edge"/>
          <c:x val="4.4278213275821099E-2"/>
          <c:y val="1.46063768335963E-2"/>
          <c:w val="0.94289789515558897"/>
          <c:h val="5.4773913125986097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Tertiary education </a:t>
            </a:r>
          </a:p>
        </c:rich>
      </c:tx>
      <c:layout>
        <c:manualLayout>
          <c:xMode val="edge"/>
          <c:yMode val="edge"/>
          <c:x val="0.45397044547513699"/>
          <c:y val="2.0158668845639601E-2"/>
        </c:manualLayout>
      </c:layout>
      <c:overlay val="0"/>
      <c:spPr>
        <a:noFill/>
        <a:ln w="25400">
          <a:noFill/>
        </a:ln>
      </c:spPr>
    </c:title>
    <c:autoTitleDeleted val="0"/>
    <c:plotArea>
      <c:layout>
        <c:manualLayout>
          <c:layoutTarget val="inner"/>
          <c:xMode val="edge"/>
          <c:yMode val="edge"/>
          <c:x val="7.17945829176935E-2"/>
          <c:y val="0.13294325396825399"/>
          <c:w val="0.91025377229080895"/>
          <c:h val="0.63187222222222195"/>
        </c:manualLayout>
      </c:layout>
      <c:barChart>
        <c:barDir val="col"/>
        <c:grouping val="clustered"/>
        <c:varyColors val="0"/>
        <c:ser>
          <c:idx val="0"/>
          <c:order val="0"/>
          <c:spPr>
            <a:solidFill>
              <a:srgbClr val="4F81BD"/>
            </a:solidFill>
            <a:ln w="3175">
              <a:solidFill>
                <a:srgbClr val="000000"/>
              </a:solidFill>
              <a:prstDash val="solid"/>
            </a:ln>
          </c:spPr>
          <c:invertIfNegative val="0"/>
          <c:cat>
            <c:strRef>
              <c:f>'Figure B1.3.'!$I$53:$I$94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B1.3.'!$J$53:$J$94</c:f>
              <c:numCache>
                <c:formatCode>0</c:formatCode>
                <c:ptCount val="42"/>
                <c:pt idx="0">
                  <c:v>40932.867749826997</c:v>
                </c:pt>
                <c:pt idx="1">
                  <c:v>25125.508017142001</c:v>
                </c:pt>
                <c:pt idx="2">
                  <c:v>20378.521351889998</c:v>
                </c:pt>
                <c:pt idx="3">
                  <c:v>16460.495288458002</c:v>
                </c:pt>
                <c:pt idx="4">
                  <c:v>27923.718748387</c:v>
                </c:pt>
                <c:pt idx="5">
                  <c:v>16695.036873124001</c:v>
                </c:pt>
                <c:pt idx="6">
                  <c:v>25743.817908004999</c:v>
                </c:pt>
                <c:pt idx="7">
                  <c:v>23219.209503599999</c:v>
                </c:pt>
                <c:pt idx="8">
                  <c:v>11255.515521437001</c:v>
                </c:pt>
                <c:pt idx="9">
                  <c:v>15910.657860347999</c:v>
                </c:pt>
                <c:pt idx="10">
                  <c:v>21457.897053172001</c:v>
                </c:pt>
                <c:pt idx="11">
                  <c:v>12063.698251498001</c:v>
                </c:pt>
                <c:pt idx="12">
                  <c:v>17882.623689856999</c:v>
                </c:pt>
                <c:pt idx="13">
                  <c:v>15663.608399691717</c:v>
                </c:pt>
                <c:pt idx="14">
                  <c:v>17868.426361092999</c:v>
                </c:pt>
                <c:pt idx="15">
                  <c:v>15771.675920911584</c:v>
                </c:pt>
                <c:pt idx="16">
                  <c:v>11171.658222427999</c:v>
                </c:pt>
                <c:pt idx="17">
                  <c:v>18947.052008613999</c:v>
                </c:pt>
                <c:pt idx="18">
                  <c:v>18336.882643382</c:v>
                </c:pt>
                <c:pt idx="19">
                  <c:v>16894.549135252</c:v>
                </c:pt>
                <c:pt idx="20">
                  <c:v>13663.209724774</c:v>
                </c:pt>
                <c:pt idx="21">
                  <c:v>9323.2934456383009</c:v>
                </c:pt>
                <c:pt idx="22">
                  <c:v>14585.380804840001</c:v>
                </c:pt>
                <c:pt idx="23">
                  <c:v>11105.979890309</c:v>
                </c:pt>
                <c:pt idx="24">
                  <c:v>16194.152485353001</c:v>
                </c:pt>
                <c:pt idx="25">
                  <c:v>11607.217641145</c:v>
                </c:pt>
                <c:pt idx="26">
                  <c:v>12603.546061872001</c:v>
                </c:pt>
                <c:pt idx="27">
                  <c:v>15184.69881514</c:v>
                </c:pt>
                <c:pt idx="28">
                  <c:v>8928.9618946540995</c:v>
                </c:pt>
                <c:pt idx="29">
                  <c:v>8192.7043683645006</c:v>
                </c:pt>
                <c:pt idx="30">
                  <c:v>10320.718590908</c:v>
                </c:pt>
                <c:pt idx="31">
                  <c:v>9979.7835142865006</c:v>
                </c:pt>
                <c:pt idx="32">
                  <c:v>8696.7975425291006</c:v>
                </c:pt>
                <c:pt idx="33">
                  <c:v>10432.033059613001</c:v>
                </c:pt>
                <c:pt idx="34">
                  <c:v>7642.0336067197004</c:v>
                </c:pt>
                <c:pt idx="35">
                  <c:v>13539.901995331</c:v>
                </c:pt>
                <c:pt idx="37">
                  <c:v>10637.499048449001</c:v>
                </c:pt>
                <c:pt idx="38">
                  <c:v>7567.6321714139003</c:v>
                </c:pt>
                <c:pt idx="40">
                  <c:v>6391.3266136075999</c:v>
                </c:pt>
                <c:pt idx="41">
                  <c:v>2094.4565353610001</c:v>
                </c:pt>
              </c:numCache>
            </c:numRef>
          </c:val>
          <c:extLst>
            <c:ext xmlns:c16="http://schemas.microsoft.com/office/drawing/2014/chart" uri="{C3380CC4-5D6E-409C-BE32-E72D297353CC}">
              <c16:uniqueId val="{00000000-82EE-45C0-81F4-ED54B971832A}"/>
            </c:ext>
          </c:extLst>
        </c:ser>
        <c:dLbls>
          <c:showLegendKey val="0"/>
          <c:showVal val="0"/>
          <c:showCatName val="0"/>
          <c:showSerName val="0"/>
          <c:showPercent val="0"/>
          <c:showBubbleSize val="0"/>
        </c:dLbls>
        <c:gapWidth val="50"/>
        <c:axId val="99287040"/>
        <c:axId val="99288576"/>
      </c:barChart>
      <c:catAx>
        <c:axId val="99287040"/>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99288576"/>
        <c:crosses val="autoZero"/>
        <c:auto val="1"/>
        <c:lblAlgn val="ctr"/>
        <c:lblOffset val="0"/>
        <c:tickLblSkip val="1"/>
        <c:noMultiLvlLbl val="0"/>
      </c:catAx>
      <c:valAx>
        <c:axId val="99288576"/>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99287040"/>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1"/>
          <c:order val="1"/>
          <c:tx>
            <c:strRef>
              <c:f>'Figure B7.2. (2)'!$F$38</c:f>
              <c:strCache>
                <c:ptCount val="1"/>
                <c:pt idx="0">
                  <c:v>2. stupeň ZŠ</c:v>
                </c:pt>
              </c:strCache>
            </c:strRef>
          </c:tx>
          <c:spPr>
            <a:solidFill>
              <a:srgbClr val="4F81BD"/>
            </a:solidFill>
            <a:ln w="6350" cmpd="sng">
              <a:solidFill>
                <a:srgbClr val="000000"/>
              </a:solidFill>
              <a:round/>
            </a:ln>
            <a:effectLst/>
          </c:spPr>
          <c:invertIfNegative val="0"/>
          <c:cat>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cat>
          <c:val>
            <c:numRef>
              <c:f>'Figure B7.2. (2)'!$F$39:$F$68</c:f>
              <c:numCache>
                <c:formatCode>0.0</c:formatCode>
                <c:ptCount val="30"/>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4.9314580958504886</c:v>
                </c:pt>
                <c:pt idx="27">
                  <c:v>4.7036294232689828</c:v>
                </c:pt>
              </c:numCache>
            </c:numRef>
          </c:val>
          <c:extLst>
            <c:ext xmlns:c16="http://schemas.microsoft.com/office/drawing/2014/chart" uri="{C3380CC4-5D6E-409C-BE32-E72D297353CC}">
              <c16:uniqueId val="{00000000-0052-41AC-927B-B8EB19A80EB3}"/>
            </c:ext>
          </c:extLst>
        </c:ser>
        <c:dLbls>
          <c:showLegendKey val="0"/>
          <c:showVal val="0"/>
          <c:showCatName val="0"/>
          <c:showSerName val="0"/>
          <c:showPercent val="0"/>
          <c:showBubbleSize val="0"/>
        </c:dLbls>
        <c:gapWidth val="150"/>
        <c:axId val="118166272"/>
        <c:axId val="118168192"/>
      </c:barChart>
      <c:scatterChart>
        <c:scatterStyle val="lineMarker"/>
        <c:varyColors val="0"/>
        <c:ser>
          <c:idx val="0"/>
          <c:order val="0"/>
          <c:tx>
            <c:strRef>
              <c:f>'Figure B7.2. (2)'!$E$38</c:f>
              <c:strCache>
                <c:ptCount val="1"/>
                <c:pt idx="0">
                  <c:v>1. stupeň ZŠ</c:v>
                </c:pt>
              </c:strCache>
            </c:strRef>
          </c:tx>
          <c:spPr>
            <a:ln w="28575">
              <a:noFill/>
            </a:ln>
          </c:spPr>
          <c:marker>
            <c:symbol val="diamond"/>
            <c:size val="5"/>
            <c:spPr>
              <a:solidFill>
                <a:schemeClr val="bg1"/>
              </a:solidFill>
              <a:ln>
                <a:solidFill>
                  <a:schemeClr val="tx1"/>
                </a:solidFill>
                <a:prstDash val="solid"/>
              </a:ln>
            </c:spPr>
          </c:marker>
          <c:xVal>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(2)'!$E$39:$E$68</c:f>
              <c:numCache>
                <c:formatCode>0.0</c:formatCode>
                <c:ptCount val="30"/>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4">
                  <c:v>0</c:v>
                </c:pt>
                <c:pt idx="25">
                  <c:v>4.5303223285439174</c:v>
                </c:pt>
                <c:pt idx="26">
                  <c:v>3.114819771960303</c:v>
                </c:pt>
                <c:pt idx="27">
                  <c:v>3.4195936722116032</c:v>
                </c:pt>
              </c:numCache>
            </c:numRef>
          </c:yVal>
          <c:smooth val="0"/>
          <c:extLst>
            <c:ext xmlns:c16="http://schemas.microsoft.com/office/drawing/2014/chart" uri="{C3380CC4-5D6E-409C-BE32-E72D297353CC}">
              <c16:uniqueId val="{00000001-0052-41AC-927B-B8EB19A80EB3}"/>
            </c:ext>
          </c:extLst>
        </c:ser>
        <c:ser>
          <c:idx val="2"/>
          <c:order val="2"/>
          <c:tx>
            <c:strRef>
              <c:f>'Figure B7.2. (2)'!$G$38</c:f>
              <c:strCache>
                <c:ptCount val="1"/>
                <c:pt idx="0">
                  <c:v>Upper secondary</c:v>
                </c:pt>
              </c:strCache>
            </c:strRef>
          </c:tx>
          <c:spPr>
            <a:ln w="28575">
              <a:noFill/>
            </a:ln>
          </c:spPr>
          <c:marker>
            <c:symbol val="diamond"/>
            <c:size val="5"/>
            <c:spPr>
              <a:solidFill>
                <a:schemeClr val="tx1"/>
              </a:solidFill>
              <a:ln>
                <a:solidFill>
                  <a:schemeClr val="tx1"/>
                </a:solidFill>
                <a:prstDash val="solid"/>
              </a:ln>
            </c:spPr>
          </c:marker>
          <c:xVal>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(2)'!$G$39:$G$68</c:f>
              <c:numCache>
                <c:formatCode>0.0</c:formatCode>
                <c:ptCount val="30"/>
                <c:pt idx="1">
                  <c:v>14.334740002554907</c:v>
                </c:pt>
                <c:pt idx="3">
                  <c:v>14.162361161803222</c:v>
                </c:pt>
                <c:pt idx="4">
                  <c:v>13.763592370259289</c:v>
                </c:pt>
                <c:pt idx="7">
                  <c:v>12.214896156392216</c:v>
                </c:pt>
                <c:pt idx="8">
                  <c:v>10.441903543759896</c:v>
                </c:pt>
                <c:pt idx="9">
                  <c:v>12.0076536760967</c:v>
                </c:pt>
                <c:pt idx="14">
                  <c:v>10.883398947454797</c:v>
                </c:pt>
                <c:pt idx="15">
                  <c:v>9.219953046168996</c:v>
                </c:pt>
                <c:pt idx="16">
                  <c:v>8.0371427015752381</c:v>
                </c:pt>
                <c:pt idx="19">
                  <c:v>7.1574102448064618</c:v>
                </c:pt>
                <c:pt idx="20">
                  <c:v>8.4348301251083537</c:v>
                </c:pt>
                <c:pt idx="21">
                  <c:v>9.6517557788639152</c:v>
                </c:pt>
                <c:pt idx="22">
                  <c:v>6.9185272302464327</c:v>
                </c:pt>
                <c:pt idx="23">
                  <c:v>6.779181053929598</c:v>
                </c:pt>
                <c:pt idx="25">
                  <c:v>9.3293137376441173</c:v>
                </c:pt>
                <c:pt idx="27">
                  <c:v>4.2504258696610044</c:v>
                </c:pt>
              </c:numCache>
            </c:numRef>
          </c:yVal>
          <c:smooth val="0"/>
          <c:extLst>
            <c:ext xmlns:c16="http://schemas.microsoft.com/office/drawing/2014/chart" uri="{C3380CC4-5D6E-409C-BE32-E72D297353CC}">
              <c16:uniqueId val="{00000002-0052-41AC-927B-B8EB19A80EB3}"/>
            </c:ext>
          </c:extLst>
        </c:ser>
        <c:dLbls>
          <c:showLegendKey val="0"/>
          <c:showVal val="0"/>
          <c:showCatName val="0"/>
          <c:showSerName val="0"/>
          <c:showPercent val="0"/>
          <c:showBubbleSize val="0"/>
        </c:dLbls>
        <c:axId val="118166272"/>
        <c:axId val="118168192"/>
      </c:scatterChart>
      <c:catAx>
        <c:axId val="11816627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18168192"/>
        <c:crosses val="autoZero"/>
        <c:auto val="1"/>
        <c:lblAlgn val="ctr"/>
        <c:lblOffset val="0"/>
        <c:tickLblSkip val="1"/>
        <c:noMultiLvlLbl val="0"/>
      </c:catAx>
      <c:valAx>
        <c:axId val="118168192"/>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8166272"/>
        <c:crosses val="autoZero"/>
        <c:crossBetween val="between"/>
      </c:valAx>
      <c:spPr>
        <a:solidFill>
          <a:srgbClr val="FFFFFF"/>
        </a:solidFill>
        <a:ln w="9525">
          <a:solidFill>
            <a:srgbClr val="000000"/>
          </a:solidFill>
        </a:ln>
      </c:spPr>
    </c:plotArea>
    <c:legend>
      <c:legendPos val="r"/>
      <c:layout>
        <c:manualLayout>
          <c:xMode val="edge"/>
          <c:yMode val="edge"/>
          <c:x val="4.4278213275821099E-2"/>
          <c:y val="1.46063768335963E-2"/>
          <c:w val="0.94289789515558897"/>
          <c:h val="5.4773913125986097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Arial" charset="0"/>
                <a:ea typeface="Arial" charset="0"/>
                <a:cs typeface="Arial" charset="0"/>
              </a:defRPr>
            </a:pPr>
            <a:r>
              <a:rPr lang="cs-CZ">
                <a:latin typeface="Arial" charset="0"/>
                <a:ea typeface="Arial" charset="0"/>
                <a:cs typeface="Arial" charset="0"/>
              </a:rPr>
              <a:t>Náklady na </a:t>
            </a:r>
            <a:r>
              <a:rPr lang="en-US">
                <a:latin typeface="Arial" charset="0"/>
                <a:ea typeface="Arial" charset="0"/>
                <a:cs typeface="Arial" charset="0"/>
              </a:rPr>
              <a:t>u</a:t>
            </a:r>
            <a:r>
              <a:rPr lang="cs-CZ">
                <a:latin typeface="Arial" charset="0"/>
                <a:ea typeface="Arial" charset="0"/>
                <a:cs typeface="Arial" charset="0"/>
              </a:rPr>
              <a:t>čitelské platy připadající na jednoho studenta v poměru k HDP na hlavu </a:t>
            </a:r>
            <a:r>
              <a:rPr lang="en-US">
                <a:latin typeface="Arial" charset="0"/>
                <a:ea typeface="Arial" charset="0"/>
                <a:cs typeface="Arial" charset="0"/>
              </a:rPr>
              <a:t>(2014)</a:t>
            </a:r>
          </a:p>
        </c:rich>
      </c:tx>
      <c:overlay val="1"/>
    </c:title>
    <c:autoTitleDeleted val="0"/>
    <c:plotArea>
      <c:layout>
        <c:manualLayout>
          <c:layoutTarget val="inner"/>
          <c:xMode val="edge"/>
          <c:yMode val="edge"/>
          <c:x val="4.6212777885397398E-2"/>
          <c:y val="0.22915973882104801"/>
          <c:w val="0.93995452601809903"/>
          <c:h val="0.442501935145513"/>
        </c:manualLayout>
      </c:layout>
      <c:barChart>
        <c:barDir val="col"/>
        <c:grouping val="clustered"/>
        <c:varyColors val="0"/>
        <c:ser>
          <c:idx val="1"/>
          <c:order val="1"/>
          <c:tx>
            <c:strRef>
              <c:f>'Figure B7.2. (2)'!$F$38</c:f>
              <c:strCache>
                <c:ptCount val="1"/>
                <c:pt idx="0">
                  <c:v>2. stupeň ZŠ</c:v>
                </c:pt>
              </c:strCache>
            </c:strRef>
          </c:tx>
          <c:spPr>
            <a:solidFill>
              <a:srgbClr val="4F81BD"/>
            </a:solidFill>
            <a:ln w="6350" cmpd="sng">
              <a:solidFill>
                <a:srgbClr val="000000"/>
              </a:solidFill>
              <a:round/>
            </a:ln>
            <a:effectLst/>
          </c:spPr>
          <c:invertIfNegative val="0"/>
          <c:dPt>
            <c:idx val="15"/>
            <c:invertIfNegative val="0"/>
            <c:bubble3D val="0"/>
            <c:spPr>
              <a:pattFill prst="wdUpDiag">
                <a:fgClr>
                  <a:srgbClr val="4F81BD"/>
                </a:fgClr>
                <a:bgClr>
                  <a:schemeClr val="bg1"/>
                </a:bgClr>
              </a:pattFill>
              <a:ln w="6350" cmpd="sng">
                <a:solidFill>
                  <a:srgbClr val="000000"/>
                </a:solidFill>
                <a:round/>
              </a:ln>
              <a:effectLst/>
            </c:spPr>
            <c:extLst>
              <c:ext xmlns:c16="http://schemas.microsoft.com/office/drawing/2014/chart" uri="{C3380CC4-5D6E-409C-BE32-E72D297353CC}">
                <c16:uniqueId val="{00000005-CD55-46A2-BA94-C42C307B672C}"/>
              </c:ext>
            </c:extLst>
          </c:dPt>
          <c:dPt>
            <c:idx val="26"/>
            <c:invertIfNegative val="0"/>
            <c:bubble3D val="0"/>
            <c:spPr>
              <a:solidFill>
                <a:srgbClr val="FF0000"/>
              </a:solidFill>
              <a:ln w="6350" cmpd="sng">
                <a:solidFill>
                  <a:srgbClr val="000000"/>
                </a:solidFill>
                <a:round/>
              </a:ln>
              <a:effectLst/>
            </c:spPr>
            <c:extLst>
              <c:ext xmlns:c16="http://schemas.microsoft.com/office/drawing/2014/chart" uri="{C3380CC4-5D6E-409C-BE32-E72D297353CC}">
                <c16:uniqueId val="{00000004-CD55-46A2-BA94-C42C307B672C}"/>
              </c:ext>
            </c:extLst>
          </c:dPt>
          <c:dPt>
            <c:idx val="28"/>
            <c:invertIfNegative val="0"/>
            <c:bubble3D val="0"/>
            <c:spPr>
              <a:solidFill>
                <a:srgbClr val="FF0000"/>
              </a:solidFill>
              <a:ln w="6350" cmpd="sng">
                <a:solidFill>
                  <a:srgbClr val="000000"/>
                </a:solidFill>
                <a:round/>
              </a:ln>
              <a:effectLst/>
            </c:spPr>
            <c:extLst>
              <c:ext xmlns:c16="http://schemas.microsoft.com/office/drawing/2014/chart" uri="{C3380CC4-5D6E-409C-BE32-E72D297353CC}">
                <c16:uniqueId val="{00000003-CD55-46A2-BA94-C42C307B672C}"/>
              </c:ext>
            </c:extLst>
          </c:dPt>
          <c:cat>
            <c:strRef>
              <c:f>'Figure B7.2. (2)'!$D$39:$D$66</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cat>
          <c:val>
            <c:numRef>
              <c:f>'Figure B7.2. (2)'!$F$39:$F$66</c:f>
              <c:numCache>
                <c:formatCode>0.0</c:formatCode>
                <c:ptCount val="28"/>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4.9314580958504886</c:v>
                </c:pt>
                <c:pt idx="27">
                  <c:v>4.7036294232689828</c:v>
                </c:pt>
              </c:numCache>
            </c:numRef>
          </c:val>
          <c:extLst>
            <c:ext xmlns:c16="http://schemas.microsoft.com/office/drawing/2014/chart" uri="{C3380CC4-5D6E-409C-BE32-E72D297353CC}">
              <c16:uniqueId val="{00000000-CD55-46A2-BA94-C42C307B672C}"/>
            </c:ext>
          </c:extLst>
        </c:ser>
        <c:dLbls>
          <c:showLegendKey val="0"/>
          <c:showVal val="0"/>
          <c:showCatName val="0"/>
          <c:showSerName val="0"/>
          <c:showPercent val="0"/>
          <c:showBubbleSize val="0"/>
        </c:dLbls>
        <c:gapWidth val="150"/>
        <c:axId val="118216960"/>
        <c:axId val="118227328"/>
      </c:barChart>
      <c:scatterChart>
        <c:scatterStyle val="lineMarker"/>
        <c:varyColors val="0"/>
        <c:ser>
          <c:idx val="0"/>
          <c:order val="0"/>
          <c:tx>
            <c:strRef>
              <c:f>'Figure B7.2. (2)'!$E$38</c:f>
              <c:strCache>
                <c:ptCount val="1"/>
                <c:pt idx="0">
                  <c:v>1. stupeň ZŠ</c:v>
                </c:pt>
              </c:strCache>
            </c:strRef>
          </c:tx>
          <c:spPr>
            <a:ln w="28575">
              <a:noFill/>
            </a:ln>
          </c:spPr>
          <c:marker>
            <c:symbol val="diamond"/>
            <c:size val="5"/>
            <c:spPr>
              <a:solidFill>
                <a:schemeClr val="bg1"/>
              </a:solidFill>
              <a:ln>
                <a:solidFill>
                  <a:schemeClr val="tx1"/>
                </a:solidFill>
                <a:prstDash val="solid"/>
              </a:ln>
            </c:spPr>
          </c:marker>
          <c:xVal>
            <c:strRef>
              <c:f>'Figure B7.2. (2)'!$D$39:$D$66</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(2)'!$E$39:$E$66</c:f>
              <c:numCache>
                <c:formatCode>0.0</c:formatCode>
                <c:ptCount val="28"/>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4">
                  <c:v>0</c:v>
                </c:pt>
                <c:pt idx="25">
                  <c:v>4.5303223285439174</c:v>
                </c:pt>
                <c:pt idx="26">
                  <c:v>3.114819771960303</c:v>
                </c:pt>
                <c:pt idx="27">
                  <c:v>3.4195936722116032</c:v>
                </c:pt>
              </c:numCache>
            </c:numRef>
          </c:yVal>
          <c:smooth val="0"/>
          <c:extLst>
            <c:ext xmlns:c16="http://schemas.microsoft.com/office/drawing/2014/chart" uri="{C3380CC4-5D6E-409C-BE32-E72D297353CC}">
              <c16:uniqueId val="{00000001-CD55-46A2-BA94-C42C307B672C}"/>
            </c:ext>
          </c:extLst>
        </c:ser>
        <c:dLbls>
          <c:showLegendKey val="0"/>
          <c:showVal val="0"/>
          <c:showCatName val="0"/>
          <c:showSerName val="0"/>
          <c:showPercent val="0"/>
          <c:showBubbleSize val="0"/>
        </c:dLbls>
        <c:axId val="118216960"/>
        <c:axId val="118227328"/>
      </c:scatterChart>
      <c:catAx>
        <c:axId val="118216960"/>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8227328"/>
        <c:crosses val="autoZero"/>
        <c:auto val="1"/>
        <c:lblAlgn val="ctr"/>
        <c:lblOffset val="0"/>
        <c:tickLblSkip val="1"/>
        <c:noMultiLvlLbl val="0"/>
      </c:catAx>
      <c:valAx>
        <c:axId val="118227328"/>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8216960"/>
        <c:crosses val="autoZero"/>
        <c:crossBetween val="between"/>
      </c:valAx>
      <c:spPr>
        <a:solidFill>
          <a:srgbClr val="FFFFFF"/>
        </a:solidFill>
        <a:ln w="9525">
          <a:solidFill>
            <a:srgbClr val="000000"/>
          </a:solidFill>
        </a:ln>
      </c:spPr>
    </c:plotArea>
    <c:legend>
      <c:legendPos val="b"/>
      <c:layout>
        <c:manualLayout>
          <c:xMode val="edge"/>
          <c:yMode val="edge"/>
          <c:x val="0.33613343622396802"/>
          <c:y val="0.86550669193344298"/>
          <c:w val="0.28425227327730801"/>
          <c:h val="6.22631992990441E-2"/>
        </c:manualLayout>
      </c:layout>
      <c:overlay val="1"/>
      <c:spPr>
        <a:noFill/>
        <a:ln>
          <a:noFill/>
          <a:round/>
        </a:ln>
        <a:effectLst/>
        <a:extLst>
          <a:ext uri="{91240B29-F687-4F45-9708-019B960494DF}">
            <a14:hiddenLine xmlns:a14="http://schemas.microsoft.com/office/drawing/2010/main">
              <a:noFill/>
              <a:round/>
            </a14:hiddenLine>
          </a:ext>
        </a:extLst>
      </c:spPr>
    </c:legend>
    <c:plotVisOnly val="1"/>
    <c:dispBlanksAs val="gap"/>
    <c:showDLblsOverMax val="1"/>
  </c:chart>
  <c:spPr>
    <a:solidFill>
      <a:schemeClr val="accent6">
        <a:lumMod val="20000"/>
        <a:lumOff val="80000"/>
      </a:scheme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cs-CZ" sz="1400" b="1">
                <a:latin typeface="Arial" charset="0"/>
                <a:ea typeface="Arial" charset="0"/>
                <a:cs typeface="Arial" charset="0"/>
              </a:rPr>
              <a:t>Podíl provozních výdajů na celkových výdajích na vzdělávání </a:t>
            </a:r>
            <a:r>
              <a:rPr lang="en-US" sz="1400" b="1">
                <a:latin typeface="Arial" charset="0"/>
                <a:ea typeface="Arial" charset="0"/>
                <a:cs typeface="Arial" charset="0"/>
              </a:rPr>
              <a:t>(</a:t>
            </a:r>
            <a:r>
              <a:rPr lang="cs-CZ" sz="1400" b="1">
                <a:latin typeface="Arial" charset="0"/>
                <a:ea typeface="Arial" charset="0"/>
                <a:cs typeface="Arial" charset="0"/>
              </a:rPr>
              <a:t>2013)</a:t>
            </a:r>
            <a:endParaRPr lang="en-US" sz="1400" b="1">
              <a:latin typeface="Arial" charset="0"/>
              <a:ea typeface="Arial" charset="0"/>
              <a:cs typeface="Arial"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endParaRPr lang="en-US"/>
        </a:p>
      </c:txPr>
    </c:title>
    <c:autoTitleDeleted val="0"/>
    <c:plotArea>
      <c:layout>
        <c:manualLayout>
          <c:layoutTarget val="inner"/>
          <c:xMode val="edge"/>
          <c:yMode val="edge"/>
          <c:x val="4.83954772828969E-2"/>
          <c:y val="0.15399545629710601"/>
          <c:w val="0.932944641461802"/>
          <c:h val="0.55247909627810698"/>
        </c:manualLayout>
      </c:layout>
      <c:barChart>
        <c:barDir val="col"/>
        <c:grouping val="clustered"/>
        <c:varyColors val="0"/>
        <c:ser>
          <c:idx val="0"/>
          <c:order val="0"/>
          <c:tx>
            <c:strRef>
              <c:f>'Table B6.1. (2)'!$AD$16</c:f>
              <c:strCache>
                <c:ptCount val="1"/>
                <c:pt idx="0">
                  <c:v>1.stupeň ZŠ</c:v>
                </c:pt>
              </c:strCache>
            </c:strRef>
          </c:tx>
          <c:spPr>
            <a:solidFill>
              <a:schemeClr val="accent1"/>
            </a:solidFill>
            <a:ln>
              <a:solidFill>
                <a:schemeClr val="accent1"/>
              </a:solidFill>
            </a:ln>
            <a:effectLst/>
          </c:spPr>
          <c:invertIfNegative val="0"/>
          <c:dPt>
            <c:idx val="25"/>
            <c:invertIfNegative val="0"/>
            <c:bubble3D val="0"/>
            <c:spPr>
              <a:solidFill>
                <a:srgbClr val="FF0000"/>
              </a:solidFill>
              <a:ln>
                <a:solidFill>
                  <a:schemeClr val="accent1"/>
                </a:solidFill>
              </a:ln>
              <a:effectLst/>
            </c:spPr>
            <c:extLst>
              <c:ext xmlns:c16="http://schemas.microsoft.com/office/drawing/2014/chart" uri="{C3380CC4-5D6E-409C-BE32-E72D297353CC}">
                <c16:uniqueId val="{00000003-2206-4506-AFC4-50567FFA5821}"/>
              </c:ext>
            </c:extLst>
          </c:dPt>
          <c:cat>
            <c:strRef>
              <c:f>'Table B6.1. (2)'!$AC$17:$AC$48</c:f>
              <c:strCache>
                <c:ptCount val="32"/>
                <c:pt idx="0">
                  <c:v>Hungary</c:v>
                </c:pt>
                <c:pt idx="1">
                  <c:v>Slovak Republic</c:v>
                </c:pt>
                <c:pt idx="2">
                  <c:v>United Kingdom</c:v>
                </c:pt>
                <c:pt idx="3">
                  <c:v>Italy</c:v>
                </c:pt>
                <c:pt idx="4">
                  <c:v>Austria</c:v>
                </c:pt>
                <c:pt idx="5">
                  <c:v>Portugal</c:v>
                </c:pt>
                <c:pt idx="6">
                  <c:v>Spain</c:v>
                </c:pt>
                <c:pt idx="7">
                  <c:v>Poland</c:v>
                </c:pt>
                <c:pt idx="8">
                  <c:v>Iceland</c:v>
                </c:pt>
                <c:pt idx="9">
                  <c:v>Belgium</c:v>
                </c:pt>
                <c:pt idx="10">
                  <c:v>Germany</c:v>
                </c:pt>
                <c:pt idx="11">
                  <c:v>Sweden</c:v>
                </c:pt>
                <c:pt idx="12">
                  <c:v>Finland</c:v>
                </c:pt>
                <c:pt idx="13">
                  <c:v>Ireland</c:v>
                </c:pt>
                <c:pt idx="14">
                  <c:v>EU22 average</c:v>
                </c:pt>
                <c:pt idx="15">
                  <c:v>Canada</c:v>
                </c:pt>
                <c:pt idx="16">
                  <c:v>OECD average</c:v>
                </c:pt>
                <c:pt idx="17">
                  <c:v>United States</c:v>
                </c:pt>
                <c:pt idx="18">
                  <c:v>France</c:v>
                </c:pt>
                <c:pt idx="19">
                  <c:v>Australia</c:v>
                </c:pt>
                <c:pt idx="20">
                  <c:v>Slovenia</c:v>
                </c:pt>
                <c:pt idx="21">
                  <c:v>Denmark</c:v>
                </c:pt>
                <c:pt idx="22">
                  <c:v>Luxembourg</c:v>
                </c:pt>
                <c:pt idx="23">
                  <c:v>Israel</c:v>
                </c:pt>
                <c:pt idx="24">
                  <c:v>Switzerland</c:v>
                </c:pt>
                <c:pt idx="25">
                  <c:v>Czech Republic</c:v>
                </c:pt>
                <c:pt idx="26">
                  <c:v>Netherlands</c:v>
                </c:pt>
                <c:pt idx="27">
                  <c:v>Norway</c:v>
                </c:pt>
                <c:pt idx="28">
                  <c:v>Latvia</c:v>
                </c:pt>
                <c:pt idx="29">
                  <c:v>Korea</c:v>
                </c:pt>
                <c:pt idx="30">
                  <c:v>Estonia</c:v>
                </c:pt>
                <c:pt idx="31">
                  <c:v>Japan</c:v>
                </c:pt>
              </c:strCache>
            </c:strRef>
          </c:cat>
          <c:val>
            <c:numRef>
              <c:f>'Table B6.1. (2)'!$AD$17:$AD$48</c:f>
              <c:numCache>
                <c:formatCode>0</c:formatCode>
                <c:ptCount val="32"/>
                <c:pt idx="0">
                  <c:v>98.206112101345994</c:v>
                </c:pt>
                <c:pt idx="1">
                  <c:v>97.358437995326994</c:v>
                </c:pt>
                <c:pt idx="2">
                  <c:v>97.215083157284994</c:v>
                </c:pt>
                <c:pt idx="3">
                  <c:v>96.755874261488998</c:v>
                </c:pt>
                <c:pt idx="4">
                  <c:v>96.698266603671001</c:v>
                </c:pt>
                <c:pt idx="5">
                  <c:v>96.579929735066997</c:v>
                </c:pt>
                <c:pt idx="6">
                  <c:v>95.973046512815998</c:v>
                </c:pt>
                <c:pt idx="7">
                  <c:v>95.202071075846007</c:v>
                </c:pt>
                <c:pt idx="8">
                  <c:v>94.472636550570996</c:v>
                </c:pt>
                <c:pt idx="9">
                  <c:v>94.286371460292003</c:v>
                </c:pt>
                <c:pt idx="10">
                  <c:v>94.173277702071999</c:v>
                </c:pt>
                <c:pt idx="11">
                  <c:v>94.057577848275002</c:v>
                </c:pt>
                <c:pt idx="12">
                  <c:v>93.897209389024994</c:v>
                </c:pt>
                <c:pt idx="13">
                  <c:v>93.378575142976004</c:v>
                </c:pt>
                <c:pt idx="14">
                  <c:v>93.160037232275954</c:v>
                </c:pt>
                <c:pt idx="15">
                  <c:v>93.141987455953</c:v>
                </c:pt>
                <c:pt idx="16">
                  <c:v>92.344038834543483</c:v>
                </c:pt>
                <c:pt idx="17">
                  <c:v>92.199633469562002</c:v>
                </c:pt>
                <c:pt idx="18">
                  <c:v>91.474161276516</c:v>
                </c:pt>
                <c:pt idx="19">
                  <c:v>90.924122510594998</c:v>
                </c:pt>
                <c:pt idx="20">
                  <c:v>90.835105752103004</c:v>
                </c:pt>
                <c:pt idx="21">
                  <c:v>90.553884790324005</c:v>
                </c:pt>
                <c:pt idx="22">
                  <c:v>89.862586491638993</c:v>
                </c:pt>
                <c:pt idx="23">
                  <c:v>89.116495244652995</c:v>
                </c:pt>
                <c:pt idx="24">
                  <c:v>89.050338778848996</c:v>
                </c:pt>
                <c:pt idx="25">
                  <c:v>88.581533028812004</c:v>
                </c:pt>
                <c:pt idx="26">
                  <c:v>88.161316290586001</c:v>
                </c:pt>
                <c:pt idx="27">
                  <c:v>87.903706352043997</c:v>
                </c:pt>
                <c:pt idx="28">
                  <c:v>86.750878575868995</c:v>
                </c:pt>
                <c:pt idx="29">
                  <c:v>86.517022120007994</c:v>
                </c:pt>
                <c:pt idx="30">
                  <c:v>86.359482686459003</c:v>
                </c:pt>
                <c:pt idx="31">
                  <c:v>85.376303902328004</c:v>
                </c:pt>
              </c:numCache>
            </c:numRef>
          </c:val>
          <c:extLst>
            <c:ext xmlns:c16="http://schemas.microsoft.com/office/drawing/2014/chart" uri="{C3380CC4-5D6E-409C-BE32-E72D297353CC}">
              <c16:uniqueId val="{00000000-2206-4506-AFC4-50567FFA5821}"/>
            </c:ext>
          </c:extLst>
        </c:ser>
        <c:ser>
          <c:idx val="1"/>
          <c:order val="1"/>
          <c:tx>
            <c:strRef>
              <c:f>'Table B6.1. (2)'!$AE$16</c:f>
              <c:strCache>
                <c:ptCount val="1"/>
                <c:pt idx="0">
                  <c:v>2.stupeň ZŠ</c:v>
                </c:pt>
              </c:strCache>
            </c:strRef>
          </c:tx>
          <c:spPr>
            <a:solidFill>
              <a:schemeClr val="tx2">
                <a:lumMod val="40000"/>
                <a:lumOff val="60000"/>
              </a:schemeClr>
            </a:solidFill>
            <a:ln>
              <a:solidFill>
                <a:schemeClr val="tx1"/>
              </a:solidFill>
            </a:ln>
            <a:effectLst/>
          </c:spPr>
          <c:invertIfNegative val="0"/>
          <c:dPt>
            <c:idx val="25"/>
            <c:invertIfNegative val="0"/>
            <c:bubble3D val="0"/>
            <c:spPr>
              <a:solidFill>
                <a:srgbClr val="FF0000">
                  <a:alpha val="15000"/>
                </a:srgbClr>
              </a:solidFill>
              <a:ln>
                <a:solidFill>
                  <a:schemeClr val="tx1"/>
                </a:solidFill>
              </a:ln>
              <a:effectLst/>
            </c:spPr>
            <c:extLst>
              <c:ext xmlns:c16="http://schemas.microsoft.com/office/drawing/2014/chart" uri="{C3380CC4-5D6E-409C-BE32-E72D297353CC}">
                <c16:uniqueId val="{00000004-2206-4506-AFC4-50567FFA5821}"/>
              </c:ext>
            </c:extLst>
          </c:dPt>
          <c:cat>
            <c:strRef>
              <c:f>'Table B6.1. (2)'!$AC$17:$AC$48</c:f>
              <c:strCache>
                <c:ptCount val="32"/>
                <c:pt idx="0">
                  <c:v>Hungary</c:v>
                </c:pt>
                <c:pt idx="1">
                  <c:v>Slovak Republic</c:v>
                </c:pt>
                <c:pt idx="2">
                  <c:v>United Kingdom</c:v>
                </c:pt>
                <c:pt idx="3">
                  <c:v>Italy</c:v>
                </c:pt>
                <c:pt idx="4">
                  <c:v>Austria</c:v>
                </c:pt>
                <c:pt idx="5">
                  <c:v>Portugal</c:v>
                </c:pt>
                <c:pt idx="6">
                  <c:v>Spain</c:v>
                </c:pt>
                <c:pt idx="7">
                  <c:v>Poland</c:v>
                </c:pt>
                <c:pt idx="8">
                  <c:v>Iceland</c:v>
                </c:pt>
                <c:pt idx="9">
                  <c:v>Belgium</c:v>
                </c:pt>
                <c:pt idx="10">
                  <c:v>Germany</c:v>
                </c:pt>
                <c:pt idx="11">
                  <c:v>Sweden</c:v>
                </c:pt>
                <c:pt idx="12">
                  <c:v>Finland</c:v>
                </c:pt>
                <c:pt idx="13">
                  <c:v>Ireland</c:v>
                </c:pt>
                <c:pt idx="14">
                  <c:v>EU22 average</c:v>
                </c:pt>
                <c:pt idx="15">
                  <c:v>Canada</c:v>
                </c:pt>
                <c:pt idx="16">
                  <c:v>OECD average</c:v>
                </c:pt>
                <c:pt idx="17">
                  <c:v>United States</c:v>
                </c:pt>
                <c:pt idx="18">
                  <c:v>France</c:v>
                </c:pt>
                <c:pt idx="19">
                  <c:v>Australia</c:v>
                </c:pt>
                <c:pt idx="20">
                  <c:v>Slovenia</c:v>
                </c:pt>
                <c:pt idx="21">
                  <c:v>Denmark</c:v>
                </c:pt>
                <c:pt idx="22">
                  <c:v>Luxembourg</c:v>
                </c:pt>
                <c:pt idx="23">
                  <c:v>Israel</c:v>
                </c:pt>
                <c:pt idx="24">
                  <c:v>Switzerland</c:v>
                </c:pt>
                <c:pt idx="25">
                  <c:v>Czech Republic</c:v>
                </c:pt>
                <c:pt idx="26">
                  <c:v>Netherlands</c:v>
                </c:pt>
                <c:pt idx="27">
                  <c:v>Norway</c:v>
                </c:pt>
                <c:pt idx="28">
                  <c:v>Latvia</c:v>
                </c:pt>
                <c:pt idx="29">
                  <c:v>Korea</c:v>
                </c:pt>
                <c:pt idx="30">
                  <c:v>Estonia</c:v>
                </c:pt>
                <c:pt idx="31">
                  <c:v>Japan</c:v>
                </c:pt>
              </c:strCache>
            </c:strRef>
          </c:cat>
          <c:val>
            <c:numRef>
              <c:f>'Table B6.1. (2)'!$AE$17:$AE$48</c:f>
              <c:numCache>
                <c:formatCode>0</c:formatCode>
                <c:ptCount val="32"/>
                <c:pt idx="0">
                  <c:v>97.709916671849996</c:v>
                </c:pt>
                <c:pt idx="1">
                  <c:v>97.166594601026006</c:v>
                </c:pt>
                <c:pt idx="2">
                  <c:v>97.493235370932993</c:v>
                </c:pt>
                <c:pt idx="3">
                  <c:v>97.252421171457996</c:v>
                </c:pt>
                <c:pt idx="4">
                  <c:v>98.072353977117999</c:v>
                </c:pt>
                <c:pt idx="5">
                  <c:v>96.382767825824004</c:v>
                </c:pt>
                <c:pt idx="6">
                  <c:v>96.949712744245005</c:v>
                </c:pt>
                <c:pt idx="7">
                  <c:v>97.659757553166997</c:v>
                </c:pt>
                <c:pt idx="8">
                  <c:v>94.845880547975995</c:v>
                </c:pt>
                <c:pt idx="9">
                  <c:v>97.666109350577997</c:v>
                </c:pt>
                <c:pt idx="10">
                  <c:v>94.819846158288996</c:v>
                </c:pt>
                <c:pt idx="11">
                  <c:v>94.088387643391997</c:v>
                </c:pt>
                <c:pt idx="12">
                  <c:v>93.851451607723007</c:v>
                </c:pt>
                <c:pt idx="13">
                  <c:v>95.520740779899</c:v>
                </c:pt>
                <c:pt idx="14">
                  <c:v>93.898357968497677</c:v>
                </c:pt>
                <c:pt idx="16">
                  <c:v>93.038295840415458</c:v>
                </c:pt>
                <c:pt idx="17">
                  <c:v>92.198866622093007</c:v>
                </c:pt>
                <c:pt idx="18">
                  <c:v>92.237360019752998</c:v>
                </c:pt>
                <c:pt idx="19">
                  <c:v>90.497725783931003</c:v>
                </c:pt>
                <c:pt idx="20">
                  <c:v>90.838783111395003</c:v>
                </c:pt>
                <c:pt idx="21">
                  <c:v>92.548014788152003</c:v>
                </c:pt>
                <c:pt idx="22">
                  <c:v>92.272184026735999</c:v>
                </c:pt>
                <c:pt idx="24">
                  <c:v>90.840845855929004</c:v>
                </c:pt>
                <c:pt idx="25">
                  <c:v>89.085828845899997</c:v>
                </c:pt>
                <c:pt idx="26">
                  <c:v>87.024622239832993</c:v>
                </c:pt>
                <c:pt idx="27">
                  <c:v>87.903706352043997</c:v>
                </c:pt>
                <c:pt idx="28">
                  <c:v>86.992338016459001</c:v>
                </c:pt>
                <c:pt idx="29">
                  <c:v>88.376274645465998</c:v>
                </c:pt>
                <c:pt idx="30">
                  <c:v>86.233090834720997</c:v>
                </c:pt>
                <c:pt idx="31">
                  <c:v>84.903438119913005</c:v>
                </c:pt>
              </c:numCache>
            </c:numRef>
          </c:val>
          <c:extLst>
            <c:ext xmlns:c16="http://schemas.microsoft.com/office/drawing/2014/chart" uri="{C3380CC4-5D6E-409C-BE32-E72D297353CC}">
              <c16:uniqueId val="{00000001-2206-4506-AFC4-50567FFA5821}"/>
            </c:ext>
          </c:extLst>
        </c:ser>
        <c:dLbls>
          <c:showLegendKey val="0"/>
          <c:showVal val="0"/>
          <c:showCatName val="0"/>
          <c:showSerName val="0"/>
          <c:showPercent val="0"/>
          <c:showBubbleSize val="0"/>
        </c:dLbls>
        <c:gapWidth val="219"/>
        <c:overlap val="-27"/>
        <c:axId val="118016640"/>
        <c:axId val="118026624"/>
      </c:barChart>
      <c:catAx>
        <c:axId val="11801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18026624"/>
        <c:crosses val="autoZero"/>
        <c:auto val="1"/>
        <c:lblAlgn val="ctr"/>
        <c:lblOffset val="100"/>
        <c:noMultiLvlLbl val="0"/>
      </c:catAx>
      <c:valAx>
        <c:axId val="118026624"/>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18016640"/>
        <c:crosses val="autoZero"/>
        <c:crossBetween val="between"/>
      </c:valAx>
      <c:spPr>
        <a:solidFill>
          <a:sysClr val="window" lastClr="FFFFFF"/>
        </a:solidFill>
        <a:ln>
          <a:noFill/>
        </a:ln>
        <a:effectLst/>
      </c:spPr>
    </c:plotArea>
    <c:legend>
      <c:legendPos val="b"/>
      <c:layout>
        <c:manualLayout>
          <c:xMode val="edge"/>
          <c:yMode val="edge"/>
          <c:x val="0.40944721265866602"/>
          <c:y val="0.87123352048712699"/>
          <c:w val="0.21581861774771199"/>
          <c:h val="5.416102757600060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cs-CZ" sz="1400" b="1">
                <a:latin typeface="Arial" charset="0"/>
                <a:ea typeface="Arial" charset="0"/>
                <a:cs typeface="Arial" charset="0"/>
              </a:rPr>
              <a:t>Výdaj</a:t>
            </a:r>
            <a:r>
              <a:rPr lang="en-US" sz="1400" b="1">
                <a:latin typeface="Arial" charset="0"/>
                <a:ea typeface="Arial" charset="0"/>
                <a:cs typeface="Arial" charset="0"/>
              </a:rPr>
              <a:t>e</a:t>
            </a:r>
            <a:r>
              <a:rPr lang="cs-CZ" sz="1400" b="1">
                <a:latin typeface="Arial" charset="0"/>
                <a:ea typeface="Arial" charset="0"/>
                <a:cs typeface="Arial" charset="0"/>
              </a:rPr>
              <a:t> na platy učitelů 1. stupně základních</a:t>
            </a:r>
            <a:r>
              <a:rPr lang="cs-CZ" sz="1400" b="1" baseline="0">
                <a:latin typeface="Arial" charset="0"/>
                <a:ea typeface="Arial" charset="0"/>
                <a:cs typeface="Arial" charset="0"/>
              </a:rPr>
              <a:t> škol</a:t>
            </a:r>
            <a:r>
              <a:rPr lang="cs-CZ" sz="1400" b="1">
                <a:latin typeface="Arial" charset="0"/>
                <a:ea typeface="Arial" charset="0"/>
                <a:cs typeface="Arial" charset="0"/>
              </a:rPr>
              <a:t> jako podíl </a:t>
            </a:r>
            <a:r>
              <a:rPr lang="en-US" sz="1400" b="1">
                <a:latin typeface="Arial" charset="0"/>
                <a:ea typeface="Arial" charset="0"/>
                <a:cs typeface="Arial" charset="0"/>
              </a:rPr>
              <a:t>c</a:t>
            </a:r>
            <a:r>
              <a:rPr lang="cs-CZ" sz="1400" b="1">
                <a:latin typeface="Arial" charset="0"/>
                <a:ea typeface="Arial" charset="0"/>
                <a:cs typeface="Arial" charset="0"/>
              </a:rPr>
              <a:t>elkových výdajů na 1. stupeň základních škol (2013)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endParaRPr lang="en-US"/>
        </a:p>
      </c:txPr>
    </c:title>
    <c:autoTitleDeleted val="0"/>
    <c:plotArea>
      <c:layout>
        <c:manualLayout>
          <c:layoutTarget val="inner"/>
          <c:xMode val="edge"/>
          <c:yMode val="edge"/>
          <c:x val="6.3541005000615505E-2"/>
          <c:y val="0.24908136030344899"/>
          <c:w val="0.91752471637199595"/>
          <c:h val="0.47325800640501597"/>
        </c:manualLayout>
      </c:layout>
      <c:barChart>
        <c:barDir val="col"/>
        <c:grouping val="clustered"/>
        <c:varyColors val="0"/>
        <c:ser>
          <c:idx val="2"/>
          <c:order val="0"/>
          <c:spPr>
            <a:solidFill>
              <a:schemeClr val="accent1"/>
            </a:solidFill>
            <a:ln>
              <a:solidFill>
                <a:schemeClr val="tx1"/>
              </a:solidFill>
            </a:ln>
            <a:effectLst/>
          </c:spPr>
          <c:invertIfNegative val="0"/>
          <c:dPt>
            <c:idx val="11"/>
            <c:invertIfNegative val="0"/>
            <c:bubble3D val="0"/>
            <c:spPr>
              <a:pattFill prst="wdUpDiag">
                <a:fgClr>
                  <a:schemeClr val="accent1"/>
                </a:fgClr>
                <a:bgClr>
                  <a:schemeClr val="bg1"/>
                </a:bgClr>
              </a:pattFill>
              <a:ln>
                <a:solidFill>
                  <a:schemeClr val="tx1"/>
                </a:solidFill>
              </a:ln>
              <a:effectLst/>
            </c:spPr>
            <c:extLst>
              <c:ext xmlns:c16="http://schemas.microsoft.com/office/drawing/2014/chart" uri="{C3380CC4-5D6E-409C-BE32-E72D297353CC}">
                <c16:uniqueId val="{00000004-4B8B-4727-936F-BE03CBA7ED0F}"/>
              </c:ext>
            </c:extLst>
          </c:dPt>
          <c:dPt>
            <c:idx val="20"/>
            <c:invertIfNegative val="0"/>
            <c:bubble3D val="0"/>
            <c:spPr>
              <a:solidFill>
                <a:srgbClr val="FF0000"/>
              </a:solidFill>
              <a:ln>
                <a:solidFill>
                  <a:schemeClr val="tx1"/>
                </a:solidFill>
              </a:ln>
              <a:effectLst/>
            </c:spPr>
            <c:extLst>
              <c:ext xmlns:c16="http://schemas.microsoft.com/office/drawing/2014/chart" uri="{C3380CC4-5D6E-409C-BE32-E72D297353CC}">
                <c16:uniqueId val="{00000003-4B8B-4727-936F-BE03CBA7ED0F}"/>
              </c:ext>
            </c:extLst>
          </c:dPt>
          <c:cat>
            <c:strRef>
              <c:f>'Table B6.2. (2)'!$AC$17:$AC$38</c:f>
              <c:strCache>
                <c:ptCount val="22"/>
                <c:pt idx="0">
                  <c:v>Ireland</c:v>
                </c:pt>
                <c:pt idx="1">
                  <c:v>United Kingdom</c:v>
                </c:pt>
                <c:pt idx="2">
                  <c:v>Spain</c:v>
                </c:pt>
                <c:pt idx="3">
                  <c:v>Luxembourg</c:v>
                </c:pt>
                <c:pt idx="4">
                  <c:v>Belgium</c:v>
                </c:pt>
                <c:pt idx="5">
                  <c:v>Canada</c:v>
                </c:pt>
                <c:pt idx="6">
                  <c:v>Austria</c:v>
                </c:pt>
                <c:pt idx="7">
                  <c:v>Italy</c:v>
                </c:pt>
                <c:pt idx="8">
                  <c:v>Portugal</c:v>
                </c:pt>
                <c:pt idx="9">
                  <c:v>Switzerland</c:v>
                </c:pt>
                <c:pt idx="10">
                  <c:v>Australia</c:v>
                </c:pt>
                <c:pt idx="11">
                  <c:v>OECD average</c:v>
                </c:pt>
                <c:pt idx="12">
                  <c:v>EU22 average</c:v>
                </c:pt>
                <c:pt idx="13">
                  <c:v>Denmark</c:v>
                </c:pt>
                <c:pt idx="14">
                  <c:v>France</c:v>
                </c:pt>
                <c:pt idx="15">
                  <c:v>Slovak Republic</c:v>
                </c:pt>
                <c:pt idx="16">
                  <c:v>Finland</c:v>
                </c:pt>
                <c:pt idx="17">
                  <c:v>United States</c:v>
                </c:pt>
                <c:pt idx="18">
                  <c:v>Sweden</c:v>
                </c:pt>
                <c:pt idx="19">
                  <c:v>Iceland</c:v>
                </c:pt>
                <c:pt idx="20">
                  <c:v>Czech Republic</c:v>
                </c:pt>
                <c:pt idx="21">
                  <c:v>Estonia</c:v>
                </c:pt>
              </c:strCache>
            </c:strRef>
          </c:cat>
          <c:val>
            <c:numRef>
              <c:f>'Table B6.2. (2)'!$AF$17:$AF$38</c:f>
              <c:numCache>
                <c:formatCode>0</c:formatCode>
                <c:ptCount val="22"/>
                <c:pt idx="0">
                  <c:v>70.348372137525871</c:v>
                </c:pt>
                <c:pt idx="1">
                  <c:v>65.909606976834809</c:v>
                </c:pt>
                <c:pt idx="2">
                  <c:v>65.312993935549102</c:v>
                </c:pt>
                <c:pt idx="3">
                  <c:v>63.457348386770036</c:v>
                </c:pt>
                <c:pt idx="4">
                  <c:v>63.45637609647909</c:v>
                </c:pt>
                <c:pt idx="5">
                  <c:v>59.989504512096048</c:v>
                </c:pt>
                <c:pt idx="6">
                  <c:v>59.778828180310981</c:v>
                </c:pt>
                <c:pt idx="7">
                  <c:v>59.71286399374636</c:v>
                </c:pt>
                <c:pt idx="8">
                  <c:v>59.129088339710087</c:v>
                </c:pt>
                <c:pt idx="9">
                  <c:v>58.469544383948751</c:v>
                </c:pt>
                <c:pt idx="10">
                  <c:v>57.076176497490131</c:v>
                </c:pt>
                <c:pt idx="11">
                  <c:v>56.189107508168817</c:v>
                </c:pt>
                <c:pt idx="12">
                  <c:v>55.810832389956488</c:v>
                </c:pt>
                <c:pt idx="13">
                  <c:v>54.394941743871641</c:v>
                </c:pt>
                <c:pt idx="14">
                  <c:v>53.68230310448714</c:v>
                </c:pt>
                <c:pt idx="15">
                  <c:v>51.015734295882055</c:v>
                </c:pt>
                <c:pt idx="16">
                  <c:v>50.756930926662811</c:v>
                </c:pt>
                <c:pt idx="17">
                  <c:v>50.206487541638282</c:v>
                </c:pt>
                <c:pt idx="18">
                  <c:v>49.663304451372689</c:v>
                </c:pt>
                <c:pt idx="19">
                  <c:v>48.361686107336475</c:v>
                </c:pt>
                <c:pt idx="20">
                  <c:v>39.520062564544972</c:v>
                </c:pt>
                <c:pt idx="21">
                  <c:v>36.390873071234971</c:v>
                </c:pt>
              </c:numCache>
            </c:numRef>
          </c:val>
          <c:extLst>
            <c:ext xmlns:c16="http://schemas.microsoft.com/office/drawing/2014/chart" uri="{C3380CC4-5D6E-409C-BE32-E72D297353CC}">
              <c16:uniqueId val="{00000002-4B8B-4727-936F-BE03CBA7ED0F}"/>
            </c:ext>
          </c:extLst>
        </c:ser>
        <c:dLbls>
          <c:showLegendKey val="0"/>
          <c:showVal val="0"/>
          <c:showCatName val="0"/>
          <c:showSerName val="0"/>
          <c:showPercent val="0"/>
          <c:showBubbleSize val="0"/>
        </c:dLbls>
        <c:gapWidth val="219"/>
        <c:overlap val="-27"/>
        <c:axId val="138797824"/>
        <c:axId val="138799360"/>
      </c:barChart>
      <c:catAx>
        <c:axId val="13879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38799360"/>
        <c:crosses val="autoZero"/>
        <c:auto val="1"/>
        <c:lblAlgn val="ctr"/>
        <c:lblOffset val="100"/>
        <c:noMultiLvlLbl val="0"/>
      </c:catAx>
      <c:valAx>
        <c:axId val="138799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38797824"/>
        <c:crosses val="autoZero"/>
        <c:crossBetween val="between"/>
        <c:majorUnit val="20"/>
      </c:valAx>
      <c:spPr>
        <a:solidFill>
          <a:sysClr val="window" lastClr="FFFFFF"/>
        </a:solid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n-US" sz="1400"/>
              <a:t>V</a:t>
            </a:r>
            <a:r>
              <a:rPr lang="cs-CZ" sz="1400"/>
              <a:t>ý</a:t>
            </a:r>
            <a:r>
              <a:rPr lang="en-US" sz="1400"/>
              <a:t>daje </a:t>
            </a:r>
            <a:r>
              <a:rPr lang="cs-CZ" sz="1400"/>
              <a:t>na učitelské platy jako podíl provozních výd</a:t>
            </a:r>
            <a:r>
              <a:rPr lang="en-US" sz="1400"/>
              <a:t>a</a:t>
            </a:r>
            <a:r>
              <a:rPr lang="cs-CZ" sz="1400"/>
              <a:t>jů </a:t>
            </a:r>
          </a:p>
          <a:p>
            <a:pPr>
              <a:defRPr sz="1400"/>
            </a:pPr>
            <a:r>
              <a:rPr lang="cs-CZ" sz="1400"/>
              <a:t>vs. </a:t>
            </a:r>
          </a:p>
          <a:p>
            <a:pPr>
              <a:defRPr sz="1400"/>
            </a:pPr>
            <a:r>
              <a:rPr lang="cs-CZ" sz="1400"/>
              <a:t>provozní výdaje jako podíl celkových výdajů</a:t>
            </a:r>
          </a:p>
        </c:rich>
      </c:tx>
      <c:overlay val="0"/>
      <c:spPr>
        <a:noFill/>
        <a:ln>
          <a:noFill/>
        </a:ln>
        <a:effectLst/>
      </c:spPr>
    </c:title>
    <c:autoTitleDeleted val="0"/>
    <c:plotArea>
      <c:layout>
        <c:manualLayout>
          <c:layoutTarget val="inner"/>
          <c:xMode val="edge"/>
          <c:yMode val="edge"/>
          <c:x val="0.11135948865767401"/>
          <c:y val="0.244054265178198"/>
          <c:w val="0.85438344821580303"/>
          <c:h val="0.51480443067445003"/>
        </c:manualLayout>
      </c:layout>
      <c:scatterChart>
        <c:scatterStyle val="lineMarker"/>
        <c:varyColors val="0"/>
        <c:ser>
          <c:idx val="0"/>
          <c:order val="0"/>
          <c:tx>
            <c:strRef>
              <c:f>'Table B6.2. (2)'!$AJ$16</c:f>
              <c:strCache>
                <c:ptCount val="1"/>
                <c:pt idx="0">
                  <c:v>Bezne jako dil celkovych</c:v>
                </c:pt>
              </c:strCache>
            </c:strRef>
          </c:tx>
          <c:spPr>
            <a:ln w="28575" cap="rnd">
              <a:noFill/>
              <a:round/>
            </a:ln>
            <a:effectLst/>
          </c:spPr>
          <c:marker>
            <c:symbol val="circle"/>
            <c:size val="10"/>
            <c:spPr>
              <a:solidFill>
                <a:schemeClr val="accent1"/>
              </a:solidFill>
              <a:ln w="9525">
                <a:solidFill>
                  <a:schemeClr val="accent1"/>
                </a:solidFill>
              </a:ln>
              <a:effectLst/>
            </c:spPr>
          </c:marker>
          <c:dPt>
            <c:idx val="1"/>
            <c:marker>
              <c:spPr>
                <a:solidFill>
                  <a:srgbClr val="FF0000"/>
                </a:solidFill>
                <a:ln w="9525">
                  <a:solidFill>
                    <a:schemeClr val="accent1"/>
                  </a:solidFill>
                </a:ln>
                <a:effectLst/>
              </c:spPr>
            </c:marker>
            <c:bubble3D val="0"/>
            <c:extLst>
              <c:ext xmlns:c16="http://schemas.microsoft.com/office/drawing/2014/chart" uri="{C3380CC4-5D6E-409C-BE32-E72D297353CC}">
                <c16:uniqueId val="{00000002-3822-478A-A385-661C6E2FC11D}"/>
              </c:ext>
            </c:extLst>
          </c:dPt>
          <c:dPt>
            <c:idx val="9"/>
            <c:marker>
              <c:spPr>
                <a:pattFill prst="wdUpDiag">
                  <a:fgClr>
                    <a:schemeClr val="accent1"/>
                  </a:fgClr>
                  <a:bgClr>
                    <a:schemeClr val="bg1"/>
                  </a:bgClr>
                </a:pattFill>
                <a:ln w="9525">
                  <a:solidFill>
                    <a:schemeClr val="accent1"/>
                  </a:solidFill>
                </a:ln>
                <a:effectLst/>
              </c:spPr>
            </c:marker>
            <c:bubble3D val="0"/>
            <c:extLst>
              <c:ext xmlns:c16="http://schemas.microsoft.com/office/drawing/2014/chart" uri="{C3380CC4-5D6E-409C-BE32-E72D297353CC}">
                <c16:uniqueId val="{00000003-3822-478A-A385-661C6E2FC11D}"/>
              </c:ext>
            </c:extLst>
          </c:dPt>
          <c:dPt>
            <c:idx val="11"/>
            <c:marker>
              <c:spPr>
                <a:pattFill prst="wdUpDiag">
                  <a:fgClr>
                    <a:schemeClr val="tx1"/>
                  </a:fgClr>
                  <a:bgClr>
                    <a:schemeClr val="bg1"/>
                  </a:bgClr>
                </a:pattFill>
                <a:ln w="9525">
                  <a:solidFill>
                    <a:schemeClr val="accent1"/>
                  </a:solidFill>
                </a:ln>
                <a:effectLst/>
              </c:spPr>
            </c:marker>
            <c:bubble3D val="0"/>
            <c:extLst>
              <c:ext xmlns:c16="http://schemas.microsoft.com/office/drawing/2014/chart" uri="{C3380CC4-5D6E-409C-BE32-E72D297353CC}">
                <c16:uniqueId val="{00000004-3822-478A-A385-661C6E2FC11D}"/>
              </c:ext>
            </c:extLst>
          </c:dPt>
          <c:xVal>
            <c:numRef>
              <c:f>'Table B6.2. (2)'!$AI$17:$AI$39</c:f>
              <c:numCache>
                <c:formatCode>0</c:formatCode>
                <c:ptCount val="23"/>
                <c:pt idx="0">
                  <c:v>42.138827073984999</c:v>
                </c:pt>
                <c:pt idx="1">
                  <c:v>44.614335757421003</c:v>
                </c:pt>
                <c:pt idx="2">
                  <c:v>51.191210357983998</c:v>
                </c:pt>
                <c:pt idx="3">
                  <c:v>52.399910420019999</c:v>
                </c:pt>
                <c:pt idx="4">
                  <c:v>52.800960419675</c:v>
                </c:pt>
                <c:pt idx="5">
                  <c:v>54.055846022400999</c:v>
                </c:pt>
                <c:pt idx="6">
                  <c:v>54.454107518999002</c:v>
                </c:pt>
                <c:pt idx="7">
                  <c:v>56.582200512923002</c:v>
                </c:pt>
                <c:pt idx="8">
                  <c:v>58.685756016074997</c:v>
                </c:pt>
                <c:pt idx="9">
                  <c:v>59.908555264746532</c:v>
                </c:pt>
                <c:pt idx="10">
                  <c:v>60.069142113364002</c:v>
                </c:pt>
                <c:pt idx="11">
                  <c:v>60.84757415564755</c:v>
                </c:pt>
                <c:pt idx="12">
                  <c:v>61.222956469227</c:v>
                </c:pt>
                <c:pt idx="13">
                  <c:v>61.714975395053003</c:v>
                </c:pt>
                <c:pt idx="14">
                  <c:v>61.819958392140997</c:v>
                </c:pt>
                <c:pt idx="15">
                  <c:v>62.773414712734002</c:v>
                </c:pt>
                <c:pt idx="16">
                  <c:v>64.406511124174997</c:v>
                </c:pt>
                <c:pt idx="17">
                  <c:v>65.658980286593007</c:v>
                </c:pt>
                <c:pt idx="18">
                  <c:v>67.301747976591997</c:v>
                </c:pt>
                <c:pt idx="19">
                  <c:v>67.797717017018002</c:v>
                </c:pt>
                <c:pt idx="20">
                  <c:v>68.053475750431005</c:v>
                </c:pt>
                <c:pt idx="21">
                  <c:v>70.615982539824003</c:v>
                </c:pt>
                <c:pt idx="22">
                  <c:v>75.336737607971003</c:v>
                </c:pt>
              </c:numCache>
            </c:numRef>
          </c:xVal>
          <c:yVal>
            <c:numRef>
              <c:f>'Table B6.2. (2)'!$AJ$17:$AJ$39</c:f>
              <c:numCache>
                <c:formatCode>0</c:formatCode>
                <c:ptCount val="23"/>
                <c:pt idx="0">
                  <c:v>86.359482686459003</c:v>
                </c:pt>
                <c:pt idx="1">
                  <c:v>88.581533028812004</c:v>
                </c:pt>
                <c:pt idx="2">
                  <c:v>94.472636550570996</c:v>
                </c:pt>
                <c:pt idx="3">
                  <c:v>97.358437995326994</c:v>
                </c:pt>
                <c:pt idx="4">
                  <c:v>94.057577848275002</c:v>
                </c:pt>
                <c:pt idx="5">
                  <c:v>93.897209389024994</c:v>
                </c:pt>
                <c:pt idx="6">
                  <c:v>92.199633469562002</c:v>
                </c:pt>
                <c:pt idx="7">
                  <c:v>86.517022120007994</c:v>
                </c:pt>
                <c:pt idx="8">
                  <c:v>91.474161276516</c:v>
                </c:pt>
                <c:pt idx="9">
                  <c:v>93.160037232275954</c:v>
                </c:pt>
                <c:pt idx="10">
                  <c:v>90.553884790324005</c:v>
                </c:pt>
                <c:pt idx="11">
                  <c:v>92.344038834543483</c:v>
                </c:pt>
                <c:pt idx="12">
                  <c:v>96.579929735066997</c:v>
                </c:pt>
                <c:pt idx="13">
                  <c:v>96.755874261488998</c:v>
                </c:pt>
                <c:pt idx="14">
                  <c:v>96.698266603671001</c:v>
                </c:pt>
                <c:pt idx="15">
                  <c:v>90.924122510594998</c:v>
                </c:pt>
                <c:pt idx="16">
                  <c:v>93.141987455953</c:v>
                </c:pt>
                <c:pt idx="17">
                  <c:v>89.050338778848996</c:v>
                </c:pt>
                <c:pt idx="18">
                  <c:v>94.286371460292003</c:v>
                </c:pt>
                <c:pt idx="19">
                  <c:v>97.215083157284994</c:v>
                </c:pt>
                <c:pt idx="20">
                  <c:v>95.973046512815998</c:v>
                </c:pt>
                <c:pt idx="21">
                  <c:v>89.862586491638993</c:v>
                </c:pt>
                <c:pt idx="22">
                  <c:v>93.378575142976004</c:v>
                </c:pt>
              </c:numCache>
            </c:numRef>
          </c:yVal>
          <c:smooth val="0"/>
          <c:extLst>
            <c:ext xmlns:c16="http://schemas.microsoft.com/office/drawing/2014/chart" uri="{C3380CC4-5D6E-409C-BE32-E72D297353CC}">
              <c16:uniqueId val="{00000000-3822-478A-A385-661C6E2FC11D}"/>
            </c:ext>
          </c:extLst>
        </c:ser>
        <c:dLbls>
          <c:showLegendKey val="0"/>
          <c:showVal val="0"/>
          <c:showCatName val="0"/>
          <c:showSerName val="0"/>
          <c:showPercent val="0"/>
          <c:showBubbleSize val="0"/>
        </c:dLbls>
        <c:axId val="138844032"/>
        <c:axId val="138846208"/>
      </c:scatterChart>
      <c:valAx>
        <c:axId val="138844032"/>
        <c:scaling>
          <c:orientation val="minMax"/>
          <c:min val="40"/>
        </c:scaling>
        <c:delete val="0"/>
        <c:axPos val="b"/>
        <c:majorGridlines>
          <c:spPr>
            <a:ln w="9525" cap="flat" cmpd="sng" algn="ctr">
              <a:solidFill>
                <a:schemeClr val="tx1">
                  <a:lumMod val="15000"/>
                  <a:lumOff val="85000"/>
                </a:schemeClr>
              </a:solidFill>
              <a:round/>
            </a:ln>
            <a:effectLst/>
          </c:spPr>
        </c:majorGridlines>
        <c:title>
          <c:tx>
            <c:rich>
              <a:bodyPr rot="0" vert="horz"/>
              <a:lstStyle/>
              <a:p>
                <a:pPr>
                  <a:defRPr/>
                </a:pPr>
                <a:r>
                  <a:rPr lang="cs-CZ"/>
                  <a:t>výdaje na platy čitelů / provozní výdaje </a:t>
                </a:r>
                <a:r>
                  <a:rPr lang="en-US"/>
                  <a:t>[%]</a:t>
                </a:r>
              </a:p>
            </c:rich>
          </c:tx>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8846208"/>
        <c:crosses val="autoZero"/>
        <c:crossBetween val="midCat"/>
      </c:valAx>
      <c:valAx>
        <c:axId val="138846208"/>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a:pPr>
                <a:r>
                  <a:rPr lang="cs-CZ"/>
                  <a:t>provozní </a:t>
                </a:r>
                <a:r>
                  <a:rPr lang="en-US"/>
                  <a:t>v</a:t>
                </a:r>
                <a:r>
                  <a:rPr lang="cs-CZ"/>
                  <a:t>ý</a:t>
                </a:r>
                <a:r>
                  <a:rPr lang="en-US"/>
                  <a:t>daje </a:t>
                </a:r>
                <a:r>
                  <a:rPr lang="cs-CZ"/>
                  <a:t> / celkové</a:t>
                </a:r>
                <a:r>
                  <a:rPr lang="en-US"/>
                  <a:t> v</a:t>
                </a:r>
                <a:r>
                  <a:rPr lang="cs-CZ"/>
                  <a:t>ý</a:t>
                </a:r>
                <a:r>
                  <a:rPr lang="en-US"/>
                  <a:t>daje [%]</a:t>
                </a:r>
              </a:p>
            </c:rich>
          </c:tx>
          <c:layout>
            <c:manualLayout>
              <c:xMode val="edge"/>
              <c:yMode val="edge"/>
              <c:x val="2.6931653401354699E-2"/>
              <c:y val="0.2332434512998370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8844032"/>
        <c:crosses val="autoZero"/>
        <c:crossBetween val="midCat"/>
        <c:majorUnit val="2"/>
      </c:valAx>
      <c:spPr>
        <a:solidFill>
          <a:sysClr val="window" lastClr="FFFFFF"/>
        </a:solid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0"/>
          <c:order val="0"/>
          <c:tx>
            <c:strRef>
              <c:f>'Figure B6.2.'!$B$42</c:f>
              <c:strCache>
                <c:ptCount val="1"/>
                <c:pt idx="0">
                  <c:v>Secondary</c:v>
                </c:pt>
              </c:strCache>
            </c:strRef>
          </c:tx>
          <c:spPr>
            <a:solidFill>
              <a:srgbClr val="4F81BD"/>
            </a:solidFill>
            <a:ln w="3175">
              <a:solidFill>
                <a:srgbClr val="000000"/>
              </a:solidFill>
              <a:prstDash val="solid"/>
            </a:ln>
          </c:spPr>
          <c:invertIfNegative val="0"/>
          <c:cat>
            <c:strRef>
              <c:f>'Figure B6.2.'!$A$43:$A$82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B6.2.'!$B$43:$B$82</c:f>
              <c:numCache>
                <c:formatCode>0</c:formatCode>
                <c:ptCount val="40"/>
                <c:pt idx="0">
                  <c:v>93.130232324450006</c:v>
                </c:pt>
                <c:pt idx="1">
                  <c:v>90.221788232023002</c:v>
                </c:pt>
                <c:pt idx="2">
                  <c:v>88.054758090069996</c:v>
                </c:pt>
                <c:pt idx="3">
                  <c:v>88.017895714632999</c:v>
                </c:pt>
                <c:pt idx="4">
                  <c:v>87.557922511577004</c:v>
                </c:pt>
                <c:pt idx="5">
                  <c:v>85.785586914508997</c:v>
                </c:pt>
                <c:pt idx="6">
                  <c:v>85.396385657349001</c:v>
                </c:pt>
                <c:pt idx="7">
                  <c:v>82.385308369390003</c:v>
                </c:pt>
                <c:pt idx="8">
                  <c:v>82.227056000150995</c:v>
                </c:pt>
                <c:pt idx="9">
                  <c:v>82.221936595624996</c:v>
                </c:pt>
                <c:pt idx="10">
                  <c:v>82.000834801310006</c:v>
                </c:pt>
                <c:pt idx="11">
                  <c:v>81.710461689587007</c:v>
                </c:pt>
                <c:pt idx="12">
                  <c:v>81.416576218093994</c:v>
                </c:pt>
                <c:pt idx="13">
                  <c:v>81.283386445751006</c:v>
                </c:pt>
                <c:pt idx="14">
                  <c:v>81.194132405554996</c:v>
                </c:pt>
                <c:pt idx="15">
                  <c:v>80.570756141152998</c:v>
                </c:pt>
                <c:pt idx="16">
                  <c:v>79.222644557912005</c:v>
                </c:pt>
                <c:pt idx="17">
                  <c:v>79.083962118493005</c:v>
                </c:pt>
                <c:pt idx="18">
                  <c:v>79.050844440309007</c:v>
                </c:pt>
                <c:pt idx="19">
                  <c:v>78.224062562235005</c:v>
                </c:pt>
                <c:pt idx="20">
                  <c:v>78.036992178730003</c:v>
                </c:pt>
                <c:pt idx="21">
                  <c:v>78.084573854857894</c:v>
                </c:pt>
                <c:pt idx="22">
                  <c:v>77.175908252634997</c:v>
                </c:pt>
                <c:pt idx="23">
                  <c:v>76.545770489055457</c:v>
                </c:pt>
                <c:pt idx="24">
                  <c:v>74.984857436889996</c:v>
                </c:pt>
                <c:pt idx="25">
                  <c:v>74.926979183944994</c:v>
                </c:pt>
                <c:pt idx="26">
                  <c:v>74.863602143118996</c:v>
                </c:pt>
                <c:pt idx="27">
                  <c:v>74.747259184124985</c:v>
                </c:pt>
                <c:pt idx="28">
                  <c:v>73.120388475794002</c:v>
                </c:pt>
                <c:pt idx="29">
                  <c:v>72.410940502699006</c:v>
                </c:pt>
                <c:pt idx="30">
                  <c:v>70.801101728381994</c:v>
                </c:pt>
                <c:pt idx="31">
                  <c:v>69.337671300387001</c:v>
                </c:pt>
                <c:pt idx="32">
                  <c:v>69.238846075197003</c:v>
                </c:pt>
                <c:pt idx="33">
                  <c:v>69.050733431566002</c:v>
                </c:pt>
                <c:pt idx="34">
                  <c:v>68.570799085529998</c:v>
                </c:pt>
                <c:pt idx="35">
                  <c:v>66.467707969993</c:v>
                </c:pt>
                <c:pt idx="36">
                  <c:v>65.177668008658003</c:v>
                </c:pt>
                <c:pt idx="37">
                  <c:v>64.787272422073997</c:v>
                </c:pt>
                <c:pt idx="38">
                  <c:v>63.614979315424002</c:v>
                </c:pt>
                <c:pt idx="39">
                  <c:v>57.247790001097002</c:v>
                </c:pt>
              </c:numCache>
            </c:numRef>
          </c:val>
          <c:extLst>
            <c:ext xmlns:c16="http://schemas.microsoft.com/office/drawing/2014/chart" uri="{C3380CC4-5D6E-409C-BE32-E72D297353CC}">
              <c16:uniqueId val="{00000000-5867-422C-96C2-9E7A044547AD}"/>
            </c:ext>
          </c:extLst>
        </c:ser>
        <c:ser>
          <c:idx val="1"/>
          <c:order val="1"/>
          <c:tx>
            <c:strRef>
              <c:f>'Figure B6.2.'!$C$42</c:f>
              <c:strCache>
                <c:ptCount val="1"/>
                <c:pt idx="0">
                  <c:v>Tertiary</c:v>
                </c:pt>
              </c:strCache>
            </c:strRef>
          </c:tx>
          <c:spPr>
            <a:solidFill>
              <a:srgbClr val="CCCCCC"/>
            </a:solidFill>
            <a:ln w="3175">
              <a:solidFill>
                <a:srgbClr val="000000"/>
              </a:solidFill>
              <a:prstDash val="solid"/>
            </a:ln>
          </c:spPr>
          <c:invertIfNegative val="0"/>
          <c:cat>
            <c:strRef>
              <c:f>'Figure B6.2.'!$A$43:$A$82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B6.2.'!$C$43:$C$82</c:f>
              <c:numCache>
                <c:formatCode>0</c:formatCode>
                <c:ptCount val="40"/>
                <c:pt idx="0">
                  <c:v>97.544015037077003</c:v>
                </c:pt>
                <c:pt idx="1">
                  <c:v>71.743278527266</c:v>
                </c:pt>
                <c:pt idx="3">
                  <c:v>78.934404509502002</c:v>
                </c:pt>
                <c:pt idx="4">
                  <c:v>68.201628853909995</c:v>
                </c:pt>
                <c:pt idx="5">
                  <c:v>75.663238752273003</c:v>
                </c:pt>
                <c:pt idx="6">
                  <c:v>58.717528170255001</c:v>
                </c:pt>
                <c:pt idx="7">
                  <c:v>66.346304251503994</c:v>
                </c:pt>
                <c:pt idx="8">
                  <c:v>73.550392629262006</c:v>
                </c:pt>
                <c:pt idx="9">
                  <c:v>72.003847328307003</c:v>
                </c:pt>
                <c:pt idx="10">
                  <c:v>65.316988498843003</c:v>
                </c:pt>
                <c:pt idx="11">
                  <c:v>68.963024742841</c:v>
                </c:pt>
                <c:pt idx="12">
                  <c:v>62.047191279364</c:v>
                </c:pt>
                <c:pt idx="13">
                  <c:v>68.608359438940994</c:v>
                </c:pt>
                <c:pt idx="14">
                  <c:v>65.389860891967999</c:v>
                </c:pt>
                <c:pt idx="15">
                  <c:v>64.154342002532999</c:v>
                </c:pt>
                <c:pt idx="16">
                  <c:v>66.239369903306994</c:v>
                </c:pt>
                <c:pt idx="17">
                  <c:v>79.413795533008994</c:v>
                </c:pt>
                <c:pt idx="18">
                  <c:v>70.253830064777006</c:v>
                </c:pt>
                <c:pt idx="19">
                  <c:v>62.850814227256002</c:v>
                </c:pt>
                <c:pt idx="20">
                  <c:v>77.972616683919</c:v>
                </c:pt>
                <c:pt idx="21">
                  <c:v>70.454654829877001</c:v>
                </c:pt>
                <c:pt idx="22">
                  <c:v>71.694350991430994</c:v>
                </c:pt>
                <c:pt idx="23">
                  <c:v>66.761455647541084</c:v>
                </c:pt>
                <c:pt idx="24">
                  <c:v>62.752673805962999</c:v>
                </c:pt>
                <c:pt idx="25">
                  <c:v>63.735578595062002</c:v>
                </c:pt>
                <c:pt idx="26">
                  <c:v>80.060794999869998</c:v>
                </c:pt>
                <c:pt idx="27">
                  <c:v>66.929269073275591</c:v>
                </c:pt>
                <c:pt idx="28">
                  <c:v>65.153142715025993</c:v>
                </c:pt>
                <c:pt idx="29">
                  <c:v>59.255005151238997</c:v>
                </c:pt>
                <c:pt idx="30">
                  <c:v>65.240085623509998</c:v>
                </c:pt>
                <c:pt idx="31">
                  <c:v>70.668776571218004</c:v>
                </c:pt>
                <c:pt idx="32">
                  <c:v>75.915915630016997</c:v>
                </c:pt>
                <c:pt idx="33">
                  <c:v>53.731167188598</c:v>
                </c:pt>
                <c:pt idx="34">
                  <c:v>31.190419687995998</c:v>
                </c:pt>
                <c:pt idx="35">
                  <c:v>52.407793822362997</c:v>
                </c:pt>
                <c:pt idx="36">
                  <c:v>61.088593485792003</c:v>
                </c:pt>
                <c:pt idx="37">
                  <c:v>64.834178376780002</c:v>
                </c:pt>
                <c:pt idx="38">
                  <c:v>62.984991853254002</c:v>
                </c:pt>
                <c:pt idx="39">
                  <c:v>49.550186293523396</c:v>
                </c:pt>
              </c:numCache>
            </c:numRef>
          </c:val>
          <c:extLst>
            <c:ext xmlns:c16="http://schemas.microsoft.com/office/drawing/2014/chart" uri="{C3380CC4-5D6E-409C-BE32-E72D297353CC}">
              <c16:uniqueId val="{00000001-5867-422C-96C2-9E7A044547AD}"/>
            </c:ext>
          </c:extLst>
        </c:ser>
        <c:dLbls>
          <c:showLegendKey val="0"/>
          <c:showVal val="0"/>
          <c:showCatName val="0"/>
          <c:showSerName val="0"/>
          <c:showPercent val="0"/>
          <c:showBubbleSize val="0"/>
        </c:dLbls>
        <c:gapWidth val="50"/>
        <c:axId val="138892800"/>
        <c:axId val="138894336"/>
      </c:barChart>
      <c:catAx>
        <c:axId val="138892800"/>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8894336"/>
        <c:crosses val="autoZero"/>
        <c:auto val="1"/>
        <c:lblAlgn val="ctr"/>
        <c:lblOffset val="0"/>
        <c:tickLblSkip val="1"/>
        <c:noMultiLvlLbl val="0"/>
      </c:catAx>
      <c:valAx>
        <c:axId val="138894336"/>
        <c:scaling>
          <c:orientation val="minMax"/>
          <c:max val="1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8892800"/>
        <c:crosses val="autoZero"/>
        <c:crossBetween val="between"/>
      </c:valAx>
      <c:spPr>
        <a:solidFill>
          <a:srgbClr val="FFFFFF"/>
        </a:solidFill>
        <a:ln w="9525">
          <a:solidFill>
            <a:srgbClr val="000000"/>
          </a:solidFill>
        </a:ln>
      </c:spPr>
    </c:plotArea>
    <c:legend>
      <c:legendPos val="b"/>
      <c:layout>
        <c:manualLayout>
          <c:xMode val="edge"/>
          <c:yMode val="edge"/>
          <c:x val="5.6796895603360598E-2"/>
          <c:y val="1.46062992125984E-2"/>
          <c:w val="0.92802437972765295"/>
          <c:h val="7.21801181102361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c:pageMargins b="0.75" l="0.7" r="0.7" t="0.75" header="0.3" footer="0.3"/>
    <c:pageSetup orientation="portrait"/>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0"/>
          <c:order val="0"/>
          <c:tx>
            <c:strRef>
              <c:f>'Figure B6.2. (2)'!$B$42</c:f>
              <c:strCache>
                <c:ptCount val="1"/>
                <c:pt idx="0">
                  <c:v>Secondary</c:v>
                </c:pt>
              </c:strCache>
            </c:strRef>
          </c:tx>
          <c:spPr>
            <a:solidFill>
              <a:srgbClr val="4F81BD"/>
            </a:solidFill>
            <a:ln w="3175">
              <a:solidFill>
                <a:srgbClr val="000000"/>
              </a:solidFill>
              <a:prstDash val="solid"/>
            </a:ln>
          </c:spPr>
          <c:invertIfNegative val="0"/>
          <c:cat>
            <c:strRef>
              <c:f>'Figure B6.2. (2)'!$A$43:$A$82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 (2)'!$B$43:$B$82</c:f>
              <c:numCache>
                <c:formatCode>0</c:formatCode>
                <c:ptCount val="40"/>
                <c:pt idx="0">
                  <c:v>93.130232324450006</c:v>
                </c:pt>
                <c:pt idx="1">
                  <c:v>90.221788232023002</c:v>
                </c:pt>
                <c:pt idx="2">
                  <c:v>88.054758090069996</c:v>
                </c:pt>
                <c:pt idx="3">
                  <c:v>88.017895714632999</c:v>
                </c:pt>
                <c:pt idx="4">
                  <c:v>87.557922511577004</c:v>
                </c:pt>
                <c:pt idx="5">
                  <c:v>85.785586914508997</c:v>
                </c:pt>
                <c:pt idx="6">
                  <c:v>85.396385657349001</c:v>
                </c:pt>
                <c:pt idx="7">
                  <c:v>82.385308369390003</c:v>
                </c:pt>
                <c:pt idx="8">
                  <c:v>82.227056000150995</c:v>
                </c:pt>
                <c:pt idx="9">
                  <c:v>82.221936595624996</c:v>
                </c:pt>
                <c:pt idx="10">
                  <c:v>82.000834801310006</c:v>
                </c:pt>
                <c:pt idx="11">
                  <c:v>81.710461689587007</c:v>
                </c:pt>
                <c:pt idx="12">
                  <c:v>81.416576218093994</c:v>
                </c:pt>
                <c:pt idx="13">
                  <c:v>81.283386445751006</c:v>
                </c:pt>
                <c:pt idx="14">
                  <c:v>81.194132405554996</c:v>
                </c:pt>
                <c:pt idx="15">
                  <c:v>80.570756141152998</c:v>
                </c:pt>
                <c:pt idx="16">
                  <c:v>79.222644557912005</c:v>
                </c:pt>
                <c:pt idx="17">
                  <c:v>79.083962118493005</c:v>
                </c:pt>
                <c:pt idx="18">
                  <c:v>79.050844440309007</c:v>
                </c:pt>
                <c:pt idx="19">
                  <c:v>78.224062562235005</c:v>
                </c:pt>
                <c:pt idx="20">
                  <c:v>78.036992178730003</c:v>
                </c:pt>
                <c:pt idx="21">
                  <c:v>78.084573854857894</c:v>
                </c:pt>
                <c:pt idx="22">
                  <c:v>77.175908252634997</c:v>
                </c:pt>
                <c:pt idx="23">
                  <c:v>76.545770489055457</c:v>
                </c:pt>
                <c:pt idx="24">
                  <c:v>74.984857436889996</c:v>
                </c:pt>
                <c:pt idx="25">
                  <c:v>74.926979183944994</c:v>
                </c:pt>
                <c:pt idx="26">
                  <c:v>74.863602143118996</c:v>
                </c:pt>
                <c:pt idx="27">
                  <c:v>74.747259184124985</c:v>
                </c:pt>
                <c:pt idx="28">
                  <c:v>73.120388475794002</c:v>
                </c:pt>
                <c:pt idx="29">
                  <c:v>72.410940502699006</c:v>
                </c:pt>
                <c:pt idx="30">
                  <c:v>70.801101728381994</c:v>
                </c:pt>
                <c:pt idx="31">
                  <c:v>69.337671300387001</c:v>
                </c:pt>
                <c:pt idx="32">
                  <c:v>69.238846075197003</c:v>
                </c:pt>
                <c:pt idx="33">
                  <c:v>69.050733431566002</c:v>
                </c:pt>
                <c:pt idx="34">
                  <c:v>68.570799085529998</c:v>
                </c:pt>
                <c:pt idx="35">
                  <c:v>66.467707969993</c:v>
                </c:pt>
                <c:pt idx="36">
                  <c:v>65.177668008658003</c:v>
                </c:pt>
                <c:pt idx="37">
                  <c:v>64.787272422073997</c:v>
                </c:pt>
                <c:pt idx="38">
                  <c:v>63.614979315424002</c:v>
                </c:pt>
                <c:pt idx="39">
                  <c:v>57.247790001097002</c:v>
                </c:pt>
              </c:numCache>
            </c:numRef>
          </c:val>
          <c:extLst>
            <c:ext xmlns:c16="http://schemas.microsoft.com/office/drawing/2014/chart" uri="{C3380CC4-5D6E-409C-BE32-E72D297353CC}">
              <c16:uniqueId val="{00000000-07F9-4ACA-BDDE-FDA26718C00B}"/>
            </c:ext>
          </c:extLst>
        </c:ser>
        <c:ser>
          <c:idx val="1"/>
          <c:order val="1"/>
          <c:tx>
            <c:strRef>
              <c:f>'Figure B6.2. (2)'!$C$42</c:f>
              <c:strCache>
                <c:ptCount val="1"/>
                <c:pt idx="0">
                  <c:v>Tertiary</c:v>
                </c:pt>
              </c:strCache>
            </c:strRef>
          </c:tx>
          <c:spPr>
            <a:solidFill>
              <a:srgbClr val="CCCCCC"/>
            </a:solidFill>
            <a:ln w="3175">
              <a:solidFill>
                <a:srgbClr val="000000"/>
              </a:solidFill>
              <a:prstDash val="solid"/>
            </a:ln>
          </c:spPr>
          <c:invertIfNegative val="0"/>
          <c:cat>
            <c:strRef>
              <c:f>'Figure B6.2. (2)'!$A$43:$A$82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 (2)'!$C$43:$C$82</c:f>
              <c:numCache>
                <c:formatCode>0</c:formatCode>
                <c:ptCount val="40"/>
                <c:pt idx="0">
                  <c:v>97.544015037077003</c:v>
                </c:pt>
                <c:pt idx="1">
                  <c:v>71.743278527266</c:v>
                </c:pt>
                <c:pt idx="3">
                  <c:v>78.934404509502002</c:v>
                </c:pt>
                <c:pt idx="4">
                  <c:v>68.201628853909995</c:v>
                </c:pt>
                <c:pt idx="5">
                  <c:v>75.663238752273003</c:v>
                </c:pt>
                <c:pt idx="6">
                  <c:v>58.717528170255001</c:v>
                </c:pt>
                <c:pt idx="7">
                  <c:v>66.346304251503994</c:v>
                </c:pt>
                <c:pt idx="8">
                  <c:v>73.550392629262006</c:v>
                </c:pt>
                <c:pt idx="9">
                  <c:v>72.003847328307003</c:v>
                </c:pt>
                <c:pt idx="10">
                  <c:v>65.316988498843003</c:v>
                </c:pt>
                <c:pt idx="11">
                  <c:v>68.963024742841</c:v>
                </c:pt>
                <c:pt idx="12">
                  <c:v>62.047191279364</c:v>
                </c:pt>
                <c:pt idx="13">
                  <c:v>68.608359438940994</c:v>
                </c:pt>
                <c:pt idx="14">
                  <c:v>65.389860891967999</c:v>
                </c:pt>
                <c:pt idx="15">
                  <c:v>64.154342002532999</c:v>
                </c:pt>
                <c:pt idx="16">
                  <c:v>66.239369903306994</c:v>
                </c:pt>
                <c:pt idx="17">
                  <c:v>79.413795533008994</c:v>
                </c:pt>
                <c:pt idx="18">
                  <c:v>70.253830064777006</c:v>
                </c:pt>
                <c:pt idx="19">
                  <c:v>62.850814227256002</c:v>
                </c:pt>
                <c:pt idx="20">
                  <c:v>77.972616683919</c:v>
                </c:pt>
                <c:pt idx="21">
                  <c:v>70.454654829877001</c:v>
                </c:pt>
                <c:pt idx="22">
                  <c:v>71.694350991430994</c:v>
                </c:pt>
                <c:pt idx="23">
                  <c:v>66.761455647541084</c:v>
                </c:pt>
                <c:pt idx="24">
                  <c:v>62.752673805962999</c:v>
                </c:pt>
                <c:pt idx="25">
                  <c:v>63.735578595062002</c:v>
                </c:pt>
                <c:pt idx="26">
                  <c:v>80.060794999869998</c:v>
                </c:pt>
                <c:pt idx="27">
                  <c:v>66.929269073275591</c:v>
                </c:pt>
                <c:pt idx="28">
                  <c:v>65.153142715025993</c:v>
                </c:pt>
                <c:pt idx="29">
                  <c:v>59.255005151238997</c:v>
                </c:pt>
                <c:pt idx="30">
                  <c:v>65.240085623509998</c:v>
                </c:pt>
                <c:pt idx="31">
                  <c:v>70.668776571218004</c:v>
                </c:pt>
                <c:pt idx="32">
                  <c:v>75.915915630016997</c:v>
                </c:pt>
                <c:pt idx="33">
                  <c:v>53.731167188598</c:v>
                </c:pt>
                <c:pt idx="34">
                  <c:v>31.190419687995998</c:v>
                </c:pt>
                <c:pt idx="35">
                  <c:v>52.407793822362997</c:v>
                </c:pt>
                <c:pt idx="36">
                  <c:v>61.088593485792003</c:v>
                </c:pt>
                <c:pt idx="37">
                  <c:v>64.834178376780002</c:v>
                </c:pt>
                <c:pt idx="38">
                  <c:v>62.984991853254002</c:v>
                </c:pt>
                <c:pt idx="39">
                  <c:v>49.550186293523396</c:v>
                </c:pt>
              </c:numCache>
            </c:numRef>
          </c:val>
          <c:extLst>
            <c:ext xmlns:c16="http://schemas.microsoft.com/office/drawing/2014/chart" uri="{C3380CC4-5D6E-409C-BE32-E72D297353CC}">
              <c16:uniqueId val="{00000001-07F9-4ACA-BDDE-FDA26718C00B}"/>
            </c:ext>
          </c:extLst>
        </c:ser>
        <c:dLbls>
          <c:showLegendKey val="0"/>
          <c:showVal val="0"/>
          <c:showCatName val="0"/>
          <c:showSerName val="0"/>
          <c:showPercent val="0"/>
          <c:showBubbleSize val="0"/>
        </c:dLbls>
        <c:gapWidth val="50"/>
        <c:axId val="138982528"/>
        <c:axId val="138984064"/>
      </c:barChart>
      <c:catAx>
        <c:axId val="138982528"/>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8984064"/>
        <c:crosses val="autoZero"/>
        <c:auto val="1"/>
        <c:lblAlgn val="ctr"/>
        <c:lblOffset val="0"/>
        <c:tickLblSkip val="1"/>
        <c:noMultiLvlLbl val="0"/>
      </c:catAx>
      <c:valAx>
        <c:axId val="138984064"/>
        <c:scaling>
          <c:orientation val="minMax"/>
          <c:max val="1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8982528"/>
        <c:crosses val="autoZero"/>
        <c:crossBetween val="between"/>
      </c:valAx>
      <c:spPr>
        <a:solidFill>
          <a:srgbClr val="FFFFFF"/>
        </a:solidFill>
        <a:ln w="9525">
          <a:solidFill>
            <a:srgbClr val="000000"/>
          </a:solidFill>
        </a:ln>
      </c:spPr>
    </c:plotArea>
    <c:legend>
      <c:legendPos val="b"/>
      <c:layout>
        <c:manualLayout>
          <c:xMode val="edge"/>
          <c:yMode val="edge"/>
          <c:x val="5.6796895603360598E-2"/>
          <c:y val="1.46062992125984E-2"/>
          <c:w val="0.92802437972765295"/>
          <c:h val="7.21801181102361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c:pageMargins b="0.75" l="0.7" r="0.7" t="0.75" header="0.3" footer="0.3"/>
    <c:pageSetup orientation="portrait"/>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2329162248943699"/>
          <c:w val="0.98906927548920098"/>
          <c:h val="0.87305678330216396"/>
        </c:manualLayout>
      </c:layout>
      <c:barChart>
        <c:barDir val="col"/>
        <c:grouping val="stacked"/>
        <c:varyColors val="0"/>
        <c:ser>
          <c:idx val="2"/>
          <c:order val="1"/>
          <c:tx>
            <c:strRef>
              <c:f>'Figure B7.4.'!$E$44</c:f>
              <c:strCache>
                <c:ptCount val="1"/>
                <c:pt idx="0">
                  <c:v>Contribution of teachers' salary</c:v>
                </c:pt>
              </c:strCache>
            </c:strRef>
          </c:tx>
          <c:spPr>
            <a:solidFill>
              <a:srgbClr val="4F81BD"/>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B7.4.'!$E$45:$E$73</c:f>
              <c:numCache>
                <c:formatCode>#,##0</c:formatCode>
                <c:ptCount val="29"/>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-978.67796215307146</c:v>
                </c:pt>
                <c:pt idx="26">
                  <c:v>-1196.3246293846266</c:v>
                </c:pt>
                <c:pt idx="27">
                  <c:v>-2182.2953875206854</c:v>
                </c:pt>
                <c:pt idx="28">
                  <c:v>-427.49220033337275</c:v>
                </c:pt>
              </c:numCache>
            </c:numRef>
          </c:val>
          <c:extLst>
            <c:ext xmlns:c16="http://schemas.microsoft.com/office/drawing/2014/chart" uri="{C3380CC4-5D6E-409C-BE32-E72D297353CC}">
              <c16:uniqueId val="{00000000-C545-4163-89B1-1D6CD30E6D21}"/>
            </c:ext>
          </c:extLst>
        </c:ser>
        <c:ser>
          <c:idx val="3"/>
          <c:order val="2"/>
          <c:tx>
            <c:strRef>
              <c:f>'Figure B7.4.'!$F$44</c:f>
              <c:strCache>
                <c:ptCount val="1"/>
                <c:pt idx="0">
                  <c:v>Contribution of instruction time</c:v>
                </c:pt>
              </c:strCache>
            </c:strRef>
          </c:tx>
          <c:spPr>
            <a:solidFill>
              <a:srgbClr val="CCCCCC"/>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B7.4.'!$F$45:$F$73</c:f>
              <c:numCache>
                <c:formatCode>#,##0</c:formatCode>
                <c:ptCount val="29"/>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-211.34365895877465</c:v>
                </c:pt>
                <c:pt idx="26">
                  <c:v>346.47042375355471</c:v>
                </c:pt>
                <c:pt idx="27">
                  <c:v>-238.41627490925597</c:v>
                </c:pt>
                <c:pt idx="28">
                  <c:v>524.11016064118883</c:v>
                </c:pt>
              </c:numCache>
            </c:numRef>
          </c:val>
          <c:extLst>
            <c:ext xmlns:c16="http://schemas.microsoft.com/office/drawing/2014/chart" uri="{C3380CC4-5D6E-409C-BE32-E72D297353CC}">
              <c16:uniqueId val="{00000001-C545-4163-89B1-1D6CD30E6D21}"/>
            </c:ext>
          </c:extLst>
        </c:ser>
        <c:ser>
          <c:idx val="4"/>
          <c:order val="3"/>
          <c:tx>
            <c:strRef>
              <c:f>'Figure B7.4.'!$G$44</c:f>
              <c:strCache>
                <c:ptCount val="1"/>
                <c:pt idx="0">
                  <c:v>Contribution of teaching time</c:v>
                </c:pt>
              </c:strCache>
            </c:strRef>
          </c:tx>
          <c:spPr>
            <a:solidFill>
              <a:srgbClr val="A7B9E3"/>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B7.4.'!$G$45:$G$73</c:f>
              <c:numCache>
                <c:formatCode>#,##0</c:formatCode>
                <c:ptCount val="29"/>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769.86754766391175</c:v>
                </c:pt>
                <c:pt idx="26">
                  <c:v>-1147.7547697692112</c:v>
                </c:pt>
                <c:pt idx="27">
                  <c:v>154.87656371711131</c:v>
                </c:pt>
                <c:pt idx="28">
                  <c:v>-861.73131482270173</c:v>
                </c:pt>
              </c:numCache>
            </c:numRef>
          </c:val>
          <c:extLst>
            <c:ext xmlns:c16="http://schemas.microsoft.com/office/drawing/2014/chart" uri="{C3380CC4-5D6E-409C-BE32-E72D297353CC}">
              <c16:uniqueId val="{00000002-C545-4163-89B1-1D6CD30E6D21}"/>
            </c:ext>
          </c:extLst>
        </c:ser>
        <c:ser>
          <c:idx val="5"/>
          <c:order val="4"/>
          <c:tx>
            <c:strRef>
              <c:f>'Figure B7.4.'!$H$44</c:f>
              <c:strCache>
                <c:ptCount val="1"/>
                <c:pt idx="0">
                  <c:v>Contribution of estimated class size</c:v>
                </c:pt>
              </c:strCache>
            </c:strRef>
          </c:tx>
          <c:spPr>
            <a:solidFill>
              <a:srgbClr val="929292"/>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B7.4.'!$H$45:$H$73</c:f>
              <c:numCache>
                <c:formatCode>#,##0</c:formatCode>
                <c:ptCount val="29"/>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-1430.580093130885</c:v>
                </c:pt>
                <c:pt idx="26">
                  <c:v>-48.267485134033834</c:v>
                </c:pt>
                <c:pt idx="27">
                  <c:v>210.2919953181171</c:v>
                </c:pt>
                <c:pt idx="28">
                  <c:v>-1623.7814134506275</c:v>
                </c:pt>
              </c:numCache>
            </c:numRef>
          </c:val>
          <c:extLst>
            <c:ext xmlns:c16="http://schemas.microsoft.com/office/drawing/2014/chart" uri="{C3380CC4-5D6E-409C-BE32-E72D297353CC}">
              <c16:uniqueId val="{00000003-C545-4163-89B1-1D6CD30E6D21}"/>
            </c:ext>
          </c:extLst>
        </c:ser>
        <c:dLbls>
          <c:showLegendKey val="0"/>
          <c:showVal val="0"/>
          <c:showCatName val="0"/>
          <c:showSerName val="0"/>
          <c:showPercent val="0"/>
          <c:showBubbleSize val="0"/>
        </c:dLbls>
        <c:gapWidth val="50"/>
        <c:overlap val="100"/>
        <c:axId val="139421568"/>
        <c:axId val="139431936"/>
      </c:barChart>
      <c:lineChart>
        <c:grouping val="standard"/>
        <c:varyColors val="0"/>
        <c:ser>
          <c:idx val="1"/>
          <c:order val="0"/>
          <c:tx>
            <c:strRef>
              <c:f>'Figure B7.4.'!$D$44</c:f>
              <c:strCache>
                <c:ptCount val="1"/>
                <c:pt idx="0">
                  <c:v>difference from OECD average</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B7.4.'!$D$45:$D$73</c:f>
              <c:numCache>
                <c:formatCode>#,##0</c:formatCode>
                <c:ptCount val="29"/>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-1850.7341665788199</c:v>
                </c:pt>
                <c:pt idx="26">
                  <c:v>-2045.8764605343174</c:v>
                </c:pt>
                <c:pt idx="27">
                  <c:v>-2055.5431033947134</c:v>
                </c:pt>
                <c:pt idx="28">
                  <c:v>-2388.8947679655134</c:v>
                </c:pt>
              </c:numCache>
            </c:numRef>
          </c:val>
          <c:smooth val="0"/>
          <c:extLst>
            <c:ext xmlns:c16="http://schemas.microsoft.com/office/drawing/2014/chart" uri="{C3380CC4-5D6E-409C-BE32-E72D297353CC}">
              <c16:uniqueId val="{00000004-C545-4163-89B1-1D6CD30E6D21}"/>
            </c:ext>
          </c:extLst>
        </c:ser>
        <c:dLbls>
          <c:showLegendKey val="0"/>
          <c:showVal val="0"/>
          <c:showCatName val="0"/>
          <c:showSerName val="0"/>
          <c:showPercent val="0"/>
          <c:showBubbleSize val="0"/>
        </c:dLbls>
        <c:marker val="1"/>
        <c:smooth val="0"/>
        <c:axId val="139421568"/>
        <c:axId val="139431936"/>
      </c:lineChart>
      <c:catAx>
        <c:axId val="139421568"/>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139431936"/>
        <c:crosses val="autoZero"/>
        <c:auto val="1"/>
        <c:lblAlgn val="ctr"/>
        <c:lblOffset val="0"/>
        <c:tickLblSkip val="1"/>
        <c:noMultiLvlLbl val="0"/>
      </c:catAx>
      <c:valAx>
        <c:axId val="139431936"/>
        <c:scaling>
          <c:orientation val="minMax"/>
        </c:scaling>
        <c:delete val="0"/>
        <c:axPos val="l"/>
        <c:majorGridlines>
          <c:spPr>
            <a:ln w="9525" cmpd="sng">
              <a:solidFill>
                <a:srgbClr val="CCCCCC"/>
              </a:solidFill>
              <a:prstDash val="solid"/>
            </a:ln>
          </c:spPr>
        </c:majorGridlines>
        <c:title>
          <c:tx>
            <c:rich>
              <a:bodyPr rot="0" vert="horz"/>
              <a:lstStyle/>
              <a:p>
                <a:pPr algn="ctr">
                  <a:defRPr sz="800" b="0" i="0" u="none" strike="noStrike" baseline="0">
                    <a:solidFill>
                      <a:srgbClr val="000000"/>
                    </a:solidFill>
                    <a:latin typeface="Arial Narrow"/>
                    <a:ea typeface="Arial"/>
                    <a:cs typeface="Arial"/>
                  </a:defRPr>
                </a:pPr>
                <a:r>
                  <a:rPr lang="en-GB" sz="800" b="0" i="0">
                    <a:solidFill>
                      <a:srgbClr val="000000"/>
                    </a:solidFill>
                    <a:latin typeface="Arial Narrow"/>
                  </a:rPr>
                  <a:t>USD</a:t>
                </a:r>
              </a:p>
            </c:rich>
          </c:tx>
          <c:layout>
            <c:manualLayout>
              <c:xMode val="edge"/>
              <c:yMode val="edge"/>
              <c:x val="1.6110080486281299E-2"/>
              <c:y val="8.033507258477949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u="none" strike="noStrike" baseline="0">
                <a:solidFill>
                  <a:srgbClr val="000000"/>
                </a:solidFill>
                <a:latin typeface="Arial Narrow"/>
                <a:ea typeface="Arial Narrow"/>
                <a:cs typeface="Arial Narrow"/>
              </a:defRPr>
            </a:pPr>
            <a:endParaRPr lang="en-US"/>
          </a:p>
        </c:txPr>
        <c:crossAx val="139421568"/>
        <c:crosses val="autoZero"/>
        <c:crossBetween val="between"/>
      </c:valAx>
      <c:spPr>
        <a:solidFill>
          <a:srgbClr val="FFFFFF"/>
        </a:solidFill>
        <a:ln w="9525">
          <a:solidFill>
            <a:srgbClr val="000000"/>
          </a:solidFill>
        </a:ln>
      </c:spPr>
    </c:plotArea>
    <c:legend>
      <c:legendPos val="t"/>
      <c:layout>
        <c:manualLayout>
          <c:xMode val="edge"/>
          <c:yMode val="edge"/>
          <c:x val="6.7198479407117498E-2"/>
          <c:y val="1.46063768335963E-2"/>
          <c:w val="0.92054602669885399"/>
          <c:h val="9.9064748055082294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2329162248943699"/>
          <c:w val="0.98906927548920098"/>
          <c:h val="0.87305678330216396"/>
        </c:manualLayout>
      </c:layout>
      <c:barChart>
        <c:barDir val="col"/>
        <c:grouping val="stacked"/>
        <c:varyColors val="0"/>
        <c:ser>
          <c:idx val="2"/>
          <c:order val="1"/>
          <c:tx>
            <c:strRef>
              <c:f>'Figure B7.4. (2)'!$E$44</c:f>
              <c:strCache>
                <c:ptCount val="1"/>
                <c:pt idx="0">
                  <c:v>Příspěvek učitelských platů</c:v>
                </c:pt>
              </c:strCache>
            </c:strRef>
          </c:tx>
          <c:spPr>
            <a:solidFill>
              <a:srgbClr val="4F81BD"/>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(2)'!$E$45:$E$73</c:f>
              <c:numCache>
                <c:formatCode>#,##0</c:formatCode>
                <c:ptCount val="29"/>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-2182.2953875206854</c:v>
                </c:pt>
                <c:pt idx="28">
                  <c:v>-427.49220033337275</c:v>
                </c:pt>
              </c:numCache>
            </c:numRef>
          </c:val>
          <c:extLst>
            <c:ext xmlns:c16="http://schemas.microsoft.com/office/drawing/2014/chart" uri="{C3380CC4-5D6E-409C-BE32-E72D297353CC}">
              <c16:uniqueId val="{00000000-11C6-4354-A607-0F52CF72B221}"/>
            </c:ext>
          </c:extLst>
        </c:ser>
        <c:ser>
          <c:idx val="3"/>
          <c:order val="2"/>
          <c:tx>
            <c:strRef>
              <c:f>'Figure B7.4. (2)'!$F$44</c:f>
              <c:strCache>
                <c:ptCount val="1"/>
                <c:pt idx="0">
                  <c:v>Příspěvek instrukčního času</c:v>
                </c:pt>
              </c:strCache>
            </c:strRef>
          </c:tx>
          <c:spPr>
            <a:solidFill>
              <a:srgbClr val="CCCCCC"/>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(2)'!$F$45:$F$73</c:f>
              <c:numCache>
                <c:formatCode>#,##0</c:formatCode>
                <c:ptCount val="29"/>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-238.41627490925597</c:v>
                </c:pt>
                <c:pt idx="28">
                  <c:v>524.11016064118883</c:v>
                </c:pt>
              </c:numCache>
            </c:numRef>
          </c:val>
          <c:extLst>
            <c:ext xmlns:c16="http://schemas.microsoft.com/office/drawing/2014/chart" uri="{C3380CC4-5D6E-409C-BE32-E72D297353CC}">
              <c16:uniqueId val="{00000001-11C6-4354-A607-0F52CF72B221}"/>
            </c:ext>
          </c:extLst>
        </c:ser>
        <c:ser>
          <c:idx val="4"/>
          <c:order val="3"/>
          <c:tx>
            <c:strRef>
              <c:f>'Figure B7.4. (2)'!$G$44</c:f>
              <c:strCache>
                <c:ptCount val="1"/>
                <c:pt idx="0">
                  <c:v>Příspěvek vyučovací doby</c:v>
                </c:pt>
              </c:strCache>
            </c:strRef>
          </c:tx>
          <c:spPr>
            <a:solidFill>
              <a:srgbClr val="A7B9E3"/>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(2)'!$G$45:$G$73</c:f>
              <c:numCache>
                <c:formatCode>#,##0</c:formatCode>
                <c:ptCount val="29"/>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154.87656371711131</c:v>
                </c:pt>
                <c:pt idx="28">
                  <c:v>-861.73131482270173</c:v>
                </c:pt>
              </c:numCache>
            </c:numRef>
          </c:val>
          <c:extLst>
            <c:ext xmlns:c16="http://schemas.microsoft.com/office/drawing/2014/chart" uri="{C3380CC4-5D6E-409C-BE32-E72D297353CC}">
              <c16:uniqueId val="{00000002-11C6-4354-A607-0F52CF72B221}"/>
            </c:ext>
          </c:extLst>
        </c:ser>
        <c:ser>
          <c:idx val="5"/>
          <c:order val="4"/>
          <c:tx>
            <c:strRef>
              <c:f>'Figure B7.4. (2)'!$H$44</c:f>
              <c:strCache>
                <c:ptCount val="1"/>
                <c:pt idx="0">
                  <c:v>Přspěvek odhadnuté velikosti tříd</c:v>
                </c:pt>
              </c:strCache>
            </c:strRef>
          </c:tx>
          <c:spPr>
            <a:solidFill>
              <a:srgbClr val="929292"/>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(2)'!$H$45:$H$73</c:f>
              <c:numCache>
                <c:formatCode>#,##0</c:formatCode>
                <c:ptCount val="29"/>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210.2919953181171</c:v>
                </c:pt>
                <c:pt idx="28">
                  <c:v>-1623.7814134506275</c:v>
                </c:pt>
              </c:numCache>
            </c:numRef>
          </c:val>
          <c:extLst>
            <c:ext xmlns:c16="http://schemas.microsoft.com/office/drawing/2014/chart" uri="{C3380CC4-5D6E-409C-BE32-E72D297353CC}">
              <c16:uniqueId val="{00000003-11C6-4354-A607-0F52CF72B221}"/>
            </c:ext>
          </c:extLst>
        </c:ser>
        <c:dLbls>
          <c:showLegendKey val="0"/>
          <c:showVal val="0"/>
          <c:showCatName val="0"/>
          <c:showSerName val="0"/>
          <c:showPercent val="0"/>
          <c:showBubbleSize val="0"/>
        </c:dLbls>
        <c:gapWidth val="50"/>
        <c:overlap val="100"/>
        <c:axId val="129074688"/>
        <c:axId val="129076608"/>
      </c:barChart>
      <c:lineChart>
        <c:grouping val="standard"/>
        <c:varyColors val="0"/>
        <c:ser>
          <c:idx val="1"/>
          <c:order val="0"/>
          <c:tx>
            <c:strRef>
              <c:f>'Figure B7.4. (2)'!$D$44</c:f>
              <c:strCache>
                <c:ptCount val="1"/>
                <c:pt idx="0">
                  <c:v>Odchylka od průměru OECD</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 (2)'!$D$45:$D$73</c:f>
              <c:numCache>
                <c:formatCode>#,##0</c:formatCode>
                <c:ptCount val="29"/>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-2055.5431033947134</c:v>
                </c:pt>
                <c:pt idx="28">
                  <c:v>-2388.8947679655134</c:v>
                </c:pt>
              </c:numCache>
            </c:numRef>
          </c:val>
          <c:smooth val="0"/>
          <c:extLst>
            <c:ext xmlns:c16="http://schemas.microsoft.com/office/drawing/2014/chart" uri="{C3380CC4-5D6E-409C-BE32-E72D297353CC}">
              <c16:uniqueId val="{00000004-11C6-4354-A607-0F52CF72B221}"/>
            </c:ext>
          </c:extLst>
        </c:ser>
        <c:dLbls>
          <c:showLegendKey val="0"/>
          <c:showVal val="0"/>
          <c:showCatName val="0"/>
          <c:showSerName val="0"/>
          <c:showPercent val="0"/>
          <c:showBubbleSize val="0"/>
        </c:dLbls>
        <c:marker val="1"/>
        <c:smooth val="0"/>
        <c:axId val="129074688"/>
        <c:axId val="129076608"/>
      </c:lineChart>
      <c:catAx>
        <c:axId val="129074688"/>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129076608"/>
        <c:crosses val="autoZero"/>
        <c:auto val="1"/>
        <c:lblAlgn val="ctr"/>
        <c:lblOffset val="0"/>
        <c:tickLblSkip val="1"/>
        <c:noMultiLvlLbl val="0"/>
      </c:catAx>
      <c:valAx>
        <c:axId val="129076608"/>
        <c:scaling>
          <c:orientation val="minMax"/>
        </c:scaling>
        <c:delete val="0"/>
        <c:axPos val="l"/>
        <c:majorGridlines>
          <c:spPr>
            <a:ln w="9525" cmpd="sng">
              <a:solidFill>
                <a:srgbClr val="CCCCCC"/>
              </a:solidFill>
              <a:prstDash val="solid"/>
            </a:ln>
          </c:spPr>
        </c:majorGridlines>
        <c:title>
          <c:tx>
            <c:rich>
              <a:bodyPr rot="0" vert="horz"/>
              <a:lstStyle/>
              <a:p>
                <a:pPr algn="ctr">
                  <a:defRPr sz="800" b="0" i="0" u="none" strike="noStrike" baseline="0">
                    <a:solidFill>
                      <a:srgbClr val="000000"/>
                    </a:solidFill>
                    <a:latin typeface="Arial Narrow"/>
                    <a:ea typeface="Arial"/>
                    <a:cs typeface="Arial"/>
                  </a:defRPr>
                </a:pPr>
                <a:r>
                  <a:rPr lang="en-GB" sz="800" b="0" i="0">
                    <a:solidFill>
                      <a:srgbClr val="000000"/>
                    </a:solidFill>
                    <a:latin typeface="Arial Narrow"/>
                  </a:rPr>
                  <a:t>USD</a:t>
                </a:r>
              </a:p>
            </c:rich>
          </c:tx>
          <c:layout>
            <c:manualLayout>
              <c:xMode val="edge"/>
              <c:yMode val="edge"/>
              <c:x val="1.6110080486281299E-2"/>
              <c:y val="8.033507258477949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u="none" strike="noStrike" baseline="0">
                <a:solidFill>
                  <a:srgbClr val="000000"/>
                </a:solidFill>
                <a:latin typeface="Arial Narrow"/>
                <a:ea typeface="Arial Narrow"/>
                <a:cs typeface="Arial Narrow"/>
              </a:defRPr>
            </a:pPr>
            <a:endParaRPr lang="en-US"/>
          </a:p>
        </c:txPr>
        <c:crossAx val="129074688"/>
        <c:crosses val="autoZero"/>
        <c:crossBetween val="between"/>
      </c:valAx>
      <c:spPr>
        <a:solidFill>
          <a:srgbClr val="FFFFFF"/>
        </a:solidFill>
        <a:ln w="9525">
          <a:solidFill>
            <a:srgbClr val="000000"/>
          </a:solidFill>
        </a:ln>
      </c:spPr>
    </c:plotArea>
    <c:legend>
      <c:legendPos val="t"/>
      <c:layout>
        <c:manualLayout>
          <c:xMode val="edge"/>
          <c:yMode val="edge"/>
          <c:x val="6.7198479407117498E-2"/>
          <c:y val="1.46063768335963E-2"/>
          <c:w val="0.92054602669885399"/>
          <c:h val="9.9064748055082294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Vliv různých faktorů na celkové náklady učitelských platů </a:t>
            </a:r>
          </a:p>
          <a:p>
            <a:pPr>
              <a:defRPr sz="1400" b="1">
                <a:latin typeface="Arial" charset="0"/>
                <a:ea typeface="Arial" charset="0"/>
                <a:cs typeface="Arial" charset="0"/>
              </a:defRPr>
            </a:pPr>
            <a:r>
              <a:rPr lang="cs-CZ" sz="1400" b="1">
                <a:latin typeface="Arial" charset="0"/>
                <a:ea typeface="Arial" charset="0"/>
                <a:cs typeface="Arial" charset="0"/>
              </a:rPr>
              <a:t>(veřejné vzdělávací instituce na 2. stupni ZŠ v roce 2014)</a:t>
            </a:r>
            <a:endParaRPr lang="en-US" sz="1400" b="1">
              <a:latin typeface="Arial" charset="0"/>
              <a:ea typeface="Arial" charset="0"/>
              <a:cs typeface="Arial" charset="0"/>
            </a:endParaRPr>
          </a:p>
        </c:rich>
      </c:tx>
      <c:layout>
        <c:manualLayout>
          <c:xMode val="edge"/>
          <c:yMode val="edge"/>
          <c:x val="0.17525512917616601"/>
          <c:y val="3.4042469828825903E-2"/>
        </c:manualLayout>
      </c:layout>
      <c:overlay val="0"/>
    </c:title>
    <c:autoTitleDeleted val="0"/>
    <c:plotArea>
      <c:layout>
        <c:manualLayout>
          <c:layoutTarget val="inner"/>
          <c:xMode val="edge"/>
          <c:yMode val="edge"/>
          <c:x val="6.2516032756544701E-2"/>
          <c:y val="0.190550131528755"/>
          <c:w val="0.92740114479423896"/>
          <c:h val="0.49998164502946302"/>
        </c:manualLayout>
      </c:layout>
      <c:barChart>
        <c:barDir val="col"/>
        <c:grouping val="stacked"/>
        <c:varyColors val="0"/>
        <c:ser>
          <c:idx val="2"/>
          <c:order val="1"/>
          <c:tx>
            <c:strRef>
              <c:f>'Figure B7.4. (2)'!$E$44</c:f>
              <c:strCache>
                <c:ptCount val="1"/>
                <c:pt idx="0">
                  <c:v>Příspěvek učitelských platů</c:v>
                </c:pt>
              </c:strCache>
            </c:strRef>
          </c:tx>
          <c:spPr>
            <a:solidFill>
              <a:srgbClr val="4F81BD"/>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(2)'!$E$45:$E$70</c:f>
              <c:numCache>
                <c:formatCode>#,##0</c:formatCode>
                <c:ptCount val="26"/>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-2182.2953875206854</c:v>
                </c:pt>
              </c:numCache>
            </c:numRef>
          </c:val>
          <c:extLst>
            <c:ext xmlns:c16="http://schemas.microsoft.com/office/drawing/2014/chart" uri="{C3380CC4-5D6E-409C-BE32-E72D297353CC}">
              <c16:uniqueId val="{00000000-DBE4-490A-A632-C6C43C03FB9D}"/>
            </c:ext>
          </c:extLst>
        </c:ser>
        <c:ser>
          <c:idx val="3"/>
          <c:order val="2"/>
          <c:tx>
            <c:strRef>
              <c:f>'Figure B7.4. (2)'!$F$44</c:f>
              <c:strCache>
                <c:ptCount val="1"/>
                <c:pt idx="0">
                  <c:v>Příspěvek instrukčního času</c:v>
                </c:pt>
              </c:strCache>
            </c:strRef>
          </c:tx>
          <c:spPr>
            <a:solidFill>
              <a:srgbClr val="CCCCCC"/>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(2)'!$F$45:$F$70</c:f>
              <c:numCache>
                <c:formatCode>#,##0</c:formatCode>
                <c:ptCount val="26"/>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-238.41627490925597</c:v>
                </c:pt>
              </c:numCache>
            </c:numRef>
          </c:val>
          <c:extLst>
            <c:ext xmlns:c16="http://schemas.microsoft.com/office/drawing/2014/chart" uri="{C3380CC4-5D6E-409C-BE32-E72D297353CC}">
              <c16:uniqueId val="{00000001-DBE4-490A-A632-C6C43C03FB9D}"/>
            </c:ext>
          </c:extLst>
        </c:ser>
        <c:ser>
          <c:idx val="4"/>
          <c:order val="3"/>
          <c:tx>
            <c:strRef>
              <c:f>'Figure B7.4. (2)'!$G$44</c:f>
              <c:strCache>
                <c:ptCount val="1"/>
                <c:pt idx="0">
                  <c:v>Příspěvek vyučovací doby</c:v>
                </c:pt>
              </c:strCache>
            </c:strRef>
          </c:tx>
          <c:spPr>
            <a:solidFill>
              <a:srgbClr val="A7B9E3"/>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(2)'!$G$45:$G$70</c:f>
              <c:numCache>
                <c:formatCode>#,##0</c:formatCode>
                <c:ptCount val="26"/>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154.87656371711131</c:v>
                </c:pt>
              </c:numCache>
            </c:numRef>
          </c:val>
          <c:extLst>
            <c:ext xmlns:c16="http://schemas.microsoft.com/office/drawing/2014/chart" uri="{C3380CC4-5D6E-409C-BE32-E72D297353CC}">
              <c16:uniqueId val="{00000002-DBE4-490A-A632-C6C43C03FB9D}"/>
            </c:ext>
          </c:extLst>
        </c:ser>
        <c:ser>
          <c:idx val="5"/>
          <c:order val="4"/>
          <c:tx>
            <c:strRef>
              <c:f>'Figure B7.4. (2)'!$H$44</c:f>
              <c:strCache>
                <c:ptCount val="1"/>
                <c:pt idx="0">
                  <c:v>Přspěvek odhadnuté velikosti tříd</c:v>
                </c:pt>
              </c:strCache>
            </c:strRef>
          </c:tx>
          <c:spPr>
            <a:solidFill>
              <a:srgbClr val="929292"/>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(2)'!$H$45:$H$70</c:f>
              <c:numCache>
                <c:formatCode>#,##0</c:formatCode>
                <c:ptCount val="26"/>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210.2919953181171</c:v>
                </c:pt>
              </c:numCache>
            </c:numRef>
          </c:val>
          <c:extLst>
            <c:ext xmlns:c16="http://schemas.microsoft.com/office/drawing/2014/chart" uri="{C3380CC4-5D6E-409C-BE32-E72D297353CC}">
              <c16:uniqueId val="{00000003-DBE4-490A-A632-C6C43C03FB9D}"/>
            </c:ext>
          </c:extLst>
        </c:ser>
        <c:dLbls>
          <c:showLegendKey val="0"/>
          <c:showVal val="0"/>
          <c:showCatName val="0"/>
          <c:showSerName val="0"/>
          <c:showPercent val="0"/>
          <c:showBubbleSize val="0"/>
        </c:dLbls>
        <c:gapWidth val="50"/>
        <c:overlap val="100"/>
        <c:axId val="129141760"/>
        <c:axId val="129152128"/>
      </c:barChart>
      <c:lineChart>
        <c:grouping val="standard"/>
        <c:varyColors val="0"/>
        <c:ser>
          <c:idx val="1"/>
          <c:order val="0"/>
          <c:tx>
            <c:strRef>
              <c:f>'Figure B7.4. (2)'!$D$44</c:f>
              <c:strCache>
                <c:ptCount val="1"/>
                <c:pt idx="0">
                  <c:v>Odchylka od průměru OECD</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 (2)'!$D$45:$D$70</c:f>
              <c:numCache>
                <c:formatCode>#,##0</c:formatCode>
                <c:ptCount val="26"/>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-2055.5431033947134</c:v>
                </c:pt>
              </c:numCache>
            </c:numRef>
          </c:val>
          <c:smooth val="0"/>
          <c:extLst>
            <c:ext xmlns:c16="http://schemas.microsoft.com/office/drawing/2014/chart" uri="{C3380CC4-5D6E-409C-BE32-E72D297353CC}">
              <c16:uniqueId val="{00000004-DBE4-490A-A632-C6C43C03FB9D}"/>
            </c:ext>
          </c:extLst>
        </c:ser>
        <c:dLbls>
          <c:showLegendKey val="0"/>
          <c:showVal val="0"/>
          <c:showCatName val="0"/>
          <c:showSerName val="0"/>
          <c:showPercent val="0"/>
          <c:showBubbleSize val="0"/>
        </c:dLbls>
        <c:marker val="1"/>
        <c:smooth val="0"/>
        <c:axId val="129141760"/>
        <c:axId val="129152128"/>
      </c:lineChart>
      <c:catAx>
        <c:axId val="129141760"/>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29152128"/>
        <c:crosses val="autoZero"/>
        <c:auto val="1"/>
        <c:lblAlgn val="ctr"/>
        <c:lblOffset val="0"/>
        <c:tickLblSkip val="1"/>
        <c:noMultiLvlLbl val="0"/>
      </c:catAx>
      <c:valAx>
        <c:axId val="129152128"/>
        <c:scaling>
          <c:orientation val="minMax"/>
        </c:scaling>
        <c:delete val="0"/>
        <c:axPos val="l"/>
        <c:majorGridlines>
          <c:spPr>
            <a:ln w="9525" cmpd="sng">
              <a:solidFill>
                <a:srgbClr val="CCCCCC"/>
              </a:solidFill>
              <a:prstDash val="solid"/>
            </a:ln>
          </c:spPr>
        </c:majorGridlines>
        <c:title>
          <c:tx>
            <c:rich>
              <a:bodyPr rot="0" vert="horz"/>
              <a:lstStyle/>
              <a:p>
                <a:pPr algn="ctr">
                  <a:defRPr/>
                </a:pPr>
                <a:r>
                  <a:rPr lang="en-GB"/>
                  <a:t>V USD</a:t>
                </a:r>
              </a:p>
            </c:rich>
          </c:tx>
          <c:layout>
            <c:manualLayout>
              <c:xMode val="edge"/>
              <c:yMode val="edge"/>
              <c:x val="2.6165054644515202E-2"/>
              <c:y val="0.123218399296081"/>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29141760"/>
        <c:crosses val="autoZero"/>
        <c:crossBetween val="between"/>
      </c:valAx>
      <c:spPr>
        <a:solidFill>
          <a:srgbClr val="FFFFFF"/>
        </a:solidFill>
        <a:ln w="9525">
          <a:solidFill>
            <a:srgbClr val="000000"/>
          </a:solidFill>
        </a:ln>
      </c:spPr>
    </c:plotArea>
    <c:legend>
      <c:legendPos val="b"/>
      <c:layout>
        <c:manualLayout>
          <c:xMode val="edge"/>
          <c:yMode val="edge"/>
          <c:x val="0.17691861113353899"/>
          <c:y val="0.83859880018771005"/>
          <c:w val="0.67307786626181998"/>
          <c:h val="0.102029458356968"/>
        </c:manualLayout>
      </c:layout>
      <c:overlay val="1"/>
      <c:spPr>
        <a:noFill/>
        <a:ln>
          <a:noFill/>
          <a:round/>
        </a:ln>
        <a:effectLst/>
        <a:extLst>
          <a:ext uri="{91240B29-F687-4F45-9708-019B960494DF}">
            <a14:hiddenLine xmlns:a14="http://schemas.microsoft.com/office/drawing/2010/main">
              <a:noFill/>
              <a:round/>
            </a14:hiddenLine>
          </a:ext>
        </a:extLst>
      </c:spPr>
    </c:legend>
    <c:plotVisOnly val="1"/>
    <c:dispBlanksAs val="gap"/>
    <c:showDLblsOverMax val="1"/>
  </c:chart>
  <c:spPr>
    <a:solidFill>
      <a:schemeClr val="accent6">
        <a:lumMod val="20000"/>
        <a:lumOff val="80000"/>
      </a:scheme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33702777777778"/>
          <c:w val="0.91025377229080895"/>
          <c:h val="0.57814206349206398"/>
        </c:manualLayout>
      </c:layout>
      <c:barChart>
        <c:barDir val="col"/>
        <c:grouping val="clustered"/>
        <c:varyColors val="0"/>
        <c:ser>
          <c:idx val="2"/>
          <c:order val="0"/>
          <c:tx>
            <c:strRef>
              <c:f>'Figure B1.3.'!$B$52</c:f>
              <c:strCache>
                <c:ptCount val="1"/>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c:ext xmlns:c16="http://schemas.microsoft.com/office/drawing/2014/chart" uri="{C3380CC4-5D6E-409C-BE32-E72D297353CC}">
                <c16:uniqueId val="{00000005-1807-4228-9DBA-A7F3A4119702}"/>
              </c:ext>
            </c:extLst>
          </c:dPt>
          <c:cat>
            <c:strRef>
              <c:f>'Figure B1.3.'!$A$53:$A$94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B1.3.'!$B$53:$B$94</c:f>
              <c:numCache>
                <c:formatCode>0</c:formatCode>
                <c:ptCount val="42"/>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pt idx="34">
                  <c:v>4021.3623027045001</c:v>
                </c:pt>
                <c:pt idx="35">
                  <c:v>3825.8200406559999</c:v>
                </c:pt>
                <c:pt idx="36">
                  <c:v>3728.8358034927001</c:v>
                </c:pt>
                <c:pt idx="37">
                  <c:v>2893.6720467091</c:v>
                </c:pt>
                <c:pt idx="38">
                  <c:v>2717.1508339154998</c:v>
                </c:pt>
                <c:pt idx="39">
                  <c:v>2365.6757447795999</c:v>
                </c:pt>
                <c:pt idx="40">
                  <c:v>2073.6483983315002</c:v>
                </c:pt>
                <c:pt idx="41">
                  <c:v>1183.8090811090999</c:v>
                </c:pt>
              </c:numCache>
            </c:numRef>
          </c:val>
          <c:extLst>
            <c:ext xmlns:c16="http://schemas.microsoft.com/office/drawing/2014/chart" uri="{C3380CC4-5D6E-409C-BE32-E72D297353CC}">
              <c16:uniqueId val="{00000000-1807-4228-9DBA-A7F3A4119702}"/>
            </c:ext>
          </c:extLst>
        </c:ser>
        <c:dLbls>
          <c:showLegendKey val="0"/>
          <c:showVal val="0"/>
          <c:showCatName val="0"/>
          <c:showSerName val="0"/>
          <c:showPercent val="0"/>
          <c:showBubbleSize val="0"/>
        </c:dLbls>
        <c:gapWidth val="50"/>
        <c:axId val="116200576"/>
        <c:axId val="116202496"/>
      </c:barChart>
      <c:catAx>
        <c:axId val="116200576"/>
        <c:scaling>
          <c:orientation val="minMax"/>
        </c:scaling>
        <c:delete val="0"/>
        <c:axPos val="b"/>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Primary education</a:t>
                </a:r>
              </a:p>
            </c:rich>
          </c:tx>
          <c:layout>
            <c:manualLayout>
              <c:xMode val="edge"/>
              <c:yMode val="edge"/>
              <c:x val="0.45394186171933998"/>
              <c:y val="4.1553409597385203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202496"/>
        <c:crosses val="autoZero"/>
        <c:auto val="1"/>
        <c:lblAlgn val="ctr"/>
        <c:lblOffset val="0"/>
        <c:tickLblSkip val="1"/>
        <c:noMultiLvlLbl val="0"/>
      </c:catAx>
      <c:valAx>
        <c:axId val="116202496"/>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6200576"/>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255043916940698E-3"/>
          <c:y val="9.9782558397551402E-2"/>
          <c:w val="0.98909311951038204"/>
          <c:h val="0.89647706827784901"/>
        </c:manualLayout>
      </c:layout>
      <c:barChart>
        <c:barDir val="col"/>
        <c:grouping val="clustered"/>
        <c:varyColors val="0"/>
        <c:ser>
          <c:idx val="0"/>
          <c:order val="0"/>
          <c:tx>
            <c:strRef>
              <c:f>'Figure D3.1.'!$B$45</c:f>
              <c:strCache>
                <c:ptCount val="1"/>
                <c:pt idx="0">
                  <c:v>Teachers' actual salaries relative to earnings for tertiary-educated workers</c:v>
                </c:pt>
              </c:strCache>
            </c:strRef>
          </c:tx>
          <c:spPr>
            <a:solidFill>
              <a:srgbClr val="4F81BD"/>
            </a:solidFill>
            <a:ln w="3175">
              <a:solidFill>
                <a:srgbClr val="000000"/>
              </a:solidFill>
              <a:prstDash val="solid"/>
            </a:ln>
          </c:spPr>
          <c:invertIfNegative val="0"/>
          <c:cat>
            <c:strRef>
              <c:f>'Figure D3.1.'!$A$46:$A$73</c:f>
              <c:strCache>
                <c:ptCount val="28"/>
                <c:pt idx="0">
                  <c:v>Luxembourg</c:v>
                </c:pt>
                <c:pt idx="1">
                  <c:v>Greece</c:v>
                </c:pt>
                <c:pt idx="2">
                  <c:v>Israel</c:v>
                </c:pt>
                <c:pt idx="3">
                  <c:v>Finland</c:v>
                </c:pt>
                <c:pt idx="4">
                  <c:v>Germany</c:v>
                </c:pt>
                <c:pt idx="5">
                  <c:v>England (UK)1</c:v>
                </c:pt>
                <c:pt idx="6">
                  <c:v>France</c:v>
                </c:pt>
                <c:pt idx="7">
                  <c:v>Belgium (Fl.)2</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(Fr.)2</c:v>
                </c:pt>
                <c:pt idx="18">
                  <c:v>Sweden</c:v>
                </c:pt>
                <c:pt idx="19">
                  <c:v>Scotland (UK)1</c:v>
                </c:pt>
                <c:pt idx="20">
                  <c:v>Poland</c:v>
                </c:pt>
                <c:pt idx="21">
                  <c:v>Chile</c:v>
                </c:pt>
                <c:pt idx="22">
                  <c:v>Hungary</c:v>
                </c:pt>
                <c:pt idx="23">
                  <c:v>Norway</c:v>
                </c:pt>
                <c:pt idx="24">
                  <c:v>Italy</c:v>
                </c:pt>
                <c:pt idx="25">
                  <c:v>United States</c:v>
                </c:pt>
                <c:pt idx="26">
                  <c:v>Slovak Republic</c:v>
                </c:pt>
                <c:pt idx="27">
                  <c:v>Czech Republic</c:v>
                </c:pt>
              </c:strCache>
            </c:strRef>
          </c:cat>
          <c:val>
            <c:numRef>
              <c:f>'Figure D3.1.'!$B$46:$B$73</c:f>
              <c:numCache>
                <c:formatCode>0.000</c:formatCode>
                <c:ptCount val="28"/>
                <c:pt idx="0">
                  <c:v>1.2348189742338613</c:v>
                </c:pt>
                <c:pt idx="1">
                  <c:v>1.0701116148090657</c:v>
                </c:pt>
                <c:pt idx="2">
                  <c:v>0.99234070955946585</c:v>
                </c:pt>
                <c:pt idx="3">
                  <c:v>0.97737819216616317</c:v>
                </c:pt>
                <c:pt idx="4">
                  <c:v>0.97604295524280338</c:v>
                </c:pt>
                <c:pt idx="5">
                  <c:v>0.9078006060792061</c:v>
                </c:pt>
                <c:pt idx="6">
                  <c:v>0.89727729525299804</c:v>
                </c:pt>
                <c:pt idx="7">
                  <c:v>0.88512370609870716</c:v>
                </c:pt>
                <c:pt idx="8">
                  <c:v>0.87985059987309877</c:v>
                </c:pt>
                <c:pt idx="9">
                  <c:v>0.87830201920701367</c:v>
                </c:pt>
                <c:pt idx="10">
                  <c:v>0.8763198573529144</c:v>
                </c:pt>
                <c:pt idx="11">
                  <c:v>0.86974405998609772</c:v>
                </c:pt>
                <c:pt idx="12">
                  <c:v>0.86462310882280979</c:v>
                </c:pt>
                <c:pt idx="13">
                  <c:v>0.85999312522913507</c:v>
                </c:pt>
                <c:pt idx="14">
                  <c:v>0.85282052225592464</c:v>
                </c:pt>
                <c:pt idx="15">
                  <c:v>0.85148226171930796</c:v>
                </c:pt>
                <c:pt idx="16">
                  <c:v>0.84740961751889721</c:v>
                </c:pt>
                <c:pt idx="17">
                  <c:v>0.83814952989552227</c:v>
                </c:pt>
                <c:pt idx="18">
                  <c:v>0.83613850688377123</c:v>
                </c:pt>
                <c:pt idx="19">
                  <c:v>0.82958451249393816</c:v>
                </c:pt>
                <c:pt idx="20">
                  <c:v>0.82913621080081223</c:v>
                </c:pt>
                <c:pt idx="21">
                  <c:v>0.72844915050115611</c:v>
                </c:pt>
                <c:pt idx="22">
                  <c:v>0.7102040892650171</c:v>
                </c:pt>
                <c:pt idx="23">
                  <c:v>0.69947136146360389</c:v>
                </c:pt>
                <c:pt idx="24">
                  <c:v>0.68909750563830152</c:v>
                </c:pt>
                <c:pt idx="25">
                  <c:v>0.68830303008233396</c:v>
                </c:pt>
                <c:pt idx="26">
                  <c:v>0.6114798854129454</c:v>
                </c:pt>
                <c:pt idx="27">
                  <c:v>0.55560281279782697</c:v>
                </c:pt>
              </c:numCache>
            </c:numRef>
          </c:val>
          <c:extLst>
            <c:ext xmlns:c16="http://schemas.microsoft.com/office/drawing/2014/chart" uri="{C3380CC4-5D6E-409C-BE32-E72D297353CC}">
              <c16:uniqueId val="{00000000-8979-47B9-9844-05902274A909}"/>
            </c:ext>
          </c:extLst>
        </c:ser>
        <c:ser>
          <c:idx val="1"/>
          <c:order val="1"/>
          <c:tx>
            <c:strRef>
              <c:f>'Figure D3.1.'!$C$45</c:f>
              <c:strCache>
                <c:ptCount val="1"/>
                <c:pt idx="0">
                  <c:v>Teachers' actual salaries relative to earnings for similarly-educated workers (weighted averages)</c:v>
                </c:pt>
              </c:strCache>
            </c:strRef>
          </c:tx>
          <c:spPr>
            <a:solidFill>
              <a:srgbClr val="CCCCCC"/>
            </a:solidFill>
            <a:ln w="3175">
              <a:solidFill>
                <a:srgbClr val="000000"/>
              </a:solidFill>
              <a:prstDash val="solid"/>
            </a:ln>
          </c:spPr>
          <c:invertIfNegative val="0"/>
          <c:cat>
            <c:strRef>
              <c:f>'Figure D3.1.'!$A$46:$A$73</c:f>
              <c:strCache>
                <c:ptCount val="28"/>
                <c:pt idx="0">
                  <c:v>Luxembourg</c:v>
                </c:pt>
                <c:pt idx="1">
                  <c:v>Greece</c:v>
                </c:pt>
                <c:pt idx="2">
                  <c:v>Israel</c:v>
                </c:pt>
                <c:pt idx="3">
                  <c:v>Finland</c:v>
                </c:pt>
                <c:pt idx="4">
                  <c:v>Germany</c:v>
                </c:pt>
                <c:pt idx="5">
                  <c:v>England (UK)1</c:v>
                </c:pt>
                <c:pt idx="6">
                  <c:v>France</c:v>
                </c:pt>
                <c:pt idx="7">
                  <c:v>Belgium (Fl.)2</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(Fr.)2</c:v>
                </c:pt>
                <c:pt idx="18">
                  <c:v>Sweden</c:v>
                </c:pt>
                <c:pt idx="19">
                  <c:v>Scotland (UK)1</c:v>
                </c:pt>
                <c:pt idx="20">
                  <c:v>Poland</c:v>
                </c:pt>
                <c:pt idx="21">
                  <c:v>Chile</c:v>
                </c:pt>
                <c:pt idx="22">
                  <c:v>Hungary</c:v>
                </c:pt>
                <c:pt idx="23">
                  <c:v>Norway</c:v>
                </c:pt>
                <c:pt idx="24">
                  <c:v>Italy</c:v>
                </c:pt>
                <c:pt idx="25">
                  <c:v>United States</c:v>
                </c:pt>
                <c:pt idx="26">
                  <c:v>Slovak Republic</c:v>
                </c:pt>
                <c:pt idx="27">
                  <c:v>Czech Republic</c:v>
                </c:pt>
              </c:strCache>
            </c:strRef>
          </c:cat>
          <c:val>
            <c:numRef>
              <c:f>'Figure D3.1.'!$C$46:$C$73</c:f>
              <c:numCache>
                <c:formatCode>0.00</c:formatCode>
                <c:ptCount val="28"/>
                <c:pt idx="2">
                  <c:v>0.8675930943038016</c:v>
                </c:pt>
                <c:pt idx="3">
                  <c:v>0.83337439199160057</c:v>
                </c:pt>
                <c:pt idx="4">
                  <c:v>0.87142007297465551</c:v>
                </c:pt>
                <c:pt idx="6">
                  <c:v>0.92488282918983067</c:v>
                </c:pt>
                <c:pt idx="8">
                  <c:v>0.84492881123282815</c:v>
                </c:pt>
                <c:pt idx="10">
                  <c:v>0.96523301001261042</c:v>
                </c:pt>
                <c:pt idx="11">
                  <c:v>0.94434704031816608</c:v>
                </c:pt>
                <c:pt idx="19">
                  <c:v>0.82853846142510557</c:v>
                </c:pt>
                <c:pt idx="21">
                  <c:v>0.59062733383555255</c:v>
                </c:pt>
                <c:pt idx="23">
                  <c:v>0.76570869744406655</c:v>
                </c:pt>
                <c:pt idx="25">
                  <c:v>0.59784515122302562</c:v>
                </c:pt>
                <c:pt idx="27">
                  <c:v>0.55159801842961098</c:v>
                </c:pt>
              </c:numCache>
            </c:numRef>
          </c:val>
          <c:extLst>
            <c:ext xmlns:c16="http://schemas.microsoft.com/office/drawing/2014/chart" uri="{C3380CC4-5D6E-409C-BE32-E72D297353CC}">
              <c16:uniqueId val="{00000001-8979-47B9-9844-05902274A909}"/>
            </c:ext>
          </c:extLst>
        </c:ser>
        <c:dLbls>
          <c:showLegendKey val="0"/>
          <c:showVal val="0"/>
          <c:showCatName val="0"/>
          <c:showSerName val="0"/>
          <c:showPercent val="0"/>
          <c:showBubbleSize val="0"/>
        </c:dLbls>
        <c:gapWidth val="150"/>
        <c:overlap val="7"/>
        <c:axId val="139461376"/>
        <c:axId val="139462912"/>
      </c:barChart>
      <c:catAx>
        <c:axId val="139461376"/>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9462912"/>
        <c:crosses val="autoZero"/>
        <c:auto val="1"/>
        <c:lblAlgn val="ctr"/>
        <c:lblOffset val="0"/>
        <c:tickLblSkip val="1"/>
        <c:tickMarkSkip val="1"/>
        <c:noMultiLvlLbl val="0"/>
      </c:catAx>
      <c:valAx>
        <c:axId val="139462912"/>
        <c:scaling>
          <c:orientation val="minMax"/>
          <c:max val="1.5"/>
          <c:min val="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9461376"/>
        <c:crosses val="autoZero"/>
        <c:crossBetween val="between"/>
        <c:majorUnit val="0.5"/>
        <c:minorUnit val="0.25"/>
      </c:valAx>
      <c:spPr>
        <a:solidFill>
          <a:srgbClr val="FFFFFF"/>
        </a:solidFill>
        <a:ln w="9525">
          <a:solidFill>
            <a:srgbClr val="000000"/>
          </a:solidFill>
        </a:ln>
      </c:spPr>
    </c:plotArea>
    <c:legend>
      <c:legendPos val="t"/>
      <c:layout>
        <c:manualLayout>
          <c:xMode val="edge"/>
          <c:yMode val="edge"/>
          <c:x val="6.0420674562494101E-2"/>
          <c:y val="1.49614986070004E-2"/>
          <c:w val="0.92799717902298196"/>
          <c:h val="5.6105681825232803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alignWithMargins="0"/>
    <c:pageMargins b="1" l="0.750000000000001" r="0.750000000000001" t="1" header="0.5" footer="0.5"/>
    <c:pageSetup paperSize="9" orientation="landscape"/>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255043916940698E-3"/>
          <c:y val="9.9782558397551402E-2"/>
          <c:w val="0.98909311951038204"/>
          <c:h val="0.89647706827784901"/>
        </c:manualLayout>
      </c:layout>
      <c:barChart>
        <c:barDir val="col"/>
        <c:grouping val="clustered"/>
        <c:varyColors val="0"/>
        <c:ser>
          <c:idx val="0"/>
          <c:order val="0"/>
          <c:tx>
            <c:strRef>
              <c:f>'Figure D3.1. (2)'!$B$45</c:f>
              <c:strCache>
                <c:ptCount val="1"/>
                <c:pt idx="0">
                  <c:v>Teachers' actual salaries relative to earnings for tertiary-educated workers</c:v>
                </c:pt>
              </c:strCache>
            </c:strRef>
          </c:tx>
          <c:spPr>
            <a:solidFill>
              <a:srgbClr val="4F81BD"/>
            </a:solidFill>
            <a:ln w="3175">
              <a:solidFill>
                <a:srgbClr val="000000"/>
              </a:solidFill>
              <a:prstDash val="solid"/>
            </a:ln>
          </c:spPr>
          <c:invertIfNegative val="0"/>
          <c:cat>
            <c:strRef>
              <c:f>'Figure D3.1. (2)'!$A$46:$A$73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'Figure D3.1. (2)'!$B$46:$B$73</c:f>
              <c:numCache>
                <c:formatCode>0.00</c:formatCode>
                <c:ptCount val="28"/>
                <c:pt idx="0">
                  <c:v>123.48189742338613</c:v>
                </c:pt>
                <c:pt idx="1">
                  <c:v>107.01116148090657</c:v>
                </c:pt>
                <c:pt idx="2">
                  <c:v>99.234070955946578</c:v>
                </c:pt>
                <c:pt idx="3">
                  <c:v>97.737819216616316</c:v>
                </c:pt>
                <c:pt idx="4">
                  <c:v>97.604295524280332</c:v>
                </c:pt>
                <c:pt idx="5">
                  <c:v>90.780060607920603</c:v>
                </c:pt>
                <c:pt idx="6">
                  <c:v>89.727729525299807</c:v>
                </c:pt>
                <c:pt idx="7">
                  <c:v>88.512370609870715</c:v>
                </c:pt>
                <c:pt idx="8">
                  <c:v>87.985059987309882</c:v>
                </c:pt>
                <c:pt idx="9">
                  <c:v>87.83020192070137</c:v>
                </c:pt>
                <c:pt idx="10">
                  <c:v>87.631985735291437</c:v>
                </c:pt>
                <c:pt idx="11">
                  <c:v>86.974405998609768</c:v>
                </c:pt>
                <c:pt idx="12">
                  <c:v>86.462310882280974</c:v>
                </c:pt>
                <c:pt idx="13">
                  <c:v>85.999312522913513</c:v>
                </c:pt>
                <c:pt idx="14">
                  <c:v>85.282052225592466</c:v>
                </c:pt>
                <c:pt idx="15">
                  <c:v>85.148226171930801</c:v>
                </c:pt>
                <c:pt idx="16">
                  <c:v>84.740961751889728</c:v>
                </c:pt>
                <c:pt idx="17">
                  <c:v>83.814952989552225</c:v>
                </c:pt>
                <c:pt idx="18">
                  <c:v>83.613850688377127</c:v>
                </c:pt>
                <c:pt idx="19">
                  <c:v>82.958451249393818</c:v>
                </c:pt>
                <c:pt idx="20">
                  <c:v>82.913621080081228</c:v>
                </c:pt>
                <c:pt idx="21">
                  <c:v>72.844915050115617</c:v>
                </c:pt>
                <c:pt idx="22">
                  <c:v>71.020408926501716</c:v>
                </c:pt>
                <c:pt idx="23">
                  <c:v>69.947136146360393</c:v>
                </c:pt>
                <c:pt idx="24">
                  <c:v>68.909750563830158</c:v>
                </c:pt>
                <c:pt idx="25">
                  <c:v>68.8303030082334</c:v>
                </c:pt>
                <c:pt idx="26">
                  <c:v>61.147988541294538</c:v>
                </c:pt>
                <c:pt idx="27">
                  <c:v>55.5602812797827</c:v>
                </c:pt>
              </c:numCache>
            </c:numRef>
          </c:val>
          <c:extLst>
            <c:ext xmlns:c16="http://schemas.microsoft.com/office/drawing/2014/chart" uri="{C3380CC4-5D6E-409C-BE32-E72D297353CC}">
              <c16:uniqueId val="{00000000-5F18-4FD2-8884-2D46CA05F33E}"/>
            </c:ext>
          </c:extLst>
        </c:ser>
        <c:ser>
          <c:idx val="1"/>
          <c:order val="1"/>
          <c:tx>
            <c:strRef>
              <c:f>'Figure D3.1. (2)'!$C$45</c:f>
              <c:strCache>
                <c:ptCount val="1"/>
                <c:pt idx="0">
                  <c:v>Teachers' actual salaries relative to earnings for similarly-educated workers (weighted averages)</c:v>
                </c:pt>
              </c:strCache>
            </c:strRef>
          </c:tx>
          <c:spPr>
            <a:solidFill>
              <a:srgbClr val="CCCCCC"/>
            </a:solidFill>
            <a:ln w="3175">
              <a:solidFill>
                <a:srgbClr val="000000"/>
              </a:solidFill>
              <a:prstDash val="solid"/>
            </a:ln>
          </c:spPr>
          <c:invertIfNegative val="0"/>
          <c:cat>
            <c:strRef>
              <c:f>'Figure D3.1. (2)'!$A$46:$A$73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'Figure D3.1. (2)'!$C$46:$C$73</c:f>
              <c:numCache>
                <c:formatCode>0.00</c:formatCode>
                <c:ptCount val="28"/>
                <c:pt idx="2">
                  <c:v>0.8675930943038016</c:v>
                </c:pt>
                <c:pt idx="3">
                  <c:v>0.83337439199160057</c:v>
                </c:pt>
                <c:pt idx="4">
                  <c:v>0.87142007297465551</c:v>
                </c:pt>
                <c:pt idx="6">
                  <c:v>0.92488282918983067</c:v>
                </c:pt>
                <c:pt idx="8">
                  <c:v>0.84492881123282815</c:v>
                </c:pt>
                <c:pt idx="10">
                  <c:v>0.96523301001261042</c:v>
                </c:pt>
                <c:pt idx="11">
                  <c:v>0.94434704031816608</c:v>
                </c:pt>
                <c:pt idx="19">
                  <c:v>0.82853846142510557</c:v>
                </c:pt>
                <c:pt idx="21">
                  <c:v>0.59062733383555255</c:v>
                </c:pt>
                <c:pt idx="23">
                  <c:v>0.76570869744406655</c:v>
                </c:pt>
                <c:pt idx="25">
                  <c:v>0.59784515122302562</c:v>
                </c:pt>
                <c:pt idx="27">
                  <c:v>0.55159801842961098</c:v>
                </c:pt>
              </c:numCache>
            </c:numRef>
          </c:val>
          <c:extLst>
            <c:ext xmlns:c16="http://schemas.microsoft.com/office/drawing/2014/chart" uri="{C3380CC4-5D6E-409C-BE32-E72D297353CC}">
              <c16:uniqueId val="{00000001-5F18-4FD2-8884-2D46CA05F33E}"/>
            </c:ext>
          </c:extLst>
        </c:ser>
        <c:dLbls>
          <c:showLegendKey val="0"/>
          <c:showVal val="0"/>
          <c:showCatName val="0"/>
          <c:showSerName val="0"/>
          <c:showPercent val="0"/>
          <c:showBubbleSize val="0"/>
        </c:dLbls>
        <c:gapWidth val="150"/>
        <c:overlap val="7"/>
        <c:axId val="139592832"/>
        <c:axId val="139594368"/>
      </c:barChart>
      <c:catAx>
        <c:axId val="13959283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9594368"/>
        <c:crosses val="autoZero"/>
        <c:auto val="1"/>
        <c:lblAlgn val="ctr"/>
        <c:lblOffset val="0"/>
        <c:tickLblSkip val="1"/>
        <c:tickMarkSkip val="1"/>
        <c:noMultiLvlLbl val="0"/>
      </c:catAx>
      <c:valAx>
        <c:axId val="139594368"/>
        <c:scaling>
          <c:orientation val="minMax"/>
          <c:max val="1.5"/>
          <c:min val="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9592832"/>
        <c:crosses val="autoZero"/>
        <c:crossBetween val="between"/>
        <c:majorUnit val="0.5"/>
        <c:minorUnit val="0.25"/>
      </c:valAx>
      <c:spPr>
        <a:solidFill>
          <a:srgbClr val="FFFFFF"/>
        </a:solidFill>
        <a:ln w="9525">
          <a:solidFill>
            <a:srgbClr val="000000"/>
          </a:solidFill>
        </a:ln>
      </c:spPr>
    </c:plotArea>
    <c:legend>
      <c:legendPos val="t"/>
      <c:layout>
        <c:manualLayout>
          <c:xMode val="edge"/>
          <c:yMode val="edge"/>
          <c:x val="6.0420674562494101E-2"/>
          <c:y val="1.49614986070004E-2"/>
          <c:w val="0.92799717902298196"/>
          <c:h val="5.6105681825232803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alignWithMargins="0"/>
    <c:pageMargins b="1" l="0.750000000000001" r="0.750000000000001" t="1" header="0.5" footer="0.5"/>
    <c:pageSetup paperSize="9" orientation="landscape"/>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charset="0"/>
                <a:ea typeface="Arial Narrow" charset="0"/>
                <a:cs typeface="Arial Narrow" charset="0"/>
              </a:defRPr>
            </a:pPr>
            <a:r>
              <a:rPr lang="cs-CZ" sz="1400" b="1" i="0" baseline="0">
                <a:solidFill>
                  <a:schemeClr val="tx1"/>
                </a:solidFill>
                <a:effectLst/>
                <a:latin typeface="Arial" charset="0"/>
                <a:ea typeface="Arial" charset="0"/>
                <a:cs typeface="Arial" charset="0"/>
              </a:rPr>
              <a:t>Platy učitelů 2. stupně základních škol v relaci k výdělkům ostatních vysokoškolsky vzdělaných pracovníků (2014)</a:t>
            </a:r>
            <a:endParaRPr lang="cs-CZ" sz="1400">
              <a:solidFill>
                <a:schemeClr val="tx1"/>
              </a:solidFill>
              <a:effectLst/>
              <a:latin typeface="Arial" charset="0"/>
              <a:ea typeface="Arial" charset="0"/>
              <a:cs typeface="Arial"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charset="0"/>
              <a:ea typeface="Arial Narrow" charset="0"/>
              <a:cs typeface="Arial Narrow" charset="0"/>
            </a:defRPr>
          </a:pPr>
          <a:endParaRPr lang="en-US"/>
        </a:p>
      </c:txPr>
    </c:title>
    <c:autoTitleDeleted val="0"/>
    <c:plotArea>
      <c:layout>
        <c:manualLayout>
          <c:layoutTarget val="inner"/>
          <c:xMode val="edge"/>
          <c:yMode val="edge"/>
          <c:x val="5.7325820151198803E-2"/>
          <c:y val="0.20434362289455801"/>
          <c:w val="0.92021051337851401"/>
          <c:h val="0.55123396105156297"/>
        </c:manualLayout>
      </c:layout>
      <c:barChart>
        <c:barDir val="col"/>
        <c:grouping val="clustered"/>
        <c:varyColors val="0"/>
        <c:ser>
          <c:idx val="0"/>
          <c:order val="0"/>
          <c:spPr>
            <a:solidFill>
              <a:srgbClr val="4F81BE"/>
            </a:solidFill>
            <a:ln>
              <a:solidFill>
                <a:schemeClr val="tx1"/>
              </a:solidFill>
            </a:ln>
            <a:effectLst/>
          </c:spPr>
          <c:invertIfNegative val="0"/>
          <c:dPt>
            <c:idx val="15"/>
            <c:invertIfNegative val="0"/>
            <c:bubble3D val="0"/>
            <c:spPr>
              <a:pattFill prst="wdUpDiag">
                <a:fgClr>
                  <a:srgbClr val="4F81BE"/>
                </a:fgClr>
                <a:bgClr>
                  <a:schemeClr val="bg1"/>
                </a:bgClr>
              </a:pattFill>
              <a:ln>
                <a:solidFill>
                  <a:schemeClr val="tx1"/>
                </a:solidFill>
              </a:ln>
              <a:effectLst/>
            </c:spPr>
            <c:extLst>
              <c:ext xmlns:c16="http://schemas.microsoft.com/office/drawing/2014/chart" uri="{C3380CC4-5D6E-409C-BE32-E72D297353CC}">
                <c16:uniqueId val="{00000001-6730-41C8-B71D-C9A1E0D9FBDE}"/>
              </c:ext>
            </c:extLst>
          </c:dPt>
          <c:dPt>
            <c:idx val="26"/>
            <c:invertIfNegative val="0"/>
            <c:bubble3D val="0"/>
            <c:spPr>
              <a:solidFill>
                <a:srgbClr val="FF0000"/>
              </a:solidFill>
              <a:ln>
                <a:solidFill>
                  <a:schemeClr val="tx1"/>
                </a:solidFill>
              </a:ln>
              <a:effectLst/>
            </c:spPr>
            <c:extLst>
              <c:ext xmlns:c16="http://schemas.microsoft.com/office/drawing/2014/chart" uri="{C3380CC4-5D6E-409C-BE32-E72D297353CC}">
                <c16:uniqueId val="{00000003-6730-41C8-B71D-C9A1E0D9FBDE}"/>
              </c:ext>
            </c:extLst>
          </c:dPt>
          <c:cat>
            <c:strRef>
              <c:f>'Figure D3.1. (2)'!$A$47:$A$73</c:f>
              <c:strCache>
                <c:ptCount val="27"/>
                <c:pt idx="0">
                  <c:v>Greece</c:v>
                </c:pt>
                <c:pt idx="1">
                  <c:v>Israel</c:v>
                </c:pt>
                <c:pt idx="2">
                  <c:v>Finland</c:v>
                </c:pt>
                <c:pt idx="3">
                  <c:v>Germany</c:v>
                </c:pt>
                <c:pt idx="4">
                  <c:v>England (UK)</c:v>
                </c:pt>
                <c:pt idx="5">
                  <c:v>France</c:v>
                </c:pt>
                <c:pt idx="6">
                  <c:v>Belgium (Fl.)</c:v>
                </c:pt>
                <c:pt idx="7">
                  <c:v>Estonia</c:v>
                </c:pt>
                <c:pt idx="8">
                  <c:v>Slovenia</c:v>
                </c:pt>
                <c:pt idx="9">
                  <c:v>Denmark</c:v>
                </c:pt>
                <c:pt idx="10">
                  <c:v>New Zealand</c:v>
                </c:pt>
                <c:pt idx="11">
                  <c:v>Austria</c:v>
                </c:pt>
                <c:pt idx="12">
                  <c:v>EU22 average</c:v>
                </c:pt>
                <c:pt idx="13">
                  <c:v>Netherlands</c:v>
                </c:pt>
                <c:pt idx="14">
                  <c:v>Australia</c:v>
                </c:pt>
                <c:pt idx="15">
                  <c:v>OECD average</c:v>
                </c:pt>
                <c:pt idx="16">
                  <c:v>Belgium (Fr.)</c:v>
                </c:pt>
                <c:pt idx="17">
                  <c:v>Sweden</c:v>
                </c:pt>
                <c:pt idx="18">
                  <c:v>Scotland (UK)</c:v>
                </c:pt>
                <c:pt idx="19">
                  <c:v>Poland</c:v>
                </c:pt>
                <c:pt idx="20">
                  <c:v>Chile</c:v>
                </c:pt>
                <c:pt idx="21">
                  <c:v>Hungary</c:v>
                </c:pt>
                <c:pt idx="22">
                  <c:v>Norway</c:v>
                </c:pt>
                <c:pt idx="23">
                  <c:v>Italy</c:v>
                </c:pt>
                <c:pt idx="24">
                  <c:v>United States</c:v>
                </c:pt>
                <c:pt idx="25">
                  <c:v>Slovak Republic</c:v>
                </c:pt>
                <c:pt idx="26">
                  <c:v>Czech Republic</c:v>
                </c:pt>
              </c:strCache>
            </c:strRef>
          </c:cat>
          <c:val>
            <c:numRef>
              <c:f>'Figure D3.1. (2)'!$B$47:$B$73</c:f>
              <c:numCache>
                <c:formatCode>0.00</c:formatCode>
                <c:ptCount val="27"/>
                <c:pt idx="0">
                  <c:v>107.01116148090657</c:v>
                </c:pt>
                <c:pt idx="1">
                  <c:v>99.234070955946578</c:v>
                </c:pt>
                <c:pt idx="2">
                  <c:v>97.737819216616316</c:v>
                </c:pt>
                <c:pt idx="3">
                  <c:v>97.604295524280332</c:v>
                </c:pt>
                <c:pt idx="4">
                  <c:v>90.780060607920603</c:v>
                </c:pt>
                <c:pt idx="5">
                  <c:v>89.727729525299807</c:v>
                </c:pt>
                <c:pt idx="6">
                  <c:v>88.512370609870715</c:v>
                </c:pt>
                <c:pt idx="7">
                  <c:v>87.985059987309882</c:v>
                </c:pt>
                <c:pt idx="8">
                  <c:v>87.83020192070137</c:v>
                </c:pt>
                <c:pt idx="9">
                  <c:v>87.631985735291437</c:v>
                </c:pt>
                <c:pt idx="10">
                  <c:v>86.974405998609768</c:v>
                </c:pt>
                <c:pt idx="11">
                  <c:v>86.462310882280974</c:v>
                </c:pt>
                <c:pt idx="12">
                  <c:v>85.999312522913513</c:v>
                </c:pt>
                <c:pt idx="13">
                  <c:v>85.282052225592466</c:v>
                </c:pt>
                <c:pt idx="14">
                  <c:v>85.148226171930801</c:v>
                </c:pt>
                <c:pt idx="15">
                  <c:v>84.740961751889728</c:v>
                </c:pt>
                <c:pt idx="16">
                  <c:v>83.814952989552225</c:v>
                </c:pt>
                <c:pt idx="17">
                  <c:v>83.613850688377127</c:v>
                </c:pt>
                <c:pt idx="18">
                  <c:v>82.958451249393818</c:v>
                </c:pt>
                <c:pt idx="19">
                  <c:v>82.913621080081228</c:v>
                </c:pt>
                <c:pt idx="20">
                  <c:v>72.844915050115617</c:v>
                </c:pt>
                <c:pt idx="21">
                  <c:v>71.020408926501716</c:v>
                </c:pt>
                <c:pt idx="22">
                  <c:v>69.947136146360393</c:v>
                </c:pt>
                <c:pt idx="23">
                  <c:v>68.909750563830158</c:v>
                </c:pt>
                <c:pt idx="24">
                  <c:v>68.8303030082334</c:v>
                </c:pt>
                <c:pt idx="25">
                  <c:v>61.147988541294538</c:v>
                </c:pt>
                <c:pt idx="26">
                  <c:v>55.5602812797827</c:v>
                </c:pt>
              </c:numCache>
            </c:numRef>
          </c:val>
          <c:extLst>
            <c:ext xmlns:c16="http://schemas.microsoft.com/office/drawing/2014/chart" uri="{C3380CC4-5D6E-409C-BE32-E72D297353CC}">
              <c16:uniqueId val="{00000004-6730-41C8-B71D-C9A1E0D9FBDE}"/>
            </c:ext>
          </c:extLst>
        </c:ser>
        <c:dLbls>
          <c:showLegendKey val="0"/>
          <c:showVal val="0"/>
          <c:showCatName val="0"/>
          <c:showSerName val="0"/>
          <c:showPercent val="0"/>
          <c:showBubbleSize val="0"/>
        </c:dLbls>
        <c:gapWidth val="219"/>
        <c:overlap val="-27"/>
        <c:axId val="139662464"/>
        <c:axId val="139664000"/>
      </c:barChart>
      <c:catAx>
        <c:axId val="139662464"/>
        <c:scaling>
          <c:orientation val="minMax"/>
        </c:scaling>
        <c:delete val="0"/>
        <c:axPos val="b"/>
        <c:numFmt formatCode="General"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Narrow" charset="0"/>
                <a:ea typeface="Arial Narrow" charset="0"/>
                <a:cs typeface="Arial Narrow" charset="0"/>
              </a:defRPr>
            </a:pPr>
            <a:endParaRPr lang="en-US"/>
          </a:p>
        </c:txPr>
        <c:crossAx val="139664000"/>
        <c:crosses val="autoZero"/>
        <c:auto val="1"/>
        <c:lblAlgn val="ctr"/>
        <c:lblOffset val="100"/>
        <c:tickMarkSkip val="1"/>
        <c:noMultiLvlLbl val="0"/>
      </c:catAx>
      <c:valAx>
        <c:axId val="139664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charset="0"/>
                <a:ea typeface="Arial Narrow" charset="0"/>
                <a:cs typeface="Arial Narrow" charset="0"/>
              </a:defRPr>
            </a:pPr>
            <a:endParaRPr lang="en-US"/>
          </a:p>
        </c:txPr>
        <c:crossAx val="139662464"/>
        <c:crosses val="autoZero"/>
        <c:crossBetween val="between"/>
      </c:valAx>
      <c:spPr>
        <a:solidFill>
          <a:schemeClr val="bg1"/>
        </a:solidFill>
        <a:ln>
          <a:solidFill>
            <a:schemeClr val="tx1"/>
          </a:solid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latin typeface="Arial Narrow" charset="0"/>
          <a:ea typeface="Arial Narrow" charset="0"/>
          <a:cs typeface="Arial Narrow" charset="0"/>
        </a:defRPr>
      </a:pPr>
      <a:endParaRPr lang="en-US"/>
    </a:p>
  </c:txPr>
  <c:printSettings>
    <c:headerFooter/>
    <c:pageMargins b="0.75" l="0.7" r="0.7" t="0.75" header="0.3" footer="0.3"/>
    <c:pageSetup paperSize="9"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Narrow" charset="0"/>
                <a:ea typeface="Arial Narrow" charset="0"/>
                <a:cs typeface="Arial Narrow" charset="0"/>
              </a:defRPr>
            </a:pPr>
            <a:r>
              <a:rPr lang="cs-CZ" sz="1400" b="1">
                <a:latin typeface="Arial" charset="0"/>
                <a:ea typeface="Arial" charset="0"/>
                <a:cs typeface="Arial" charset="0"/>
              </a:rPr>
              <a:t>Platy učitelů 1. a 2. stupně základních škol v relaci k platům ostatních vysokoškolsky vzdělaných pracovníků (2014)</a:t>
            </a:r>
            <a:endParaRPr lang="en-US" sz="1400" b="1">
              <a:latin typeface="Arial" charset="0"/>
              <a:ea typeface="Arial" charset="0"/>
              <a:cs typeface="Arial"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Narrow" charset="0"/>
              <a:ea typeface="Arial Narrow" charset="0"/>
              <a:cs typeface="Arial Narrow" charset="0"/>
            </a:defRPr>
          </a:pPr>
          <a:endParaRPr lang="en-US"/>
        </a:p>
      </c:txPr>
    </c:title>
    <c:autoTitleDeleted val="0"/>
    <c:plotArea>
      <c:layout>
        <c:manualLayout>
          <c:layoutTarget val="inner"/>
          <c:xMode val="edge"/>
          <c:yMode val="edge"/>
          <c:x val="7.0919594580703502E-2"/>
          <c:y val="0.20516491228070199"/>
          <c:w val="0.90749587111010599"/>
          <c:h val="0.51333637384110298"/>
        </c:manualLayout>
      </c:layout>
      <c:barChart>
        <c:barDir val="col"/>
        <c:grouping val="clustered"/>
        <c:varyColors val="0"/>
        <c:ser>
          <c:idx val="0"/>
          <c:order val="0"/>
          <c:tx>
            <c:strRef>
              <c:f>'Table D3.2a.'!$V$15</c:f>
              <c:strCache>
                <c:ptCount val="1"/>
                <c:pt idx="0">
                  <c:v>1. stupeň ZŠ</c:v>
                </c:pt>
              </c:strCache>
            </c:strRef>
          </c:tx>
          <c:spPr>
            <a:solidFill>
              <a:schemeClr val="accent1"/>
            </a:solidFill>
            <a:ln>
              <a:solidFill>
                <a:srgbClr val="000000"/>
              </a:solidFill>
            </a:ln>
            <a:effectLst/>
          </c:spPr>
          <c:invertIfNegative val="0"/>
          <c:dPt>
            <c:idx val="17"/>
            <c:invertIfNegative val="0"/>
            <c:bubble3D val="0"/>
            <c:spPr>
              <a:pattFill prst="wdUpDiag">
                <a:fgClr>
                  <a:schemeClr val="accent1"/>
                </a:fgClr>
                <a:bgClr>
                  <a:schemeClr val="bg1"/>
                </a:bgClr>
              </a:pattFill>
              <a:ln>
                <a:solidFill>
                  <a:srgbClr val="000000"/>
                </a:solidFill>
              </a:ln>
              <a:effectLst/>
            </c:spPr>
            <c:extLst>
              <c:ext xmlns:c16="http://schemas.microsoft.com/office/drawing/2014/chart" uri="{C3380CC4-5D6E-409C-BE32-E72D297353CC}">
                <c16:uniqueId val="{00000004-E61D-4405-BD1D-000742A2B3CE}"/>
              </c:ext>
            </c:extLst>
          </c:dPt>
          <c:dPt>
            <c:idx val="27"/>
            <c:invertIfNegative val="0"/>
            <c:bubble3D val="0"/>
            <c:spPr>
              <a:solidFill>
                <a:srgbClr val="FF0000"/>
              </a:solidFill>
              <a:ln>
                <a:solidFill>
                  <a:srgbClr val="000000"/>
                </a:solidFill>
              </a:ln>
              <a:effectLst/>
            </c:spPr>
            <c:extLst>
              <c:ext xmlns:c16="http://schemas.microsoft.com/office/drawing/2014/chart" uri="{C3380CC4-5D6E-409C-BE32-E72D297353CC}">
                <c16:uniqueId val="{00000002-E61D-4405-BD1D-000742A2B3C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D3.2a.'!$V$16:$V$43</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c:ext xmlns:c16="http://schemas.microsoft.com/office/drawing/2014/chart" uri="{C3380CC4-5D6E-409C-BE32-E72D297353CC}">
              <c16:uniqueId val="{00000000-E61D-4405-BD1D-000742A2B3CE}"/>
            </c:ext>
          </c:extLst>
        </c:ser>
        <c:ser>
          <c:idx val="1"/>
          <c:order val="1"/>
          <c:tx>
            <c:strRef>
              <c:f>'Table D3.2a.'!$W$15</c:f>
              <c:strCache>
                <c:ptCount val="1"/>
                <c:pt idx="0">
                  <c:v>2. stupeň ZŠ</c:v>
                </c:pt>
              </c:strCache>
            </c:strRef>
          </c:tx>
          <c:spPr>
            <a:solidFill>
              <a:schemeClr val="bg1">
                <a:lumMod val="65000"/>
              </a:schemeClr>
            </a:solidFill>
            <a:ln>
              <a:solidFill>
                <a:srgbClr val="000000"/>
              </a:solidFill>
            </a:ln>
            <a:effectLst/>
          </c:spPr>
          <c:invertIfNegative val="0"/>
          <c:dPt>
            <c:idx val="17"/>
            <c:invertIfNegative val="0"/>
            <c:bubble3D val="0"/>
            <c:spPr>
              <a:pattFill prst="wdUpDiag">
                <a:fgClr>
                  <a:schemeClr val="bg1">
                    <a:lumMod val="65000"/>
                  </a:schemeClr>
                </a:fgClr>
                <a:bgClr>
                  <a:schemeClr val="bg1"/>
                </a:bgClr>
              </a:pattFill>
              <a:ln>
                <a:solidFill>
                  <a:srgbClr val="000000"/>
                </a:solidFill>
              </a:ln>
              <a:effectLst/>
            </c:spPr>
            <c:extLst>
              <c:ext xmlns:c16="http://schemas.microsoft.com/office/drawing/2014/chart" uri="{C3380CC4-5D6E-409C-BE32-E72D297353CC}">
                <c16:uniqueId val="{00000005-E61D-4405-BD1D-000742A2B3CE}"/>
              </c:ext>
            </c:extLst>
          </c:dPt>
          <c:dPt>
            <c:idx val="27"/>
            <c:invertIfNegative val="0"/>
            <c:bubble3D val="0"/>
            <c:spPr>
              <a:solidFill>
                <a:srgbClr val="FF0000">
                  <a:alpha val="26000"/>
                </a:srgbClr>
              </a:solidFill>
              <a:ln>
                <a:solidFill>
                  <a:srgbClr val="000000"/>
                </a:solidFill>
              </a:ln>
              <a:effectLst/>
            </c:spPr>
            <c:extLst>
              <c:ext xmlns:c16="http://schemas.microsoft.com/office/drawing/2014/chart" uri="{C3380CC4-5D6E-409C-BE32-E72D297353CC}">
                <c16:uniqueId val="{00000003-E61D-4405-BD1D-000742A2B3C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D3.2a.'!$W$16:$W$43</c:f>
              <c:numCache>
                <c:formatCode>0.00\ </c:formatCode>
                <c:ptCount val="28"/>
                <c:pt idx="0">
                  <c:v>1.2348189742338613</c:v>
                </c:pt>
                <c:pt idx="1">
                  <c:v>1.0701116148090657</c:v>
                </c:pt>
                <c:pt idx="2">
                  <c:v>0.99234070955946585</c:v>
                </c:pt>
                <c:pt idx="3">
                  <c:v>0.88512370609870716</c:v>
                </c:pt>
                <c:pt idx="4">
                  <c:v>0.97604295524280338</c:v>
                </c:pt>
                <c:pt idx="5">
                  <c:v>0.97737819216616317</c:v>
                </c:pt>
                <c:pt idx="6">
                  <c:v>0.87985059987309877</c:v>
                </c:pt>
                <c:pt idx="7">
                  <c:v>0.8763198573529144</c:v>
                </c:pt>
                <c:pt idx="8">
                  <c:v>0.87830201920701367</c:v>
                </c:pt>
                <c:pt idx="9">
                  <c:v>0.83814952989552227</c:v>
                </c:pt>
                <c:pt idx="10">
                  <c:v>0.86974405998609772</c:v>
                </c:pt>
                <c:pt idx="11">
                  <c:v>0.9078006060792061</c:v>
                </c:pt>
                <c:pt idx="12">
                  <c:v>0.85148226171930796</c:v>
                </c:pt>
                <c:pt idx="13">
                  <c:v>0.82958451249393816</c:v>
                </c:pt>
                <c:pt idx="14">
                  <c:v>0.83613850688377123</c:v>
                </c:pt>
                <c:pt idx="15">
                  <c:v>0.82913621080081223</c:v>
                </c:pt>
                <c:pt idx="16" formatCode="0.00">
                  <c:v>0.85999312522913507</c:v>
                </c:pt>
                <c:pt idx="17" formatCode="0.00">
                  <c:v>0.84729434914979462</c:v>
                </c:pt>
                <c:pt idx="18">
                  <c:v>0.89727729525299804</c:v>
                </c:pt>
                <c:pt idx="19">
                  <c:v>0.86462310882280979</c:v>
                </c:pt>
                <c:pt idx="20">
                  <c:v>0.72844915050115611</c:v>
                </c:pt>
                <c:pt idx="21">
                  <c:v>0.7102040892650171</c:v>
                </c:pt>
                <c:pt idx="22">
                  <c:v>0.69947136146360389</c:v>
                </c:pt>
                <c:pt idx="23">
                  <c:v>0.85282052225592464</c:v>
                </c:pt>
                <c:pt idx="24">
                  <c:v>0.68830303008233396</c:v>
                </c:pt>
                <c:pt idx="25">
                  <c:v>0.68909750563830152</c:v>
                </c:pt>
                <c:pt idx="26">
                  <c:v>0.6114798854129454</c:v>
                </c:pt>
                <c:pt idx="27">
                  <c:v>0.55560281279782697</c:v>
                </c:pt>
              </c:numCache>
            </c:numRef>
          </c:val>
          <c:extLst>
            <c:ext xmlns:c16="http://schemas.microsoft.com/office/drawing/2014/chart" uri="{C3380CC4-5D6E-409C-BE32-E72D297353CC}">
              <c16:uniqueId val="{00000001-E61D-4405-BD1D-000742A2B3CE}"/>
            </c:ext>
          </c:extLst>
        </c:ser>
        <c:dLbls>
          <c:showLegendKey val="0"/>
          <c:showVal val="0"/>
          <c:showCatName val="0"/>
          <c:showSerName val="0"/>
          <c:showPercent val="0"/>
          <c:showBubbleSize val="0"/>
        </c:dLbls>
        <c:gapWidth val="174"/>
        <c:overlap val="4"/>
        <c:axId val="140104448"/>
        <c:axId val="140105984"/>
      </c:barChart>
      <c:catAx>
        <c:axId val="14010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40105984"/>
        <c:crosses val="autoZero"/>
        <c:auto val="1"/>
        <c:lblAlgn val="ctr"/>
        <c:lblOffset val="100"/>
        <c:noMultiLvlLbl val="0"/>
      </c:catAx>
      <c:valAx>
        <c:axId val="140105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40104448"/>
        <c:crosses val="autoZero"/>
        <c:crossBetween val="between"/>
      </c:valAx>
      <c:spPr>
        <a:solidFill>
          <a:schemeClr val="bg1"/>
        </a:solidFill>
        <a:ln>
          <a:noFill/>
        </a:ln>
        <a:effectLst/>
      </c:spPr>
    </c:plotArea>
    <c:legend>
      <c:legendPos val="b"/>
      <c:layout>
        <c:manualLayout>
          <c:xMode val="edge"/>
          <c:yMode val="edge"/>
          <c:x val="0.34378089814491197"/>
          <c:y val="0.88290629852331404"/>
          <c:w val="0.31243806665159002"/>
          <c:h val="5.6852751908558999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ysClr val="windowText" lastClr="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cs-CZ" sz="1800" b="1">
                <a:solidFill>
                  <a:schemeClr val="bg1"/>
                </a:solidFill>
              </a:rPr>
              <a:t>Platy učitelů 1. a 2. stupně základních škol v relaci k platům  ostatních vysokoškolsky vzdělaných pracovníků</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6.7438342038719803E-2"/>
          <c:y val="0.20516491228070199"/>
          <c:w val="0.91097716122305705"/>
          <c:h val="0.56152905097389205"/>
        </c:manualLayout>
      </c:layout>
      <c:barChart>
        <c:barDir val="col"/>
        <c:grouping val="clustered"/>
        <c:varyColors val="0"/>
        <c:ser>
          <c:idx val="0"/>
          <c:order val="0"/>
          <c:tx>
            <c:strRef>
              <c:f>'Table D3.2a.'!$V$15</c:f>
              <c:strCache>
                <c:ptCount val="1"/>
                <c:pt idx="0">
                  <c:v>1. stupeň ZŠ</c:v>
                </c:pt>
              </c:strCache>
            </c:strRef>
          </c:tx>
          <c:spPr>
            <a:solidFill>
              <a:schemeClr val="accent1"/>
            </a:solidFill>
            <a:ln>
              <a:solidFill>
                <a:srgbClr val="000000"/>
              </a:solidFill>
            </a:ln>
            <a:effectLst/>
          </c:spPr>
          <c:invertIfNegative val="0"/>
          <c:dPt>
            <c:idx val="17"/>
            <c:invertIfNegative val="0"/>
            <c:bubble3D val="0"/>
            <c:spPr>
              <a:pattFill prst="wdUpDiag">
                <a:fgClr>
                  <a:schemeClr val="accent1"/>
                </a:fgClr>
                <a:bgClr>
                  <a:schemeClr val="bg1"/>
                </a:bgClr>
              </a:pattFill>
              <a:ln>
                <a:solidFill>
                  <a:srgbClr val="000000"/>
                </a:solidFill>
              </a:ln>
              <a:effectLst/>
            </c:spPr>
            <c:extLst>
              <c:ext xmlns:c16="http://schemas.microsoft.com/office/drawing/2014/chart" uri="{C3380CC4-5D6E-409C-BE32-E72D297353CC}">
                <c16:uniqueId val="{00000001-CE45-4FD3-B116-B4A6B776132E}"/>
              </c:ext>
            </c:extLst>
          </c:dPt>
          <c:dPt>
            <c:idx val="27"/>
            <c:invertIfNegative val="0"/>
            <c:bubble3D val="0"/>
            <c:spPr>
              <a:solidFill>
                <a:srgbClr val="FF0000"/>
              </a:solidFill>
              <a:ln>
                <a:solidFill>
                  <a:srgbClr val="000000"/>
                </a:solidFill>
              </a:ln>
              <a:effectLst/>
            </c:spPr>
            <c:extLst>
              <c:ext xmlns:c16="http://schemas.microsoft.com/office/drawing/2014/chart" uri="{C3380CC4-5D6E-409C-BE32-E72D297353CC}">
                <c16:uniqueId val="{00000003-CE45-4FD3-B116-B4A6B776132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D3.2a.'!$V$16:$V$43</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c:ext xmlns:c16="http://schemas.microsoft.com/office/drawing/2014/chart" uri="{C3380CC4-5D6E-409C-BE32-E72D297353CC}">
              <c16:uniqueId val="{00000004-CE45-4FD3-B116-B4A6B776132E}"/>
            </c:ext>
          </c:extLst>
        </c:ser>
        <c:ser>
          <c:idx val="1"/>
          <c:order val="1"/>
          <c:tx>
            <c:strRef>
              <c:f>'Table D3.2a.'!$W$15</c:f>
              <c:strCache>
                <c:ptCount val="1"/>
                <c:pt idx="0">
                  <c:v>2. stupeň ZŠ</c:v>
                </c:pt>
              </c:strCache>
            </c:strRef>
          </c:tx>
          <c:spPr>
            <a:solidFill>
              <a:schemeClr val="bg1">
                <a:lumMod val="65000"/>
              </a:schemeClr>
            </a:solidFill>
            <a:ln>
              <a:solidFill>
                <a:srgbClr val="000000"/>
              </a:solidFill>
            </a:ln>
            <a:effectLst/>
          </c:spPr>
          <c:invertIfNegative val="0"/>
          <c:dPt>
            <c:idx val="17"/>
            <c:invertIfNegative val="0"/>
            <c:bubble3D val="0"/>
            <c:spPr>
              <a:pattFill prst="wdUpDiag">
                <a:fgClr>
                  <a:schemeClr val="bg1">
                    <a:lumMod val="65000"/>
                  </a:schemeClr>
                </a:fgClr>
                <a:bgClr>
                  <a:schemeClr val="bg1"/>
                </a:bgClr>
              </a:pattFill>
              <a:ln>
                <a:solidFill>
                  <a:srgbClr val="000000"/>
                </a:solidFill>
              </a:ln>
              <a:effectLst/>
            </c:spPr>
            <c:extLst>
              <c:ext xmlns:c16="http://schemas.microsoft.com/office/drawing/2014/chart" uri="{C3380CC4-5D6E-409C-BE32-E72D297353CC}">
                <c16:uniqueId val="{00000006-CE45-4FD3-B116-B4A6B776132E}"/>
              </c:ext>
            </c:extLst>
          </c:dPt>
          <c:dPt>
            <c:idx val="27"/>
            <c:invertIfNegative val="0"/>
            <c:bubble3D val="0"/>
            <c:spPr>
              <a:solidFill>
                <a:srgbClr val="FF0000">
                  <a:alpha val="26000"/>
                </a:srgbClr>
              </a:solidFill>
              <a:ln>
                <a:solidFill>
                  <a:srgbClr val="000000"/>
                </a:solidFill>
              </a:ln>
              <a:effectLst/>
            </c:spPr>
            <c:extLst>
              <c:ext xmlns:c16="http://schemas.microsoft.com/office/drawing/2014/chart" uri="{C3380CC4-5D6E-409C-BE32-E72D297353CC}">
                <c16:uniqueId val="{00000008-CE45-4FD3-B116-B4A6B776132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D3.2a.'!$W$16:$W$43</c:f>
              <c:numCache>
                <c:formatCode>0.00\ </c:formatCode>
                <c:ptCount val="28"/>
                <c:pt idx="0">
                  <c:v>1.2348189742338613</c:v>
                </c:pt>
                <c:pt idx="1">
                  <c:v>1.0701116148090657</c:v>
                </c:pt>
                <c:pt idx="2">
                  <c:v>0.99234070955946585</c:v>
                </c:pt>
                <c:pt idx="3">
                  <c:v>0.88512370609870716</c:v>
                </c:pt>
                <c:pt idx="4">
                  <c:v>0.97604295524280338</c:v>
                </c:pt>
                <c:pt idx="5">
                  <c:v>0.97737819216616317</c:v>
                </c:pt>
                <c:pt idx="6">
                  <c:v>0.87985059987309877</c:v>
                </c:pt>
                <c:pt idx="7">
                  <c:v>0.8763198573529144</c:v>
                </c:pt>
                <c:pt idx="8">
                  <c:v>0.87830201920701367</c:v>
                </c:pt>
                <c:pt idx="9">
                  <c:v>0.83814952989552227</c:v>
                </c:pt>
                <c:pt idx="10">
                  <c:v>0.86974405998609772</c:v>
                </c:pt>
                <c:pt idx="11">
                  <c:v>0.9078006060792061</c:v>
                </c:pt>
                <c:pt idx="12">
                  <c:v>0.85148226171930796</c:v>
                </c:pt>
                <c:pt idx="13">
                  <c:v>0.82958451249393816</c:v>
                </c:pt>
                <c:pt idx="14">
                  <c:v>0.83613850688377123</c:v>
                </c:pt>
                <c:pt idx="15">
                  <c:v>0.82913621080081223</c:v>
                </c:pt>
                <c:pt idx="16" formatCode="0.00">
                  <c:v>0.85999312522913507</c:v>
                </c:pt>
                <c:pt idx="17" formatCode="0.00">
                  <c:v>0.84729434914979462</c:v>
                </c:pt>
                <c:pt idx="18">
                  <c:v>0.89727729525299804</c:v>
                </c:pt>
                <c:pt idx="19">
                  <c:v>0.86462310882280979</c:v>
                </c:pt>
                <c:pt idx="20">
                  <c:v>0.72844915050115611</c:v>
                </c:pt>
                <c:pt idx="21">
                  <c:v>0.7102040892650171</c:v>
                </c:pt>
                <c:pt idx="22">
                  <c:v>0.69947136146360389</c:v>
                </c:pt>
                <c:pt idx="23">
                  <c:v>0.85282052225592464</c:v>
                </c:pt>
                <c:pt idx="24">
                  <c:v>0.68830303008233396</c:v>
                </c:pt>
                <c:pt idx="25">
                  <c:v>0.68909750563830152</c:v>
                </c:pt>
                <c:pt idx="26">
                  <c:v>0.6114798854129454</c:v>
                </c:pt>
                <c:pt idx="27">
                  <c:v>0.55560281279782697</c:v>
                </c:pt>
              </c:numCache>
            </c:numRef>
          </c:val>
          <c:extLst>
            <c:ext xmlns:c16="http://schemas.microsoft.com/office/drawing/2014/chart" uri="{C3380CC4-5D6E-409C-BE32-E72D297353CC}">
              <c16:uniqueId val="{00000009-CE45-4FD3-B116-B4A6B776132E}"/>
            </c:ext>
          </c:extLst>
        </c:ser>
        <c:dLbls>
          <c:showLegendKey val="0"/>
          <c:showVal val="0"/>
          <c:showCatName val="0"/>
          <c:showSerName val="0"/>
          <c:showPercent val="0"/>
          <c:showBubbleSize val="0"/>
        </c:dLbls>
        <c:gapWidth val="174"/>
        <c:overlap val="4"/>
        <c:axId val="139685888"/>
        <c:axId val="139687424"/>
      </c:barChart>
      <c:catAx>
        <c:axId val="13968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9687424"/>
        <c:crosses val="autoZero"/>
        <c:auto val="1"/>
        <c:lblAlgn val="ctr"/>
        <c:lblOffset val="100"/>
        <c:noMultiLvlLbl val="0"/>
      </c:catAx>
      <c:valAx>
        <c:axId val="139687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9685888"/>
        <c:crosses val="autoZero"/>
        <c:crossBetween val="between"/>
      </c:valAx>
      <c:spPr>
        <a:solidFill>
          <a:schemeClr val="bg1"/>
        </a:solidFill>
        <a:ln>
          <a:noFill/>
        </a:ln>
        <a:effectLst/>
      </c:spPr>
    </c:plotArea>
    <c:legend>
      <c:legendPos val="b"/>
      <c:layout>
        <c:manualLayout>
          <c:xMode val="edge"/>
          <c:yMode val="edge"/>
          <c:x val="0.57852751988091"/>
          <c:y val="0.93130596786409203"/>
          <c:w val="0.213094213969522"/>
          <c:h val="5.067601837837400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(2)'!$AK$15:$AK$42</c:f>
              <c:strCache>
                <c:ptCount val="28"/>
                <c:pt idx="0">
                  <c:v>Luxembourg</c:v>
                </c:pt>
                <c:pt idx="1">
                  <c:v>Belgium (Fl.)</c:v>
                </c:pt>
                <c:pt idx="2">
                  <c:v>Finland</c:v>
                </c:pt>
                <c:pt idx="3">
                  <c:v>Greece</c:v>
                </c:pt>
                <c:pt idx="4">
                  <c:v>Germany</c:v>
                </c:pt>
                <c:pt idx="5">
                  <c:v>Belgium (Fr.)</c:v>
                </c:pt>
                <c:pt idx="6">
                  <c:v>Denmark</c:v>
                </c:pt>
                <c:pt idx="7">
                  <c:v>France</c:v>
                </c:pt>
                <c:pt idx="8">
                  <c:v>Slovenia</c:v>
                </c:pt>
                <c:pt idx="9">
                  <c:v>Austria</c:v>
                </c:pt>
                <c:pt idx="10">
                  <c:v>New Zealand</c:v>
                </c:pt>
                <c:pt idx="11">
                  <c:v>EU22 average</c:v>
                </c:pt>
                <c:pt idx="12">
                  <c:v>England (UK)</c:v>
                </c:pt>
                <c:pt idx="13">
                  <c:v>OECD average</c:v>
                </c:pt>
                <c:pt idx="14">
                  <c:v>Estonia</c:v>
                </c:pt>
                <c:pt idx="15">
                  <c:v>Sweden</c:v>
                </c:pt>
                <c:pt idx="16">
                  <c:v>Israel</c:v>
                </c:pt>
                <c:pt idx="17">
                  <c:v>Netherlands</c:v>
                </c:pt>
                <c:pt idx="18">
                  <c:v>Australia</c:v>
                </c:pt>
                <c:pt idx="19">
                  <c:v>Scotland (UK)</c:v>
                </c:pt>
                <c:pt idx="20">
                  <c:v>Poland</c:v>
                </c:pt>
                <c:pt idx="21">
                  <c:v>Chile</c:v>
                </c:pt>
                <c:pt idx="22">
                  <c:v>Norway</c:v>
                </c:pt>
                <c:pt idx="23">
                  <c:v>Hungary</c:v>
                </c:pt>
                <c:pt idx="24">
                  <c:v>Italy</c:v>
                </c:pt>
                <c:pt idx="25">
                  <c:v>United States</c:v>
                </c:pt>
                <c:pt idx="26">
                  <c:v>Slovak Republic</c:v>
                </c:pt>
                <c:pt idx="27">
                  <c:v>Czech Republic</c:v>
                </c:pt>
              </c:strCache>
            </c:strRef>
          </c:cat>
          <c:val>
            <c:numRef>
              <c:f>'Table D3.2a. (2)'!$AL$15:$AL$42</c:f>
              <c:numCache>
                <c:formatCode>0.00\ </c:formatCode>
                <c:ptCount val="28"/>
                <c:pt idx="0">
                  <c:v>1.2348189742338613</c:v>
                </c:pt>
                <c:pt idx="1">
                  <c:v>1.1493294795998654</c:v>
                </c:pt>
                <c:pt idx="2">
                  <c:v>1.1045027707658788</c:v>
                </c:pt>
                <c:pt idx="3">
                  <c:v>1.0701116148090657</c:v>
                </c:pt>
                <c:pt idx="4">
                  <c:v>1.0478424684732424</c:v>
                </c:pt>
                <c:pt idx="5">
                  <c:v>1.0429194064858733</c:v>
                </c:pt>
                <c:pt idx="6">
                  <c:v>1.002729631089035</c:v>
                </c:pt>
                <c:pt idx="7">
                  <c:v>0.98732222407202019</c:v>
                </c:pt>
                <c:pt idx="8">
                  <c:v>0.94691428357305585</c:v>
                </c:pt>
                <c:pt idx="9">
                  <c:v>0.94470271744352163</c:v>
                </c:pt>
                <c:pt idx="10">
                  <c:v>0.93185873221210946</c:v>
                </c:pt>
                <c:pt idx="11" formatCode="0.00">
                  <c:v>0.91697683638018712</c:v>
                </c:pt>
                <c:pt idx="12">
                  <c:v>0.9078006060792061</c:v>
                </c:pt>
                <c:pt idx="13" formatCode="0.00">
                  <c:v>0.89323331645114501</c:v>
                </c:pt>
                <c:pt idx="14">
                  <c:v>0.87985059987309877</c:v>
                </c:pt>
                <c:pt idx="15">
                  <c:v>0.87871665868753657</c:v>
                </c:pt>
                <c:pt idx="16">
                  <c:v>0.87768979571944794</c:v>
                </c:pt>
                <c:pt idx="17">
                  <c:v>0.85282052225592464</c:v>
                </c:pt>
                <c:pt idx="18">
                  <c:v>0.85181131115291031</c:v>
                </c:pt>
                <c:pt idx="19">
                  <c:v>0.82958451249393816</c:v>
                </c:pt>
                <c:pt idx="20">
                  <c:v>0.81363558944288705</c:v>
                </c:pt>
                <c:pt idx="21">
                  <c:v>0.76957359466875996</c:v>
                </c:pt>
                <c:pt idx="22">
                  <c:v>0.74241542711359465</c:v>
                </c:pt>
                <c:pt idx="23">
                  <c:v>0.73434362836695033</c:v>
                </c:pt>
                <c:pt idx="24">
                  <c:v>0.7249751945738041</c:v>
                </c:pt>
                <c:pt idx="25">
                  <c:v>0.71118063925920805</c:v>
                </c:pt>
                <c:pt idx="26">
                  <c:v>0.60723975445749456</c:v>
                </c:pt>
                <c:pt idx="27">
                  <c:v>0.57937609082748465</c:v>
                </c:pt>
              </c:numCache>
            </c:numRef>
          </c:val>
          <c:extLst>
            <c:ext xmlns:c16="http://schemas.microsoft.com/office/drawing/2014/chart" uri="{C3380CC4-5D6E-409C-BE32-E72D297353CC}">
              <c16:uniqueId val="{00000000-5623-408C-BF02-A9776423072B}"/>
            </c:ext>
          </c:extLst>
        </c:ser>
        <c:dLbls>
          <c:showLegendKey val="0"/>
          <c:showVal val="0"/>
          <c:showCatName val="0"/>
          <c:showSerName val="0"/>
          <c:showPercent val="0"/>
          <c:showBubbleSize val="0"/>
        </c:dLbls>
        <c:gapWidth val="219"/>
        <c:overlap val="-27"/>
        <c:axId val="139557120"/>
        <c:axId val="139558912"/>
      </c:barChart>
      <c:catAx>
        <c:axId val="13955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8912"/>
        <c:crosses val="autoZero"/>
        <c:auto val="1"/>
        <c:lblAlgn val="ctr"/>
        <c:lblOffset val="100"/>
        <c:noMultiLvlLbl val="0"/>
      </c:catAx>
      <c:valAx>
        <c:axId val="139558912"/>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7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(2)'!$AB$18:$AB$42</c:f>
              <c:strCache>
                <c:ptCount val="25"/>
                <c:pt idx="0">
                  <c:v>Luxembourg</c:v>
                </c:pt>
                <c:pt idx="1">
                  <c:v>Greece</c:v>
                </c:pt>
                <c:pt idx="2">
                  <c:v>Israel</c:v>
                </c:pt>
                <c:pt idx="3">
                  <c:v>Belgium (Fl.)</c:v>
                </c:pt>
                <c:pt idx="4">
                  <c:v>Belgium (Fr.)</c:v>
                </c:pt>
                <c:pt idx="5">
                  <c:v>England (UK)</c:v>
                </c:pt>
                <c:pt idx="6">
                  <c:v>Scotland (UK)</c:v>
                </c:pt>
                <c:pt idx="7">
                  <c:v>Australia</c:v>
                </c:pt>
                <c:pt idx="8">
                  <c:v>France</c:v>
                </c:pt>
                <c:pt idx="9">
                  <c:v>Sweden</c:v>
                </c:pt>
                <c:pt idx="10">
                  <c:v>OECD average</c:v>
                </c:pt>
                <c:pt idx="11">
                  <c:v>EU22 average</c:v>
                </c:pt>
                <c:pt idx="12">
                  <c:v>Denmark</c:v>
                </c:pt>
                <c:pt idx="13">
                  <c:v>Poland</c:v>
                </c:pt>
                <c:pt idx="14">
                  <c:v>Chile</c:v>
                </c:pt>
                <c:pt idx="15">
                  <c:v>Netherlands</c:v>
                </c:pt>
                <c:pt idx="16">
                  <c:v>Hungary</c:v>
                </c:pt>
                <c:pt idx="17">
                  <c:v>United States</c:v>
                </c:pt>
                <c:pt idx="18">
                  <c:v>Finland</c:v>
                </c:pt>
                <c:pt idx="19">
                  <c:v>Italy</c:v>
                </c:pt>
                <c:pt idx="20">
                  <c:v>Slovenia</c:v>
                </c:pt>
                <c:pt idx="21">
                  <c:v>Norway</c:v>
                </c:pt>
                <c:pt idx="22">
                  <c:v>Estonia</c:v>
                </c:pt>
                <c:pt idx="23">
                  <c:v>Czech Republic</c:v>
                </c:pt>
                <c:pt idx="24">
                  <c:v>Slovak Republic</c:v>
                </c:pt>
              </c:strCache>
            </c:strRef>
          </c:cat>
          <c:val>
            <c:numRef>
              <c:f>'Table D3.2a. (2)'!$AC$18:$AC$42</c:f>
              <c:numCache>
                <c:formatCode>0.00\ </c:formatCode>
                <c:ptCount val="25"/>
                <c:pt idx="0">
                  <c:v>1.0849429870282477</c:v>
                </c:pt>
                <c:pt idx="1">
                  <c:v>0.96220724156023474</c:v>
                </c:pt>
                <c:pt idx="2">
                  <c:v>0.90103776520842793</c:v>
                </c:pt>
                <c:pt idx="3">
                  <c:v>0.8941744750311218</c:v>
                </c:pt>
                <c:pt idx="4">
                  <c:v>0.85454708755941267</c:v>
                </c:pt>
                <c:pt idx="5">
                  <c:v>0.84473189586338127</c:v>
                </c:pt>
                <c:pt idx="6">
                  <c:v>0.82958451249393816</c:v>
                </c:pt>
                <c:pt idx="7">
                  <c:v>0.82383242413004665</c:v>
                </c:pt>
                <c:pt idx="8">
                  <c:v>0.77389298773477411</c:v>
                </c:pt>
                <c:pt idx="9">
                  <c:v>0.75608943108098492</c:v>
                </c:pt>
                <c:pt idx="10" formatCode="0.00">
                  <c:v>0.73616796484157421</c:v>
                </c:pt>
                <c:pt idx="11" formatCode="0.00">
                  <c:v>0.73524486242282439</c:v>
                </c:pt>
                <c:pt idx="12">
                  <c:v>0.72855793599878449</c:v>
                </c:pt>
                <c:pt idx="13">
                  <c:v>0.71068577227027629</c:v>
                </c:pt>
                <c:pt idx="14">
                  <c:v>0.69961172195489263</c:v>
                </c:pt>
                <c:pt idx="15">
                  <c:v>0.68349891944015106</c:v>
                </c:pt>
                <c:pt idx="16">
                  <c:v>0.66163080887007142</c:v>
                </c:pt>
                <c:pt idx="17">
                  <c:v>0.65485856662122899</c:v>
                </c:pt>
                <c:pt idx="18">
                  <c:v>0.65107120344006464</c:v>
                </c:pt>
                <c:pt idx="19">
                  <c:v>0.64558165942170087</c:v>
                </c:pt>
                <c:pt idx="20">
                  <c:v>0.63030065922359424</c:v>
                </c:pt>
                <c:pt idx="21">
                  <c:v>0.61811518983076685</c:v>
                </c:pt>
                <c:pt idx="22">
                  <c:v>0.59484514897973517</c:v>
                </c:pt>
                <c:pt idx="23">
                  <c:v>0.48025396708182266</c:v>
                </c:pt>
                <c:pt idx="24">
                  <c:v>0.44781083053254533</c:v>
                </c:pt>
              </c:numCache>
            </c:numRef>
          </c:val>
          <c:extLst>
            <c:ext xmlns:c16="http://schemas.microsoft.com/office/drawing/2014/chart" uri="{C3380CC4-5D6E-409C-BE32-E72D297353CC}">
              <c16:uniqueId val="{00000000-6214-4070-8088-A4B34065DA4E}"/>
            </c:ext>
          </c:extLst>
        </c:ser>
        <c:dLbls>
          <c:showLegendKey val="0"/>
          <c:showVal val="0"/>
          <c:showCatName val="0"/>
          <c:showSerName val="0"/>
          <c:showPercent val="0"/>
          <c:showBubbleSize val="0"/>
        </c:dLbls>
        <c:gapWidth val="219"/>
        <c:overlap val="-27"/>
        <c:axId val="139566464"/>
        <c:axId val="139588736"/>
      </c:barChart>
      <c:catAx>
        <c:axId val="13956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8736"/>
        <c:crosses val="autoZero"/>
        <c:auto val="1"/>
        <c:lblAlgn val="ctr"/>
        <c:lblOffset val="100"/>
        <c:noMultiLvlLbl val="0"/>
      </c:catAx>
      <c:valAx>
        <c:axId val="139588736"/>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66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(2)'!$AE$15:$AE$42</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 (2)'!$AF$15:$AF$42</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c:ext xmlns:c16="http://schemas.microsoft.com/office/drawing/2014/chart" uri="{C3380CC4-5D6E-409C-BE32-E72D297353CC}">
              <c16:uniqueId val="{00000000-955D-4580-A607-2BFD42245EA1}"/>
            </c:ext>
          </c:extLst>
        </c:ser>
        <c:dLbls>
          <c:showLegendKey val="0"/>
          <c:showVal val="0"/>
          <c:showCatName val="0"/>
          <c:showSerName val="0"/>
          <c:showPercent val="0"/>
          <c:showBubbleSize val="0"/>
        </c:dLbls>
        <c:gapWidth val="219"/>
        <c:overlap val="-27"/>
        <c:axId val="139363840"/>
        <c:axId val="139365376"/>
      </c:barChart>
      <c:catAx>
        <c:axId val="13936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5376"/>
        <c:crosses val="autoZero"/>
        <c:auto val="1"/>
        <c:lblAlgn val="ctr"/>
        <c:lblOffset val="100"/>
        <c:noMultiLvlLbl val="0"/>
      </c:catAx>
      <c:valAx>
        <c:axId val="139365376"/>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3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(2)'!$AH$15:$AH$43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'Table D3.2a. (2)'!$AI$15:$AI$43</c:f>
              <c:numCache>
                <c:formatCode>0.00\ </c:formatCode>
                <c:ptCount val="29"/>
                <c:pt idx="0">
                  <c:v>1.2348189742338613</c:v>
                </c:pt>
                <c:pt idx="1">
                  <c:v>1.0701116148090657</c:v>
                </c:pt>
                <c:pt idx="2">
                  <c:v>0.99234070955946585</c:v>
                </c:pt>
                <c:pt idx="3">
                  <c:v>0.97737819216616317</c:v>
                </c:pt>
                <c:pt idx="4">
                  <c:v>0.97604295524280338</c:v>
                </c:pt>
                <c:pt idx="5">
                  <c:v>0.9078006060792061</c:v>
                </c:pt>
                <c:pt idx="6">
                  <c:v>0.89727729525299804</c:v>
                </c:pt>
                <c:pt idx="7">
                  <c:v>0.88512370609870716</c:v>
                </c:pt>
                <c:pt idx="8">
                  <c:v>0.87985059987309877</c:v>
                </c:pt>
                <c:pt idx="9">
                  <c:v>0.87830201920701367</c:v>
                </c:pt>
                <c:pt idx="10">
                  <c:v>0.8763198573529144</c:v>
                </c:pt>
                <c:pt idx="11">
                  <c:v>0.86974405998609772</c:v>
                </c:pt>
                <c:pt idx="12">
                  <c:v>0.86462310882280979</c:v>
                </c:pt>
                <c:pt idx="13" formatCode="0.00">
                  <c:v>0.85999312522913507</c:v>
                </c:pt>
                <c:pt idx="14">
                  <c:v>0.85282052225592464</c:v>
                </c:pt>
                <c:pt idx="15">
                  <c:v>0.85148226171930796</c:v>
                </c:pt>
                <c:pt idx="16" formatCode="0.00">
                  <c:v>0.84729434914979462</c:v>
                </c:pt>
                <c:pt idx="17">
                  <c:v>0.83814952989552227</c:v>
                </c:pt>
                <c:pt idx="18">
                  <c:v>0.83613850688377123</c:v>
                </c:pt>
                <c:pt idx="19">
                  <c:v>0.82958451249393816</c:v>
                </c:pt>
                <c:pt idx="20">
                  <c:v>0.82913621080081223</c:v>
                </c:pt>
                <c:pt idx="21">
                  <c:v>0.72844915050115611</c:v>
                </c:pt>
                <c:pt idx="22">
                  <c:v>0.7102040892650171</c:v>
                </c:pt>
                <c:pt idx="23">
                  <c:v>0.69947136146360389</c:v>
                </c:pt>
                <c:pt idx="24">
                  <c:v>0.68909750563830152</c:v>
                </c:pt>
                <c:pt idx="25">
                  <c:v>0.68830303008233396</c:v>
                </c:pt>
                <c:pt idx="26">
                  <c:v>0.6114798854129454</c:v>
                </c:pt>
                <c:pt idx="27">
                  <c:v>0.55560281279782697</c:v>
                </c:pt>
              </c:numCache>
            </c:numRef>
          </c:val>
          <c:extLst>
            <c:ext xmlns:c16="http://schemas.microsoft.com/office/drawing/2014/chart" uri="{C3380CC4-5D6E-409C-BE32-E72D297353CC}">
              <c16:uniqueId val="{00000000-3A90-4724-B9E5-3B89BE307664}"/>
            </c:ext>
          </c:extLst>
        </c:ser>
        <c:dLbls>
          <c:showLegendKey val="0"/>
          <c:showVal val="0"/>
          <c:showCatName val="0"/>
          <c:showSerName val="0"/>
          <c:showPercent val="0"/>
          <c:showBubbleSize val="0"/>
        </c:dLbls>
        <c:gapWidth val="219"/>
        <c:overlap val="-27"/>
        <c:axId val="139389952"/>
        <c:axId val="140395264"/>
      </c:barChart>
      <c:catAx>
        <c:axId val="13938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95264"/>
        <c:crosses val="autoZero"/>
        <c:auto val="1"/>
        <c:lblAlgn val="ctr"/>
        <c:lblOffset val="100"/>
        <c:noMultiLvlLbl val="0"/>
      </c:catAx>
      <c:valAx>
        <c:axId val="140395264"/>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89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 (2)'!$B$44</c:f>
              <c:strCache>
                <c:ptCount val="1"/>
                <c:pt idx="0">
                  <c:v>&lt; 30 year-olds</c:v>
                </c:pt>
              </c:strCache>
            </c:strRef>
          </c:tx>
          <c:spPr>
            <a:solidFill>
              <a:srgbClr val="4F81BD"/>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c:ext xmlns:c16="http://schemas.microsoft.com/office/drawing/2014/chart" uri="{C3380CC4-5D6E-409C-BE32-E72D297353CC}">
              <c16:uniqueId val="{00000000-4704-4374-AC69-571C878CB07E}"/>
            </c:ext>
          </c:extLst>
        </c:ser>
        <c:ser>
          <c:idx val="1"/>
          <c:order val="1"/>
          <c:tx>
            <c:strRef>
              <c:f>'Figure D5.1. (2)'!$D$44</c:f>
              <c:strCache>
                <c:ptCount val="1"/>
                <c:pt idx="0">
                  <c:v>30-39 year-olds</c:v>
                </c:pt>
              </c:strCache>
            </c:strRef>
          </c:tx>
          <c:spPr>
            <a:solidFill>
              <a:srgbClr val="CCCCCC"/>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c:ext xmlns:c16="http://schemas.microsoft.com/office/drawing/2014/chart" uri="{C3380CC4-5D6E-409C-BE32-E72D297353CC}">
              <c16:uniqueId val="{00000001-4704-4374-AC69-571C878CB07E}"/>
            </c:ext>
          </c:extLst>
        </c:ser>
        <c:ser>
          <c:idx val="2"/>
          <c:order val="2"/>
          <c:tx>
            <c:strRef>
              <c:f>'Figure D5.1. (2)'!$F$44</c:f>
              <c:strCache>
                <c:ptCount val="1"/>
                <c:pt idx="0">
                  <c:v>40-49 year-olds</c:v>
                </c:pt>
              </c:strCache>
            </c:strRef>
          </c:tx>
          <c:spPr>
            <a:solidFill>
              <a:srgbClr val="A7B9E3"/>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c:ext xmlns:c16="http://schemas.microsoft.com/office/drawing/2014/chart" uri="{C3380CC4-5D6E-409C-BE32-E72D297353CC}">
              <c16:uniqueId val="{00000002-4704-4374-AC69-571C878CB07E}"/>
            </c:ext>
          </c:extLst>
        </c:ser>
        <c:ser>
          <c:idx val="3"/>
          <c:order val="3"/>
          <c:tx>
            <c:strRef>
              <c:f>'Figure D5.1. (2)'!$H$44</c:f>
              <c:strCache>
                <c:ptCount val="1"/>
                <c:pt idx="0">
                  <c:v> ≥ 50 year-olds</c:v>
                </c:pt>
              </c:strCache>
            </c:strRef>
          </c:tx>
          <c:spPr>
            <a:solidFill>
              <a:srgbClr val="929292"/>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c:ext xmlns:c16="http://schemas.microsoft.com/office/drawing/2014/chart" uri="{C3380CC4-5D6E-409C-BE32-E72D297353CC}">
              <c16:uniqueId val="{00000003-4704-4374-AC69-571C878CB07E}"/>
            </c:ext>
          </c:extLst>
        </c:ser>
        <c:dLbls>
          <c:showLegendKey val="0"/>
          <c:showVal val="0"/>
          <c:showCatName val="0"/>
          <c:showSerName val="0"/>
          <c:showPercent val="0"/>
          <c:showBubbleSize val="0"/>
        </c:dLbls>
        <c:gapWidth val="113"/>
        <c:overlap val="100"/>
        <c:axId val="140628352"/>
        <c:axId val="140629888"/>
      </c:barChart>
      <c:catAx>
        <c:axId val="140628352"/>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0629888"/>
        <c:crosses val="autoZero"/>
        <c:auto val="1"/>
        <c:lblAlgn val="ctr"/>
        <c:lblOffset val="0"/>
        <c:tickLblSkip val="1"/>
        <c:noMultiLvlLbl val="0"/>
      </c:catAx>
      <c:valAx>
        <c:axId val="140629888"/>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0628352"/>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All secondary education</a:t>
            </a:r>
          </a:p>
        </c:rich>
      </c:tx>
      <c:layout>
        <c:manualLayout>
          <c:xMode val="edge"/>
          <c:yMode val="edge"/>
          <c:x val="0.433282997159602"/>
          <c:y val="2.0158673347649699E-2"/>
        </c:manualLayout>
      </c:layout>
      <c:overlay val="1"/>
      <c:spPr>
        <a:noFill/>
        <a:ln w="25400">
          <a:noFill/>
        </a:ln>
      </c:spPr>
    </c:title>
    <c:autoTitleDeleted val="0"/>
    <c:plotArea>
      <c:layout>
        <c:manualLayout>
          <c:layoutTarget val="inner"/>
          <c:xMode val="edge"/>
          <c:yMode val="edge"/>
          <c:x val="7.17945829176935E-2"/>
          <c:y val="0.24722896825396801"/>
          <c:w val="0.91025377229080895"/>
          <c:h val="0.51758650793650796"/>
        </c:manualLayout>
      </c:layout>
      <c:barChart>
        <c:barDir val="col"/>
        <c:grouping val="clustered"/>
        <c:varyColors val="0"/>
        <c:ser>
          <c:idx val="0"/>
          <c:order val="2"/>
          <c:tx>
            <c:strRef>
              <c:f>'Figure B1.3. (2)'!$G$52</c:f>
              <c:strCache>
                <c:ptCount val="1"/>
                <c:pt idx="0">
                  <c:v>Celkem</c:v>
                </c:pt>
              </c:strCache>
            </c:strRef>
          </c:tx>
          <c:spPr>
            <a:solidFill>
              <a:srgbClr val="4F81BD"/>
            </a:solidFill>
            <a:ln w="3175">
              <a:solidFill>
                <a:srgbClr val="000000"/>
              </a:solidFill>
              <a:prstDash val="solid"/>
            </a:ln>
          </c:spPr>
          <c:invertIfNegative val="0"/>
          <c:dPt>
            <c:idx val="19"/>
            <c:invertIfNegative val="0"/>
            <c:bubble3D val="0"/>
            <c:spPr>
              <a:pattFill prst="dkUpDiag">
                <a:fgClr>
                  <a:schemeClr val="accent1"/>
                </a:fgClr>
                <a:bgClr>
                  <a:prstClr val="white"/>
                </a:bgClr>
              </a:pattFill>
              <a:ln w="3175">
                <a:solidFill>
                  <a:srgbClr val="000000"/>
                </a:solidFill>
                <a:prstDash val="solid"/>
              </a:ln>
            </c:spPr>
            <c:extLst>
              <c:ext xmlns:c16="http://schemas.microsoft.com/office/drawing/2014/chart" uri="{C3380CC4-5D6E-409C-BE32-E72D297353CC}">
                <c16:uniqueId val="{00000005-9DE0-45A2-86A2-00DE53BC0CA5}"/>
              </c:ext>
            </c:extLst>
          </c:dPt>
          <c:dPt>
            <c:idx val="33"/>
            <c:invertIfNegative val="0"/>
            <c:bubble3D val="0"/>
            <c:spPr>
              <a:solidFill>
                <a:schemeClr val="accent1"/>
              </a:solidFill>
              <a:ln w="3175">
                <a:solidFill>
                  <a:srgbClr val="000000"/>
                </a:solidFill>
                <a:prstDash val="solid"/>
              </a:ln>
            </c:spPr>
            <c:extLst>
              <c:ext xmlns:c16="http://schemas.microsoft.com/office/drawing/2014/chart" uri="{C3380CC4-5D6E-409C-BE32-E72D297353CC}">
                <c16:uniqueId val="{00000001-9DE0-45A2-86A2-00DE53BC0CA5}"/>
              </c:ext>
            </c:extLst>
          </c:dPt>
          <c:cat>
            <c:strRef>
              <c:f>'Figure B1.3. (2)'!$D$53:$D$94</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(2)'!$G$53:$G$94</c:f>
              <c:numCache>
                <c:formatCode>0</c:formatCode>
                <c:ptCount val="42"/>
                <c:pt idx="0">
                  <c:v>19762.273449196</c:v>
                </c:pt>
                <c:pt idx="1">
                  <c:v>18994.129390743001</c:v>
                </c:pt>
                <c:pt idx="2">
                  <c:v>15023.562027485999</c:v>
                </c:pt>
                <c:pt idx="3">
                  <c:v>15282.852360733999</c:v>
                </c:pt>
                <c:pt idx="4">
                  <c:v>10237.497848216</c:v>
                </c:pt>
                <c:pt idx="5">
                  <c:v>12200.370816015</c:v>
                </c:pt>
                <c:pt idx="6">
                  <c:v>12269.115070456</c:v>
                </c:pt>
                <c:pt idx="7">
                  <c:v>12763.069392394</c:v>
                </c:pt>
                <c:pt idx="8">
                  <c:v>12739.771157468</c:v>
                </c:pt>
                <c:pt idx="9">
                  <c:v>10932.681527604</c:v>
                </c:pt>
                <c:pt idx="10">
                  <c:v>10932.31227221</c:v>
                </c:pt>
                <c:pt idx="11">
                  <c:v>11353.935798623001</c:v>
                </c:pt>
                <c:pt idx="12">
                  <c:v>9041.2691903462</c:v>
                </c:pt>
                <c:pt idx="13">
                  <c:v>10803.706206887</c:v>
                </c:pt>
                <c:pt idx="14">
                  <c:v>10053.060185273536</c:v>
                </c:pt>
                <c:pt idx="15">
                  <c:v>8738.7003171601991</c:v>
                </c:pt>
                <c:pt idx="16">
                  <c:v>10272.766287609</c:v>
                </c:pt>
                <c:pt idx="17">
                  <c:v>9811.4852460599686</c:v>
                </c:pt>
                <c:pt idx="18">
                  <c:v>11106.431078403</c:v>
                </c:pt>
                <c:pt idx="19">
                  <c:v>11482.008249511</c:v>
                </c:pt>
                <c:pt idx="20">
                  <c:v>10073.699005345999</c:v>
                </c:pt>
                <c:pt idx="21">
                  <c:v>10197.810204592</c:v>
                </c:pt>
                <c:pt idx="22">
                  <c:v>9023.1887080488887</c:v>
                </c:pt>
                <c:pt idx="23">
                  <c:v>8519.7411513627994</c:v>
                </c:pt>
                <c:pt idx="24">
                  <c:v>7860.6537763050001</c:v>
                </c:pt>
                <c:pt idx="25">
                  <c:v>8591.5907925436004</c:v>
                </c:pt>
                <c:pt idx="26">
                  <c:v>6417.2039747887002</c:v>
                </c:pt>
                <c:pt idx="27">
                  <c:v>6505.4010093547004</c:v>
                </c:pt>
                <c:pt idx="28">
                  <c:v>6009.8247774014999</c:v>
                </c:pt>
                <c:pt idx="29">
                  <c:v>5794.7943837295998</c:v>
                </c:pt>
                <c:pt idx="30">
                  <c:v>4826.3682612810999</c:v>
                </c:pt>
                <c:pt idx="31">
                  <c:v>4236.4053224559002</c:v>
                </c:pt>
                <c:pt idx="32">
                  <c:v>5399.2723716789997</c:v>
                </c:pt>
                <c:pt idx="33">
                  <c:v>4126.7562706150002</c:v>
                </c:pt>
                <c:pt idx="34">
                  <c:v>3822.3438634741001</c:v>
                </c:pt>
                <c:pt idx="35">
                  <c:v>3589.6499943828999</c:v>
                </c:pt>
                <c:pt idx="36">
                  <c:v>2835.4451235900001</c:v>
                </c:pt>
                <c:pt idx="37">
                  <c:v>3064.5191401613001</c:v>
                </c:pt>
                <c:pt idx="38">
                  <c:v>983.84682134060995</c:v>
                </c:pt>
                <c:pt idx="39">
                  <c:v>5831.3221678296004</c:v>
                </c:pt>
                <c:pt idx="40">
                  <c:v>2513.1451276703001</c:v>
                </c:pt>
              </c:numCache>
            </c:numRef>
          </c:val>
          <c:extLst>
            <c:ext xmlns:c16="http://schemas.microsoft.com/office/drawing/2014/chart" uri="{C3380CC4-5D6E-409C-BE32-E72D297353CC}">
              <c16:uniqueId val="{00000002-9DE0-45A2-86A2-00DE53BC0CA5}"/>
            </c:ext>
          </c:extLst>
        </c:ser>
        <c:dLbls>
          <c:showLegendKey val="0"/>
          <c:showVal val="0"/>
          <c:showCatName val="0"/>
          <c:showSerName val="0"/>
          <c:showPercent val="0"/>
          <c:showBubbleSize val="0"/>
        </c:dLbls>
        <c:gapWidth val="50"/>
        <c:axId val="113011328"/>
        <c:axId val="113017984"/>
      </c:barChart>
      <c:lineChart>
        <c:grouping val="standard"/>
        <c:varyColors val="0"/>
        <c:ser>
          <c:idx val="2"/>
          <c:order val="0"/>
          <c:tx>
            <c:strRef>
              <c:f>'Figure B1.3. (2)'!$E$52</c:f>
              <c:strCache>
                <c:ptCount val="1"/>
                <c:pt idx="0">
                  <c:v>Druhý stupeň</c:v>
                </c:pt>
              </c:strCache>
            </c:strRef>
          </c:tx>
          <c:spPr>
            <a:ln w="28575">
              <a:noFill/>
            </a:ln>
          </c:spPr>
          <c:marker>
            <c:symbol val="diamond"/>
            <c:size val="5"/>
            <c:spPr>
              <a:solidFill>
                <a:srgbClr val="FFFFFF"/>
              </a:solidFill>
              <a:ln>
                <a:solidFill>
                  <a:srgbClr val="000000"/>
                </a:solidFill>
                <a:prstDash val="solid"/>
              </a:ln>
            </c:spPr>
          </c:marker>
          <c:cat>
            <c:strRef>
              <c:f>'Figure B1.3. (2)'!$D$53:$D$86</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(2)'!$E$53:$E$94</c:f>
              <c:numCache>
                <c:formatCode>0</c:formatCode>
                <c:ptCount val="42"/>
                <c:pt idx="0">
                  <c:v>20076.431849843</c:v>
                </c:pt>
                <c:pt idx="1">
                  <c:v>19697.552110859</c:v>
                </c:pt>
                <c:pt idx="2">
                  <c:v>14831.176037477</c:v>
                </c:pt>
                <c:pt idx="3">
                  <c:v>14103.296159666001</c:v>
                </c:pt>
                <c:pt idx="4">
                  <c:v>13312.206545888999</c:v>
                </c:pt>
                <c:pt idx="5">
                  <c:v>13092.400304334</c:v>
                </c:pt>
                <c:pt idx="6">
                  <c:v>12333.867767973001</c:v>
                </c:pt>
                <c:pt idx="7">
                  <c:v>12267.480552896001</c:v>
                </c:pt>
                <c:pt idx="8">
                  <c:v>11946.739410718001</c:v>
                </c:pt>
                <c:pt idx="9">
                  <c:v>11906.409094121</c:v>
                </c:pt>
                <c:pt idx="10">
                  <c:v>11430.652801295</c:v>
                </c:pt>
                <c:pt idx="11">
                  <c:v>11305.570285846001</c:v>
                </c:pt>
                <c:pt idx="12">
                  <c:v>11275.992816816</c:v>
                </c:pt>
                <c:pt idx="13">
                  <c:v>10773.411482989</c:v>
                </c:pt>
                <c:pt idx="14">
                  <c:v>10209.552945070804</c:v>
                </c:pt>
                <c:pt idx="15">
                  <c:v>10084.763414818</c:v>
                </c:pt>
                <c:pt idx="16">
                  <c:v>10083.954812815</c:v>
                </c:pt>
                <c:pt idx="17">
                  <c:v>9980.084158644986</c:v>
                </c:pt>
                <c:pt idx="18">
                  <c:v>9966.6702538216996</c:v>
                </c:pt>
                <c:pt idx="19">
                  <c:v>9947.2783773035007</c:v>
                </c:pt>
                <c:pt idx="20">
                  <c:v>9667.2457028340996</c:v>
                </c:pt>
                <c:pt idx="21">
                  <c:v>9191.0443006301994</c:v>
                </c:pt>
                <c:pt idx="22">
                  <c:v>8797.361035558888</c:v>
                </c:pt>
                <c:pt idx="23">
                  <c:v>8303.2752496279008</c:v>
                </c:pt>
                <c:pt idx="24">
                  <c:v>8060.5064482298003</c:v>
                </c:pt>
                <c:pt idx="25">
                  <c:v>7323.5835250070004</c:v>
                </c:pt>
                <c:pt idx="26">
                  <c:v>7009.3698991622996</c:v>
                </c:pt>
                <c:pt idx="27">
                  <c:v>6900.1839114019003</c:v>
                </c:pt>
                <c:pt idx="28">
                  <c:v>6015.7611986257998</c:v>
                </c:pt>
                <c:pt idx="29">
                  <c:v>5755.0691871339004</c:v>
                </c:pt>
                <c:pt idx="30">
                  <c:v>4596.0386892751003</c:v>
                </c:pt>
                <c:pt idx="31">
                  <c:v>3994.1732466010999</c:v>
                </c:pt>
              </c:numCache>
            </c:numRef>
          </c:val>
          <c:smooth val="0"/>
          <c:extLst>
            <c:ext xmlns:c16="http://schemas.microsoft.com/office/drawing/2014/chart" uri="{C3380CC4-5D6E-409C-BE32-E72D297353CC}">
              <c16:uniqueId val="{00000003-9DE0-45A2-86A2-00DE53BC0CA5}"/>
            </c:ext>
          </c:extLst>
        </c:ser>
        <c:ser>
          <c:idx val="3"/>
          <c:order val="1"/>
          <c:tx>
            <c:strRef>
              <c:f>'Figure B1.3. (2)'!$F$52</c:f>
              <c:strCache>
                <c:ptCount val="1"/>
                <c:pt idx="0">
                  <c:v>Střední školy</c:v>
                </c:pt>
              </c:strCache>
            </c:strRef>
          </c:tx>
          <c:spPr>
            <a:ln w="28575">
              <a:noFill/>
            </a:ln>
          </c:spPr>
          <c:marker>
            <c:symbol val="diamond"/>
            <c:size val="5"/>
            <c:spPr>
              <a:solidFill>
                <a:srgbClr val="000000"/>
              </a:solidFill>
              <a:ln>
                <a:solidFill>
                  <a:srgbClr val="000000"/>
                </a:solidFill>
                <a:prstDash val="solid"/>
              </a:ln>
            </c:spPr>
          </c:marker>
          <c:cat>
            <c:strRef>
              <c:f>'Figure B1.3. (2)'!$D$53:$D$86</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(2)'!$F$53:$F$94</c:f>
              <c:numCache>
                <c:formatCode>0</c:formatCode>
                <c:ptCount val="42"/>
                <c:pt idx="0">
                  <c:v>19472.969098545</c:v>
                </c:pt>
                <c:pt idx="1">
                  <c:v>18478.883021598002</c:v>
                </c:pt>
                <c:pt idx="2">
                  <c:v>15254.902787617</c:v>
                </c:pt>
                <c:pt idx="3">
                  <c:v>16152.978957609001</c:v>
                </c:pt>
                <c:pt idx="4">
                  <c:v>8785.6698512124003</c:v>
                </c:pt>
                <c:pt idx="5">
                  <c:v>11626.650363989</c:v>
                </c:pt>
                <c:pt idx="6">
                  <c:v>12200.157535241</c:v>
                </c:pt>
                <c:pt idx="7">
                  <c:v>13019.816482929</c:v>
                </c:pt>
                <c:pt idx="8">
                  <c:v>13587.455753893</c:v>
                </c:pt>
                <c:pt idx="9">
                  <c:v>10165.496862652</c:v>
                </c:pt>
                <c:pt idx="10">
                  <c:v>10203.025642687</c:v>
                </c:pt>
                <c:pt idx="11">
                  <c:v>11388.738036815001</c:v>
                </c:pt>
                <c:pt idx="12">
                  <c:v>7743.2999840154998</c:v>
                </c:pt>
                <c:pt idx="13">
                  <c:v>10839.879994622999</c:v>
                </c:pt>
                <c:pt idx="14">
                  <c:v>10086.684618362857</c:v>
                </c:pt>
                <c:pt idx="15">
                  <c:v>7872.3788636816998</c:v>
                </c:pt>
                <c:pt idx="16">
                  <c:v>10459.475851667001</c:v>
                </c:pt>
                <c:pt idx="17">
                  <c:v>9990.3835674770471</c:v>
                </c:pt>
                <c:pt idx="18">
                  <c:v>13092.815135985</c:v>
                </c:pt>
                <c:pt idx="19">
                  <c:v>13642.956415305</c:v>
                </c:pt>
                <c:pt idx="20">
                  <c:v>10503.036865112999</c:v>
                </c:pt>
                <c:pt idx="21">
                  <c:v>11328.366197243</c:v>
                </c:pt>
                <c:pt idx="22">
                  <c:v>9173.9124194220058</c:v>
                </c:pt>
                <c:pt idx="23">
                  <c:v>8729.1322827020995</c:v>
                </c:pt>
                <c:pt idx="24">
                  <c:v>7682.0595533400001</c:v>
                </c:pt>
                <c:pt idx="25">
                  <c:v>9801.2653446924996</c:v>
                </c:pt>
                <c:pt idx="26">
                  <c:v>5908.9284533382997</c:v>
                </c:pt>
                <c:pt idx="27">
                  <c:v>6177.9632187569996</c:v>
                </c:pt>
                <c:pt idx="28">
                  <c:v>6004.8238027760999</c:v>
                </c:pt>
                <c:pt idx="29">
                  <c:v>5839.0683965433</c:v>
                </c:pt>
                <c:pt idx="30">
                  <c:v>5345.4053711273</c:v>
                </c:pt>
                <c:pt idx="31">
                  <c:v>4439.0205650331</c:v>
                </c:pt>
                <c:pt idx="32">
                  <c:v>5607.5808615835003</c:v>
                </c:pt>
                <c:pt idx="33">
                  <c:v>4141.0615840807004</c:v>
                </c:pt>
                <c:pt idx="34">
                  <c:v>3851.6102139285999</c:v>
                </c:pt>
                <c:pt idx="35">
                  <c:v>3913.5383066851</c:v>
                </c:pt>
                <c:pt idx="36">
                  <c:v>3116.8447518028001</c:v>
                </c:pt>
                <c:pt idx="37">
                  <c:v>4125.9300370850997</c:v>
                </c:pt>
                <c:pt idx="38">
                  <c:v>1069.6875323413001</c:v>
                </c:pt>
                <c:pt idx="39">
                  <c:v>5831.3221678296004</c:v>
                </c:pt>
                <c:pt idx="41">
                  <c:v>12086.061459514</c:v>
                </c:pt>
              </c:numCache>
            </c:numRef>
          </c:val>
          <c:smooth val="0"/>
          <c:extLst>
            <c:ext xmlns:c16="http://schemas.microsoft.com/office/drawing/2014/chart" uri="{C3380CC4-5D6E-409C-BE32-E72D297353CC}">
              <c16:uniqueId val="{00000004-9DE0-45A2-86A2-00DE53BC0CA5}"/>
            </c:ext>
          </c:extLst>
        </c:ser>
        <c:dLbls>
          <c:showLegendKey val="0"/>
          <c:showVal val="0"/>
          <c:showCatName val="0"/>
          <c:showSerName val="0"/>
          <c:showPercent val="0"/>
          <c:showBubbleSize val="0"/>
        </c:dLbls>
        <c:marker val="1"/>
        <c:smooth val="0"/>
        <c:axId val="113011328"/>
        <c:axId val="113017984"/>
      </c:lineChart>
      <c:catAx>
        <c:axId val="113011328"/>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3017984"/>
        <c:crosses val="autoZero"/>
        <c:auto val="1"/>
        <c:lblAlgn val="ctr"/>
        <c:lblOffset val="0"/>
        <c:tickLblSkip val="1"/>
        <c:noMultiLvlLbl val="0"/>
      </c:catAx>
      <c:valAx>
        <c:axId val="113017984"/>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3011328"/>
        <c:crosses val="autoZero"/>
        <c:crossBetween val="between"/>
      </c:valAx>
      <c:spPr>
        <a:solidFill>
          <a:srgbClr val="FFFFFF"/>
        </a:solidFill>
        <a:ln w="9525">
          <a:solidFill>
            <a:srgbClr val="000000"/>
          </a:solidFill>
          <a:prstDash val="solid"/>
        </a:ln>
      </c:spPr>
    </c:plotArea>
    <c:legend>
      <c:legendPos val="t"/>
      <c:layout>
        <c:manualLayout>
          <c:xMode val="edge"/>
          <c:yMode val="edge"/>
          <c:x val="7.1794664365584501E-2"/>
          <c:y val="0.110113338105464"/>
          <c:w val="0.91025365836119798"/>
          <c:h val="7.5595323311858698E-2"/>
        </c:manualLayout>
      </c:layout>
      <c:overlay val="1"/>
      <c:spPr>
        <a:noFill/>
        <a:ln w="6350">
          <a:noFill/>
          <a:prstDash val="solid"/>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75"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D5.1.'!$B$44</c:f>
              <c:strCache>
                <c:ptCount val="1"/>
                <c:pt idx="0">
                  <c:v>&lt; 30 year-olds</c:v>
                </c:pt>
              </c:strCache>
            </c:strRef>
          </c:tx>
          <c:spPr>
            <a:solidFill>
              <a:srgbClr val="4F81BD"/>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c:ext xmlns:c16="http://schemas.microsoft.com/office/drawing/2014/chart" uri="{C3380CC4-5D6E-409C-BE32-E72D297353CC}">
              <c16:uniqueId val="{00000000-D916-4B3A-95B8-FD39E4E98C0A}"/>
            </c:ext>
          </c:extLst>
        </c:ser>
        <c:ser>
          <c:idx val="1"/>
          <c:order val="1"/>
          <c:tx>
            <c:strRef>
              <c:f>'Figure D5.1.'!$D$44</c:f>
              <c:strCache>
                <c:ptCount val="1"/>
                <c:pt idx="0">
                  <c:v>30-39 year-olds</c:v>
                </c:pt>
              </c:strCache>
            </c:strRef>
          </c:tx>
          <c:spPr>
            <a:solidFill>
              <a:srgbClr val="CCCCCC"/>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c:ext xmlns:c16="http://schemas.microsoft.com/office/drawing/2014/chart" uri="{C3380CC4-5D6E-409C-BE32-E72D297353CC}">
              <c16:uniqueId val="{00000001-D916-4B3A-95B8-FD39E4E98C0A}"/>
            </c:ext>
          </c:extLst>
        </c:ser>
        <c:ser>
          <c:idx val="2"/>
          <c:order val="2"/>
          <c:tx>
            <c:strRef>
              <c:f>'Figure D5.1.'!$F$44</c:f>
              <c:strCache>
                <c:ptCount val="1"/>
                <c:pt idx="0">
                  <c:v>40-49 year-olds</c:v>
                </c:pt>
              </c:strCache>
            </c:strRef>
          </c:tx>
          <c:spPr>
            <a:solidFill>
              <a:srgbClr val="A7B9E3"/>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c:ext xmlns:c16="http://schemas.microsoft.com/office/drawing/2014/chart" uri="{C3380CC4-5D6E-409C-BE32-E72D297353CC}">
              <c16:uniqueId val="{00000002-D916-4B3A-95B8-FD39E4E98C0A}"/>
            </c:ext>
          </c:extLst>
        </c:ser>
        <c:ser>
          <c:idx val="3"/>
          <c:order val="3"/>
          <c:tx>
            <c:strRef>
              <c:f>'Figure D5.1.'!$H$44</c:f>
              <c:strCache>
                <c:ptCount val="1"/>
                <c:pt idx="0">
                  <c:v> ≥ 50 year-olds</c:v>
                </c:pt>
              </c:strCache>
            </c:strRef>
          </c:tx>
          <c:spPr>
            <a:solidFill>
              <a:srgbClr val="929292"/>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c:ext xmlns:c16="http://schemas.microsoft.com/office/drawing/2014/chart" uri="{C3380CC4-5D6E-409C-BE32-E72D297353CC}">
              <c16:uniqueId val="{00000003-D916-4B3A-95B8-FD39E4E98C0A}"/>
            </c:ext>
          </c:extLst>
        </c:ser>
        <c:dLbls>
          <c:showLegendKey val="0"/>
          <c:showVal val="0"/>
          <c:showCatName val="0"/>
          <c:showSerName val="0"/>
          <c:showPercent val="0"/>
          <c:showBubbleSize val="0"/>
        </c:dLbls>
        <c:gapWidth val="113"/>
        <c:overlap val="100"/>
        <c:axId val="139840512"/>
        <c:axId val="139842304"/>
      </c:barChart>
      <c:catAx>
        <c:axId val="139840512"/>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39842304"/>
        <c:crosses val="autoZero"/>
        <c:auto val="1"/>
        <c:lblAlgn val="ctr"/>
        <c:lblOffset val="0"/>
        <c:tickLblSkip val="1"/>
        <c:noMultiLvlLbl val="0"/>
      </c:catAx>
      <c:valAx>
        <c:axId val="139842304"/>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39840512"/>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charset="0"/>
                <a:ea typeface="Arial" charset="0"/>
                <a:cs typeface="Arial" charset="0"/>
              </a:defRPr>
            </a:pPr>
            <a:r>
              <a:rPr lang="cs-CZ" sz="1400" b="1">
                <a:latin typeface="Arial" charset="0"/>
                <a:ea typeface="Arial" charset="0"/>
                <a:cs typeface="Arial" charset="0"/>
              </a:rPr>
              <a:t>Věková struktura učitelů 1. stupně základních</a:t>
            </a:r>
            <a:r>
              <a:rPr lang="cs-CZ" sz="1400" b="1" baseline="0">
                <a:latin typeface="Arial" charset="0"/>
                <a:ea typeface="Arial" charset="0"/>
                <a:cs typeface="Arial" charset="0"/>
              </a:rPr>
              <a:t> škol</a:t>
            </a:r>
            <a:r>
              <a:rPr lang="cs-CZ" sz="1400" b="1">
                <a:latin typeface="Arial" charset="0"/>
                <a:ea typeface="Arial" charset="0"/>
                <a:cs typeface="Arial" charset="0"/>
              </a:rPr>
              <a:t> (2014)</a:t>
            </a:r>
            <a:endParaRPr lang="en-US" sz="1400" b="1">
              <a:latin typeface="Arial" charset="0"/>
              <a:ea typeface="Arial" charset="0"/>
              <a:cs typeface="Arial"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charset="0"/>
              <a:ea typeface="Arial" charset="0"/>
              <a:cs typeface="Arial" charset="0"/>
            </a:defRPr>
          </a:pPr>
          <a:endParaRPr lang="en-US"/>
        </a:p>
      </c:txPr>
    </c:title>
    <c:autoTitleDeleted val="0"/>
    <c:plotArea>
      <c:layout>
        <c:manualLayout>
          <c:layoutTarget val="inner"/>
          <c:xMode val="edge"/>
          <c:yMode val="edge"/>
          <c:x val="0.13142200768315199"/>
          <c:y val="8.3686354378818703E-2"/>
          <c:w val="0.83360223207004402"/>
          <c:h val="0.78479962153407001"/>
        </c:manualLayout>
      </c:layout>
      <c:barChart>
        <c:barDir val="bar"/>
        <c:grouping val="stacked"/>
        <c:varyColors val="0"/>
        <c:ser>
          <c:idx val="0"/>
          <c:order val="0"/>
          <c:tx>
            <c:strRef>
              <c:f>'Figure D5.1.'!$N$44</c:f>
              <c:strCache>
                <c:ptCount val="1"/>
                <c:pt idx="0">
                  <c:v>&lt; 30 let</c:v>
                </c:pt>
              </c:strCache>
            </c:strRef>
          </c:tx>
          <c:spPr>
            <a:solidFill>
              <a:srgbClr val="0070C0"/>
            </a:solidFill>
            <a:ln>
              <a:noFill/>
            </a:ln>
            <a:effectLst/>
          </c:spPr>
          <c:invertIfNegative val="0"/>
          <c:dPt>
            <c:idx val="8"/>
            <c:invertIfNegative val="0"/>
            <c:bubble3D val="0"/>
            <c:spPr>
              <a:solidFill>
                <a:srgbClr val="0070C0"/>
              </a:solidFill>
              <a:ln>
                <a:solidFill>
                  <a:srgbClr val="FF0000"/>
                </a:solidFill>
              </a:ln>
              <a:effectLst/>
            </c:spPr>
            <c:extLst>
              <c:ext xmlns:c16="http://schemas.microsoft.com/office/drawing/2014/chart" uri="{C3380CC4-5D6E-409C-BE32-E72D297353CC}">
                <c16:uniqueId val="{00000005-0245-476C-AA89-3F7062E5EF34}"/>
              </c:ext>
            </c:extLst>
          </c:dPt>
          <c:dPt>
            <c:idx val="19"/>
            <c:invertIfNegative val="0"/>
            <c:bubble3D val="0"/>
            <c:spPr>
              <a:pattFill prst="wdUpDiag">
                <a:fgClr>
                  <a:srgbClr val="0070C0"/>
                </a:fgClr>
                <a:bgClr>
                  <a:schemeClr val="bg1"/>
                </a:bgClr>
              </a:pattFill>
              <a:ln>
                <a:solidFill>
                  <a:schemeClr val="tx1"/>
                </a:solidFill>
              </a:ln>
              <a:effectLst/>
            </c:spPr>
            <c:extLst>
              <c:ext xmlns:c16="http://schemas.microsoft.com/office/drawing/2014/chart" uri="{C3380CC4-5D6E-409C-BE32-E72D297353CC}">
                <c16:uniqueId val="{00000009-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D5.1.'!$N$45:$N$77</c:f>
              <c:numCache>
                <c:formatCode>0.00</c:formatCode>
                <c:ptCount val="33"/>
                <c:pt idx="0">
                  <c:v>5.4116164424182003E-3</c:v>
                </c:pt>
                <c:pt idx="1">
                  <c:v>3.3923123856009998E-2</c:v>
                </c:pt>
                <c:pt idx="2">
                  <c:v>8.3768620622944004E-2</c:v>
                </c:pt>
                <c:pt idx="3">
                  <c:v>9.6736080342638003E-2</c:v>
                </c:pt>
                <c:pt idx="4">
                  <c:v>7.3952224288370991E-2</c:v>
                </c:pt>
                <c:pt idx="5">
                  <c:v>1.5593921553026999E-2</c:v>
                </c:pt>
                <c:pt idx="6">
                  <c:v>6.7121496210629003E-2</c:v>
                </c:pt>
                <c:pt idx="7">
                  <c:v>8.2297792494812005E-2</c:v>
                </c:pt>
                <c:pt idx="8">
                  <c:v>9.8480165334601008E-2</c:v>
                </c:pt>
                <c:pt idx="9">
                  <c:v>0.13577702591756</c:v>
                </c:pt>
                <c:pt idx="10">
                  <c:v>0.12092981322594999</c:v>
                </c:pt>
                <c:pt idx="11">
                  <c:v>0.11587500412038</c:v>
                </c:pt>
                <c:pt idx="12">
                  <c:v>9.0558283341460988E-2</c:v>
                </c:pt>
                <c:pt idx="13">
                  <c:v>6.9280114041339991E-2</c:v>
                </c:pt>
                <c:pt idx="14">
                  <c:v>5.7155715571556999E-2</c:v>
                </c:pt>
                <c:pt idx="15">
                  <c:v>0.11082588023666924</c:v>
                </c:pt>
                <c:pt idx="16">
                  <c:v>8.8762554481712996E-2</c:v>
                </c:pt>
                <c:pt idx="17">
                  <c:v>0.12737035467006</c:v>
                </c:pt>
                <c:pt idx="18">
                  <c:v>0.11877253830076001</c:v>
                </c:pt>
                <c:pt idx="19">
                  <c:v>0.12746387501153075</c:v>
                </c:pt>
                <c:pt idx="20">
                  <c:v>7.2145831146566003E-2</c:v>
                </c:pt>
                <c:pt idx="21">
                  <c:v>0.16235461170623999</c:v>
                </c:pt>
                <c:pt idx="22">
                  <c:v>9.1300770571425993E-2</c:v>
                </c:pt>
                <c:pt idx="23">
                  <c:v>0.17281130915036003</c:v>
                </c:pt>
                <c:pt idx="24">
                  <c:v>0.16376007028168998</c:v>
                </c:pt>
                <c:pt idx="25">
                  <c:v>0.15376459156083999</c:v>
                </c:pt>
                <c:pt idx="26">
                  <c:v>0.12391957886725001</c:v>
                </c:pt>
                <c:pt idx="27">
                  <c:v>0.14612963325080999</c:v>
                </c:pt>
                <c:pt idx="28">
                  <c:v>0.22078865544998</c:v>
                </c:pt>
                <c:pt idx="29">
                  <c:v>0.23005993545412998</c:v>
                </c:pt>
                <c:pt idx="30">
                  <c:v>0.20209185335311999</c:v>
                </c:pt>
                <c:pt idx="31">
                  <c:v>0.27298902913035</c:v>
                </c:pt>
                <c:pt idx="32">
                  <c:v>0.1825271110028</c:v>
                </c:pt>
              </c:numCache>
            </c:numRef>
          </c:val>
          <c:extLst>
            <c:ext xmlns:c16="http://schemas.microsoft.com/office/drawing/2014/chart" uri="{C3380CC4-5D6E-409C-BE32-E72D297353CC}">
              <c16:uniqueId val="{00000000-0245-476C-AA89-3F7062E5EF34}"/>
            </c:ext>
          </c:extLst>
        </c:ser>
        <c:ser>
          <c:idx val="1"/>
          <c:order val="1"/>
          <c:tx>
            <c:strRef>
              <c:f>'Figure D5.1.'!$O$44</c:f>
              <c:strCache>
                <c:ptCount val="1"/>
                <c:pt idx="0">
                  <c:v>30-39 let</c:v>
                </c:pt>
              </c:strCache>
            </c:strRef>
          </c:tx>
          <c:spPr>
            <a:solidFill>
              <a:schemeClr val="bg1">
                <a:lumMod val="75000"/>
              </a:schemeClr>
            </a:solidFill>
            <a:ln>
              <a:noFill/>
            </a:ln>
            <a:effectLst/>
          </c:spPr>
          <c:invertIfNegative val="0"/>
          <c:dPt>
            <c:idx val="8"/>
            <c:invertIfNegative val="0"/>
            <c:bubble3D val="0"/>
            <c:spPr>
              <a:solidFill>
                <a:schemeClr val="bg1">
                  <a:lumMod val="75000"/>
                </a:schemeClr>
              </a:solidFill>
              <a:ln>
                <a:solidFill>
                  <a:srgbClr val="FF0000"/>
                </a:solidFill>
              </a:ln>
              <a:effectLst/>
            </c:spPr>
            <c:extLst>
              <c:ext xmlns:c16="http://schemas.microsoft.com/office/drawing/2014/chart" uri="{C3380CC4-5D6E-409C-BE32-E72D297353CC}">
                <c16:uniqueId val="{00000006-0245-476C-AA89-3F7062E5EF34}"/>
              </c:ext>
            </c:extLst>
          </c:dPt>
          <c:dPt>
            <c:idx val="19"/>
            <c:invertIfNegative val="0"/>
            <c:bubble3D val="0"/>
            <c:spPr>
              <a:pattFill prst="wdUpDiag">
                <a:fgClr>
                  <a:schemeClr val="bg1">
                    <a:lumMod val="75000"/>
                  </a:schemeClr>
                </a:fgClr>
                <a:bgClr>
                  <a:schemeClr val="bg1"/>
                </a:bgClr>
              </a:pattFill>
              <a:ln>
                <a:solidFill>
                  <a:schemeClr val="tx1"/>
                </a:solidFill>
              </a:ln>
              <a:effectLst/>
            </c:spPr>
            <c:extLst>
              <c:ext xmlns:c16="http://schemas.microsoft.com/office/drawing/2014/chart" uri="{C3380CC4-5D6E-409C-BE32-E72D297353CC}">
                <c16:uniqueId val="{0000000A-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D5.1.'!$O$45:$O$77</c:f>
              <c:numCache>
                <c:formatCode>0.00</c:formatCode>
                <c:ptCount val="33"/>
                <c:pt idx="0">
                  <c:v>9.0487045479817993E-2</c:v>
                </c:pt>
                <c:pt idx="1">
                  <c:v>0.1692495424039</c:v>
                </c:pt>
                <c:pt idx="2">
                  <c:v>0.18581930740956001</c:v>
                </c:pt>
                <c:pt idx="3">
                  <c:v>0.19332447201299999</c:v>
                </c:pt>
                <c:pt idx="4">
                  <c:v>0.22302960949792999</c:v>
                </c:pt>
                <c:pt idx="5">
                  <c:v>0.28212268279099001</c:v>
                </c:pt>
                <c:pt idx="6">
                  <c:v>0.24455228701529999</c:v>
                </c:pt>
                <c:pt idx="7">
                  <c:v>0.23150735976924999</c:v>
                </c:pt>
                <c:pt idx="8">
                  <c:v>0.22398814858167002</c:v>
                </c:pt>
                <c:pt idx="9">
                  <c:v>0.19972816541240998</c:v>
                </c:pt>
                <c:pt idx="10">
                  <c:v>0.21461736112154997</c:v>
                </c:pt>
                <c:pt idx="11">
                  <c:v>0.22095419784421999</c:v>
                </c:pt>
                <c:pt idx="12">
                  <c:v>0.25919858334004003</c:v>
                </c:pt>
                <c:pt idx="13">
                  <c:v>0.28218104062722998</c:v>
                </c:pt>
                <c:pt idx="14">
                  <c:v>0.30363036303629998</c:v>
                </c:pt>
                <c:pt idx="15">
                  <c:v>0.26558590696957174</c:v>
                </c:pt>
                <c:pt idx="16">
                  <c:v>0.29221148379761003</c:v>
                </c:pt>
                <c:pt idx="17">
                  <c:v>0.26984597993499998</c:v>
                </c:pt>
                <c:pt idx="18">
                  <c:v>0.27852171716011997</c:v>
                </c:pt>
                <c:pt idx="19">
                  <c:v>0.27744827583637421</c:v>
                </c:pt>
                <c:pt idx="20">
                  <c:v>0.34459081207795</c:v>
                </c:pt>
                <c:pt idx="21">
                  <c:v>0.25703188623692003</c:v>
                </c:pt>
                <c:pt idx="22">
                  <c:v>0.32813868516273997</c:v>
                </c:pt>
                <c:pt idx="23">
                  <c:v>0.2474680199406</c:v>
                </c:pt>
                <c:pt idx="24">
                  <c:v>0.269477934167</c:v>
                </c:pt>
                <c:pt idx="25">
                  <c:v>0.28638680491323998</c:v>
                </c:pt>
                <c:pt idx="26">
                  <c:v>0.31844485317435001</c:v>
                </c:pt>
                <c:pt idx="27">
                  <c:v>0.36467229418320996</c:v>
                </c:pt>
                <c:pt idx="28">
                  <c:v>0.31005724580826999</c:v>
                </c:pt>
                <c:pt idx="29">
                  <c:v>0.33725218994929002</c:v>
                </c:pt>
                <c:pt idx="30">
                  <c:v>0.38895926073372</c:v>
                </c:pt>
                <c:pt idx="31">
                  <c:v>0.32616151321270997</c:v>
                </c:pt>
                <c:pt idx="32">
                  <c:v>0.42229194589983998</c:v>
                </c:pt>
              </c:numCache>
            </c:numRef>
          </c:val>
          <c:extLst>
            <c:ext xmlns:c16="http://schemas.microsoft.com/office/drawing/2014/chart" uri="{C3380CC4-5D6E-409C-BE32-E72D297353CC}">
              <c16:uniqueId val="{00000001-0245-476C-AA89-3F7062E5EF34}"/>
            </c:ext>
          </c:extLst>
        </c:ser>
        <c:ser>
          <c:idx val="2"/>
          <c:order val="2"/>
          <c:tx>
            <c:strRef>
              <c:f>'Figure D5.1.'!$P$44</c:f>
              <c:strCache>
                <c:ptCount val="1"/>
                <c:pt idx="0">
                  <c:v>40-49 let</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solidFill>
                  <a:srgbClr val="FF0000"/>
                </a:solidFill>
              </a:ln>
              <a:effectLst/>
            </c:spPr>
            <c:extLst>
              <c:ext xmlns:c16="http://schemas.microsoft.com/office/drawing/2014/chart" uri="{C3380CC4-5D6E-409C-BE32-E72D297353CC}">
                <c16:uniqueId val="{00000007-0245-476C-AA89-3F7062E5EF34}"/>
              </c:ext>
            </c:extLst>
          </c:dPt>
          <c:dPt>
            <c:idx val="19"/>
            <c:invertIfNegative val="0"/>
            <c:bubble3D val="0"/>
            <c:spPr>
              <a:pattFill prst="wdUpDiag">
                <a:fgClr>
                  <a:schemeClr val="accent1">
                    <a:lumMod val="60000"/>
                    <a:lumOff val="40000"/>
                  </a:schemeClr>
                </a:fgClr>
                <a:bgClr>
                  <a:schemeClr val="bg1"/>
                </a:bgClr>
              </a:pattFill>
              <a:ln>
                <a:solidFill>
                  <a:schemeClr val="tx1"/>
                </a:solidFill>
              </a:ln>
              <a:effectLst/>
            </c:spPr>
            <c:extLst>
              <c:ext xmlns:c16="http://schemas.microsoft.com/office/drawing/2014/chart" uri="{C3380CC4-5D6E-409C-BE32-E72D297353CC}">
                <c16:uniqueId val="{0000000B-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D5.1.'!$P$45:$P$77</c:f>
              <c:numCache>
                <c:formatCode>0.00</c:formatCode>
                <c:ptCount val="33"/>
                <c:pt idx="0">
                  <c:v>0.32529467363504999</c:v>
                </c:pt>
                <c:pt idx="1">
                  <c:v>0.39194630872483005</c:v>
                </c:pt>
                <c:pt idx="2">
                  <c:v>0.34068485200231996</c:v>
                </c:pt>
                <c:pt idx="3">
                  <c:v>0.31767833407177998</c:v>
                </c:pt>
                <c:pt idx="4">
                  <c:v>0.34819053068230998</c:v>
                </c:pt>
                <c:pt idx="5">
                  <c:v>0.35018696793699</c:v>
                </c:pt>
                <c:pt idx="6">
                  <c:v>0.30746687254794003</c:v>
                </c:pt>
                <c:pt idx="7">
                  <c:v>0.26416128577102999</c:v>
                </c:pt>
                <c:pt idx="8">
                  <c:v>0.34131353219818</c:v>
                </c:pt>
                <c:pt idx="9">
                  <c:v>0.30227248482755997</c:v>
                </c:pt>
                <c:pt idx="10">
                  <c:v>0.47891091042959999</c:v>
                </c:pt>
                <c:pt idx="11">
                  <c:v>0.26934601311929002</c:v>
                </c:pt>
                <c:pt idx="12">
                  <c:v>0.38318947353469002</c:v>
                </c:pt>
                <c:pt idx="13">
                  <c:v>0.36707056307912</c:v>
                </c:pt>
                <c:pt idx="14">
                  <c:v>0.33828382838283999</c:v>
                </c:pt>
                <c:pt idx="15">
                  <c:v>0.30432894812336225</c:v>
                </c:pt>
                <c:pt idx="16">
                  <c:v>0.31680879287474001</c:v>
                </c:pt>
                <c:pt idx="17">
                  <c:v>0.28202628232302002</c:v>
                </c:pt>
                <c:pt idx="18">
                  <c:v>0.27147024370076001</c:v>
                </c:pt>
                <c:pt idx="19">
                  <c:v>0.29089363661576184</c:v>
                </c:pt>
                <c:pt idx="20">
                  <c:v>0.32759525558938002</c:v>
                </c:pt>
                <c:pt idx="21">
                  <c:v>0.23416651005449998</c:v>
                </c:pt>
                <c:pt idx="22">
                  <c:v>0.24863977776401999</c:v>
                </c:pt>
                <c:pt idx="23">
                  <c:v>0.26928461712010998</c:v>
                </c:pt>
                <c:pt idx="24">
                  <c:v>0.19876259369332999</c:v>
                </c:pt>
                <c:pt idx="25">
                  <c:v>0.24658643395794999</c:v>
                </c:pt>
                <c:pt idx="26">
                  <c:v>0.30227437052070999</c:v>
                </c:pt>
                <c:pt idx="27">
                  <c:v>0.27515390105487997</c:v>
                </c:pt>
                <c:pt idx="28">
                  <c:v>0.24165286374335002</c:v>
                </c:pt>
                <c:pt idx="29">
                  <c:v>0.23098201936376</c:v>
                </c:pt>
                <c:pt idx="30">
                  <c:v>0.25029254581207</c:v>
                </c:pt>
                <c:pt idx="31">
                  <c:v>0.22306014020702</c:v>
                </c:pt>
                <c:pt idx="32">
                  <c:v>0.1715608626782</c:v>
                </c:pt>
              </c:numCache>
            </c:numRef>
          </c:val>
          <c:extLst>
            <c:ext xmlns:c16="http://schemas.microsoft.com/office/drawing/2014/chart" uri="{C3380CC4-5D6E-409C-BE32-E72D297353CC}">
              <c16:uniqueId val="{00000002-0245-476C-AA89-3F7062E5EF34}"/>
            </c:ext>
          </c:extLst>
        </c:ser>
        <c:ser>
          <c:idx val="3"/>
          <c:order val="3"/>
          <c:tx>
            <c:strRef>
              <c:f>'Figure D5.1.'!$Q$44</c:f>
              <c:strCache>
                <c:ptCount val="1"/>
                <c:pt idx="0">
                  <c:v> ≥ 50 let</c:v>
                </c:pt>
              </c:strCache>
            </c:strRef>
          </c:tx>
          <c:spPr>
            <a:solidFill>
              <a:schemeClr val="bg1">
                <a:lumMod val="50000"/>
              </a:schemeClr>
            </a:solidFill>
            <a:ln>
              <a:noFill/>
            </a:ln>
            <a:effectLst/>
          </c:spPr>
          <c:invertIfNegative val="0"/>
          <c:dPt>
            <c:idx val="8"/>
            <c:invertIfNegative val="0"/>
            <c:bubble3D val="0"/>
            <c:spPr>
              <a:solidFill>
                <a:schemeClr val="bg1">
                  <a:lumMod val="50000"/>
                </a:schemeClr>
              </a:solidFill>
              <a:ln>
                <a:solidFill>
                  <a:srgbClr val="FF0000"/>
                </a:solidFill>
              </a:ln>
              <a:effectLst/>
            </c:spPr>
            <c:extLst>
              <c:ext xmlns:c16="http://schemas.microsoft.com/office/drawing/2014/chart" uri="{C3380CC4-5D6E-409C-BE32-E72D297353CC}">
                <c16:uniqueId val="{00000008-0245-476C-AA89-3F7062E5EF34}"/>
              </c:ext>
            </c:extLst>
          </c:dPt>
          <c:dPt>
            <c:idx val="19"/>
            <c:invertIfNegative val="0"/>
            <c:bubble3D val="0"/>
            <c:spPr>
              <a:pattFill prst="wdUpDiag">
                <a:fgClr>
                  <a:schemeClr val="bg1">
                    <a:lumMod val="50000"/>
                  </a:schemeClr>
                </a:fgClr>
                <a:bgClr>
                  <a:schemeClr val="bg1"/>
                </a:bgClr>
              </a:pattFill>
              <a:ln>
                <a:solidFill>
                  <a:schemeClr val="tx1"/>
                </a:solidFill>
              </a:ln>
              <a:effectLst/>
            </c:spPr>
            <c:extLst>
              <c:ext xmlns:c16="http://schemas.microsoft.com/office/drawing/2014/chart" uri="{C3380CC4-5D6E-409C-BE32-E72D297353CC}">
                <c16:uniqueId val="{0000000C-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D5.1.'!$Q$45:$Q$77</c:f>
              <c:numCache>
                <c:formatCode>0.00</c:formatCode>
                <c:ptCount val="33"/>
                <c:pt idx="0">
                  <c:v>0.57880666444271378</c:v>
                </c:pt>
                <c:pt idx="1">
                  <c:v>0.40488102501525985</c:v>
                </c:pt>
                <c:pt idx="2">
                  <c:v>0.38972721996517601</c:v>
                </c:pt>
                <c:pt idx="3">
                  <c:v>0.39226111357258203</c:v>
                </c:pt>
                <c:pt idx="4">
                  <c:v>0.35482763553138896</c:v>
                </c:pt>
                <c:pt idx="5">
                  <c:v>0.35209642771899302</c:v>
                </c:pt>
                <c:pt idx="6">
                  <c:v>0.38085934422613094</c:v>
                </c:pt>
                <c:pt idx="7">
                  <c:v>0.42203356196490804</c:v>
                </c:pt>
                <c:pt idx="8">
                  <c:v>0.33621815388554899</c:v>
                </c:pt>
                <c:pt idx="9">
                  <c:v>0.36222232384247005</c:v>
                </c:pt>
                <c:pt idx="10">
                  <c:v>0.18554191522290012</c:v>
                </c:pt>
                <c:pt idx="11">
                  <c:v>0.39382478491610995</c:v>
                </c:pt>
                <c:pt idx="12">
                  <c:v>0.26705365978380896</c:v>
                </c:pt>
                <c:pt idx="13">
                  <c:v>0.28146828225231002</c:v>
                </c:pt>
                <c:pt idx="14">
                  <c:v>0.30093009300930307</c:v>
                </c:pt>
                <c:pt idx="15">
                  <c:v>0.31925926467039678</c:v>
                </c:pt>
                <c:pt idx="16">
                  <c:v>0.30221716884593702</c:v>
                </c:pt>
                <c:pt idx="17">
                  <c:v>0.32075738307191998</c:v>
                </c:pt>
                <c:pt idx="18">
                  <c:v>0.33123550083836006</c:v>
                </c:pt>
                <c:pt idx="19">
                  <c:v>0.30419421253633311</c:v>
                </c:pt>
                <c:pt idx="20">
                  <c:v>0.25566810118610389</c:v>
                </c:pt>
                <c:pt idx="21">
                  <c:v>0.34644699200233992</c:v>
                </c:pt>
                <c:pt idx="22">
                  <c:v>0.33192076650181407</c:v>
                </c:pt>
                <c:pt idx="23">
                  <c:v>0.31043605378892997</c:v>
                </c:pt>
                <c:pt idx="24">
                  <c:v>0.36799940185798002</c:v>
                </c:pt>
                <c:pt idx="25">
                  <c:v>0.31326216956797009</c:v>
                </c:pt>
                <c:pt idx="26">
                  <c:v>0.25536119743769004</c:v>
                </c:pt>
                <c:pt idx="27">
                  <c:v>0.21404417151110006</c:v>
                </c:pt>
                <c:pt idx="28">
                  <c:v>0.22750123499840005</c:v>
                </c:pt>
                <c:pt idx="29">
                  <c:v>0.20170585523282006</c:v>
                </c:pt>
                <c:pt idx="30">
                  <c:v>0.15865634010108998</c:v>
                </c:pt>
                <c:pt idx="31">
                  <c:v>0.17778931744992008</c:v>
                </c:pt>
                <c:pt idx="32">
                  <c:v>0.22362008041916007</c:v>
                </c:pt>
              </c:numCache>
            </c:numRef>
          </c:val>
          <c:extLst>
            <c:ext xmlns:c16="http://schemas.microsoft.com/office/drawing/2014/chart" uri="{C3380CC4-5D6E-409C-BE32-E72D297353CC}">
              <c16:uniqueId val="{00000003-0245-476C-AA89-3F7062E5EF34}"/>
            </c:ext>
          </c:extLst>
        </c:ser>
        <c:dLbls>
          <c:showLegendKey val="0"/>
          <c:showVal val="0"/>
          <c:showCatName val="0"/>
          <c:showSerName val="0"/>
          <c:showPercent val="0"/>
          <c:showBubbleSize val="0"/>
        </c:dLbls>
        <c:gapWidth val="150"/>
        <c:overlap val="100"/>
        <c:axId val="139923456"/>
        <c:axId val="139924992"/>
      </c:barChart>
      <c:catAx>
        <c:axId val="13992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39924992"/>
        <c:crosses val="autoZero"/>
        <c:auto val="1"/>
        <c:lblAlgn val="ctr"/>
        <c:lblOffset val="100"/>
        <c:noMultiLvlLbl val="0"/>
      </c:catAx>
      <c:valAx>
        <c:axId val="13992499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39923456"/>
        <c:crosses val="autoZero"/>
        <c:crossBetween val="between"/>
      </c:valAx>
      <c:spPr>
        <a:solidFill>
          <a:sysClr val="window" lastClr="FFFFFF"/>
        </a:solidFill>
        <a:ln>
          <a:noFill/>
        </a:ln>
        <a:effectLst/>
      </c:spPr>
    </c:plotArea>
    <c:legend>
      <c:legendPos val="b"/>
      <c:layout>
        <c:manualLayout>
          <c:xMode val="edge"/>
          <c:yMode val="edge"/>
          <c:x val="0.23001248566384899"/>
          <c:y val="0.91674047299400696"/>
          <c:w val="0.54879277701082196"/>
          <c:h val="3.8442195743861901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ysClr val="windowText" lastClr="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 (2)_VEK'!$B$44</c:f>
              <c:strCache>
                <c:ptCount val="1"/>
                <c:pt idx="0">
                  <c:v>&lt; 30 year-olds</c:v>
                </c:pt>
              </c:strCache>
            </c:strRef>
          </c:tx>
          <c:spPr>
            <a:solidFill>
              <a:srgbClr val="4F81BD"/>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c:ext xmlns:c16="http://schemas.microsoft.com/office/drawing/2014/chart" uri="{C3380CC4-5D6E-409C-BE32-E72D297353CC}">
              <c16:uniqueId val="{00000000-B1AE-4AD7-B643-1B4668451A16}"/>
            </c:ext>
          </c:extLst>
        </c:ser>
        <c:ser>
          <c:idx val="1"/>
          <c:order val="1"/>
          <c:tx>
            <c:strRef>
              <c:f>'Figure D5.1. (2)_VEK'!$D$44</c:f>
              <c:strCache>
                <c:ptCount val="1"/>
                <c:pt idx="0">
                  <c:v>30-39 year-olds</c:v>
                </c:pt>
              </c:strCache>
            </c:strRef>
          </c:tx>
          <c:spPr>
            <a:solidFill>
              <a:srgbClr val="CCCCCC"/>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c:ext xmlns:c16="http://schemas.microsoft.com/office/drawing/2014/chart" uri="{C3380CC4-5D6E-409C-BE32-E72D297353CC}">
              <c16:uniqueId val="{00000001-B1AE-4AD7-B643-1B4668451A16}"/>
            </c:ext>
          </c:extLst>
        </c:ser>
        <c:ser>
          <c:idx val="2"/>
          <c:order val="2"/>
          <c:tx>
            <c:strRef>
              <c:f>'Figure D5.1. (2)_VEK'!$F$44</c:f>
              <c:strCache>
                <c:ptCount val="1"/>
                <c:pt idx="0">
                  <c:v>40-49 year-olds</c:v>
                </c:pt>
              </c:strCache>
            </c:strRef>
          </c:tx>
          <c:spPr>
            <a:solidFill>
              <a:srgbClr val="A7B9E3"/>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c:ext xmlns:c16="http://schemas.microsoft.com/office/drawing/2014/chart" uri="{C3380CC4-5D6E-409C-BE32-E72D297353CC}">
              <c16:uniqueId val="{00000002-B1AE-4AD7-B643-1B4668451A16}"/>
            </c:ext>
          </c:extLst>
        </c:ser>
        <c:ser>
          <c:idx val="3"/>
          <c:order val="3"/>
          <c:tx>
            <c:strRef>
              <c:f>'Figure D5.1. (2)_VEK'!$H$44</c:f>
              <c:strCache>
                <c:ptCount val="1"/>
                <c:pt idx="0">
                  <c:v> ≥ 50 year-olds</c:v>
                </c:pt>
              </c:strCache>
            </c:strRef>
          </c:tx>
          <c:spPr>
            <a:solidFill>
              <a:srgbClr val="929292"/>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c:ext xmlns:c16="http://schemas.microsoft.com/office/drawing/2014/chart" uri="{C3380CC4-5D6E-409C-BE32-E72D297353CC}">
              <c16:uniqueId val="{00000003-B1AE-4AD7-B643-1B4668451A16}"/>
            </c:ext>
          </c:extLst>
        </c:ser>
        <c:dLbls>
          <c:showLegendKey val="0"/>
          <c:showVal val="0"/>
          <c:showCatName val="0"/>
          <c:showSerName val="0"/>
          <c:showPercent val="0"/>
          <c:showBubbleSize val="0"/>
        </c:dLbls>
        <c:gapWidth val="113"/>
        <c:overlap val="100"/>
        <c:axId val="143460608"/>
        <c:axId val="143470592"/>
      </c:barChart>
      <c:catAx>
        <c:axId val="143460608"/>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3470592"/>
        <c:crosses val="autoZero"/>
        <c:auto val="1"/>
        <c:lblAlgn val="ctr"/>
        <c:lblOffset val="0"/>
        <c:tickLblSkip val="1"/>
        <c:noMultiLvlLbl val="0"/>
      </c:catAx>
      <c:valAx>
        <c:axId val="143470592"/>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3460608"/>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'Figure D5.1. (2)_VEK'!$P$44</c:f>
              <c:strCache>
                <c:ptCount val="1"/>
                <c:pt idx="0">
                  <c:v>&lt; 30 year-olds</c:v>
                </c:pt>
              </c:strCache>
            </c:strRef>
          </c:tx>
          <c:spPr>
            <a:solidFill>
              <a:schemeClr val="accent1"/>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(2)_VEK'!$P$45:$P$82</c:f>
              <c:numCache>
                <c:formatCode>0</c:formatCode>
                <c:ptCount val="38"/>
                <c:pt idx="0">
                  <c:v>0.54116164424182001</c:v>
                </c:pt>
                <c:pt idx="1">
                  <c:v>3.392312385601</c:v>
                </c:pt>
                <c:pt idx="2">
                  <c:v>8.3768620622943999</c:v>
                </c:pt>
                <c:pt idx="3">
                  <c:v>9.6736080342638004</c:v>
                </c:pt>
                <c:pt idx="4">
                  <c:v>7.3952224288370996</c:v>
                </c:pt>
                <c:pt idx="5">
                  <c:v>1.5593921553026999</c:v>
                </c:pt>
                <c:pt idx="6">
                  <c:v>6.7121496210628999</c:v>
                </c:pt>
                <c:pt idx="7">
                  <c:v>8.2297792494812008</c:v>
                </c:pt>
                <c:pt idx="8">
                  <c:v>9.8480165334601004</c:v>
                </c:pt>
                <c:pt idx="9">
                  <c:v>13.577702591755999</c:v>
                </c:pt>
                <c:pt idx="10">
                  <c:v>12.092981322595</c:v>
                </c:pt>
                <c:pt idx="11">
                  <c:v>11.587500412038001</c:v>
                </c:pt>
                <c:pt idx="12">
                  <c:v>9.0558283341460992</c:v>
                </c:pt>
                <c:pt idx="13">
                  <c:v>6.9280114041339997</c:v>
                </c:pt>
                <c:pt idx="14">
                  <c:v>5.7155715571557</c:v>
                </c:pt>
                <c:pt idx="15">
                  <c:v>11.082588023666924</c:v>
                </c:pt>
                <c:pt idx="16">
                  <c:v>8.8762554481712996</c:v>
                </c:pt>
                <c:pt idx="17">
                  <c:v>12.737035467006001</c:v>
                </c:pt>
                <c:pt idx="18">
                  <c:v>11.877253830076</c:v>
                </c:pt>
                <c:pt idx="19">
                  <c:v>12.746387501153075</c:v>
                </c:pt>
                <c:pt idx="20">
                  <c:v>7.2145831146566</c:v>
                </c:pt>
                <c:pt idx="21">
                  <c:v>16.235461170623999</c:v>
                </c:pt>
                <c:pt idx="22">
                  <c:v>9.1300770571426</c:v>
                </c:pt>
                <c:pt idx="23">
                  <c:v>17.281130915036002</c:v>
                </c:pt>
                <c:pt idx="24">
                  <c:v>16.376007028168999</c:v>
                </c:pt>
                <c:pt idx="25">
                  <c:v>15.376459156084</c:v>
                </c:pt>
                <c:pt idx="26">
                  <c:v>12.391957886725001</c:v>
                </c:pt>
                <c:pt idx="27">
                  <c:v>14.612963325080999</c:v>
                </c:pt>
                <c:pt idx="28">
                  <c:v>15.644504373507999</c:v>
                </c:pt>
                <c:pt idx="29">
                  <c:v>22.078865544997999</c:v>
                </c:pt>
                <c:pt idx="30">
                  <c:v>22.569851660613001</c:v>
                </c:pt>
                <c:pt idx="31">
                  <c:v>18.140619169278999</c:v>
                </c:pt>
                <c:pt idx="32">
                  <c:v>23.005993545412998</c:v>
                </c:pt>
                <c:pt idx="33">
                  <c:v>21.065918187706998</c:v>
                </c:pt>
                <c:pt idx="34">
                  <c:v>20.209185335312</c:v>
                </c:pt>
                <c:pt idx="35">
                  <c:v>27.298902913035</c:v>
                </c:pt>
                <c:pt idx="36">
                  <c:v>18.252711100279999</c:v>
                </c:pt>
                <c:pt idx="37">
                  <c:v>37.451058849253997</c:v>
                </c:pt>
              </c:numCache>
            </c:numRef>
          </c:val>
          <c:extLst>
            <c:ext xmlns:c16="http://schemas.microsoft.com/office/drawing/2014/chart" uri="{C3380CC4-5D6E-409C-BE32-E72D297353CC}">
              <c16:uniqueId val="{00000000-64E0-4D40-8638-2775E00A5EB9}"/>
            </c:ext>
          </c:extLst>
        </c:ser>
        <c:ser>
          <c:idx val="1"/>
          <c:order val="1"/>
          <c:tx>
            <c:strRef>
              <c:f>'Figure D5.1. (2)_VEK'!$Q$44</c:f>
              <c:strCache>
                <c:ptCount val="1"/>
                <c:pt idx="0">
                  <c:v>30-39 year-olds</c:v>
                </c:pt>
              </c:strCache>
            </c:strRef>
          </c:tx>
          <c:spPr>
            <a:solidFill>
              <a:schemeClr val="accent2"/>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(2)_VEK'!$Q$45:$Q$82</c:f>
              <c:numCache>
                <c:formatCode>0</c:formatCode>
                <c:ptCount val="38"/>
                <c:pt idx="0">
                  <c:v>9.0487045479817994</c:v>
                </c:pt>
                <c:pt idx="1">
                  <c:v>16.924954240390001</c:v>
                </c:pt>
                <c:pt idx="2">
                  <c:v>18.581930740956</c:v>
                </c:pt>
                <c:pt idx="3">
                  <c:v>19.332447201299999</c:v>
                </c:pt>
                <c:pt idx="4">
                  <c:v>22.302960949793</c:v>
                </c:pt>
                <c:pt idx="5">
                  <c:v>28.212268279099</c:v>
                </c:pt>
                <c:pt idx="6">
                  <c:v>24.45522870153</c:v>
                </c:pt>
                <c:pt idx="7">
                  <c:v>23.150735976924999</c:v>
                </c:pt>
                <c:pt idx="8">
                  <c:v>22.398814858167</c:v>
                </c:pt>
                <c:pt idx="9">
                  <c:v>19.972816541240999</c:v>
                </c:pt>
                <c:pt idx="10">
                  <c:v>21.461736112154998</c:v>
                </c:pt>
                <c:pt idx="11">
                  <c:v>22.095419784421999</c:v>
                </c:pt>
                <c:pt idx="12">
                  <c:v>25.919858334004001</c:v>
                </c:pt>
                <c:pt idx="13">
                  <c:v>28.218104062723</c:v>
                </c:pt>
                <c:pt idx="14">
                  <c:v>30.36303630363</c:v>
                </c:pt>
                <c:pt idx="15">
                  <c:v>26.558590696957172</c:v>
                </c:pt>
                <c:pt idx="16">
                  <c:v>29.221148379761001</c:v>
                </c:pt>
                <c:pt idx="17">
                  <c:v>26.9845979935</c:v>
                </c:pt>
                <c:pt idx="18">
                  <c:v>27.852171716011998</c:v>
                </c:pt>
                <c:pt idx="19">
                  <c:v>27.744827583637424</c:v>
                </c:pt>
                <c:pt idx="20">
                  <c:v>34.459081207795002</c:v>
                </c:pt>
                <c:pt idx="21">
                  <c:v>25.703188623692</c:v>
                </c:pt>
                <c:pt idx="22">
                  <c:v>32.813868516273999</c:v>
                </c:pt>
                <c:pt idx="23">
                  <c:v>24.74680199406</c:v>
                </c:pt>
                <c:pt idx="24">
                  <c:v>26.947793416700002</c:v>
                </c:pt>
                <c:pt idx="25">
                  <c:v>28.638680491323999</c:v>
                </c:pt>
                <c:pt idx="26">
                  <c:v>31.844485317435002</c:v>
                </c:pt>
                <c:pt idx="27">
                  <c:v>36.467229418320997</c:v>
                </c:pt>
                <c:pt idx="28">
                  <c:v>35.746791880395001</c:v>
                </c:pt>
                <c:pt idx="29">
                  <c:v>31.005724580827</c:v>
                </c:pt>
                <c:pt idx="30">
                  <c:v>31.437497319367001</c:v>
                </c:pt>
                <c:pt idx="31">
                  <c:v>36.013432548251998</c:v>
                </c:pt>
                <c:pt idx="32">
                  <c:v>33.725218994929001</c:v>
                </c:pt>
                <c:pt idx="33">
                  <c:v>36.731660327847003</c:v>
                </c:pt>
                <c:pt idx="34">
                  <c:v>38.895926073372003</c:v>
                </c:pt>
                <c:pt idx="35">
                  <c:v>32.616151321270998</c:v>
                </c:pt>
                <c:pt idx="36">
                  <c:v>42.229194589983997</c:v>
                </c:pt>
                <c:pt idx="37">
                  <c:v>25.986162453264999</c:v>
                </c:pt>
              </c:numCache>
            </c:numRef>
          </c:val>
          <c:extLst>
            <c:ext xmlns:c16="http://schemas.microsoft.com/office/drawing/2014/chart" uri="{C3380CC4-5D6E-409C-BE32-E72D297353CC}">
              <c16:uniqueId val="{00000001-64E0-4D40-8638-2775E00A5EB9}"/>
            </c:ext>
          </c:extLst>
        </c:ser>
        <c:ser>
          <c:idx val="2"/>
          <c:order val="2"/>
          <c:tx>
            <c:strRef>
              <c:f>'Figure D5.1. (2)_VEK'!$R$44</c:f>
              <c:strCache>
                <c:ptCount val="1"/>
                <c:pt idx="0">
                  <c:v>40-49 year-olds</c:v>
                </c:pt>
              </c:strCache>
            </c:strRef>
          </c:tx>
          <c:spPr>
            <a:solidFill>
              <a:schemeClr val="accent3"/>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(2)_VEK'!$R$45:$R$82</c:f>
              <c:numCache>
                <c:formatCode>0</c:formatCode>
                <c:ptCount val="38"/>
                <c:pt idx="0">
                  <c:v>32.529467363504999</c:v>
                </c:pt>
                <c:pt idx="1">
                  <c:v>39.194630872483003</c:v>
                </c:pt>
                <c:pt idx="2">
                  <c:v>34.068485200231997</c:v>
                </c:pt>
                <c:pt idx="3">
                  <c:v>31.767833407177999</c:v>
                </c:pt>
                <c:pt idx="4">
                  <c:v>34.819053068231</c:v>
                </c:pt>
                <c:pt idx="5">
                  <c:v>35.018696793699</c:v>
                </c:pt>
                <c:pt idx="6">
                  <c:v>30.746687254794001</c:v>
                </c:pt>
                <c:pt idx="7">
                  <c:v>26.416128577102999</c:v>
                </c:pt>
                <c:pt idx="8">
                  <c:v>34.131353219818003</c:v>
                </c:pt>
                <c:pt idx="9">
                  <c:v>30.227248482756</c:v>
                </c:pt>
                <c:pt idx="10">
                  <c:v>47.891091042959999</c:v>
                </c:pt>
                <c:pt idx="11">
                  <c:v>26.934601311929001</c:v>
                </c:pt>
                <c:pt idx="12">
                  <c:v>38.318947353468999</c:v>
                </c:pt>
                <c:pt idx="13">
                  <c:v>36.707056307911998</c:v>
                </c:pt>
                <c:pt idx="14">
                  <c:v>33.828382838284</c:v>
                </c:pt>
                <c:pt idx="15">
                  <c:v>30.432894812336226</c:v>
                </c:pt>
                <c:pt idx="16">
                  <c:v>31.680879287473999</c:v>
                </c:pt>
                <c:pt idx="17">
                  <c:v>28.202628232302001</c:v>
                </c:pt>
                <c:pt idx="18">
                  <c:v>27.147024370076</c:v>
                </c:pt>
                <c:pt idx="19">
                  <c:v>29.089363661576183</c:v>
                </c:pt>
                <c:pt idx="20">
                  <c:v>32.759525558938002</c:v>
                </c:pt>
                <c:pt idx="21">
                  <c:v>23.416651005449999</c:v>
                </c:pt>
                <c:pt idx="22">
                  <c:v>24.863977776401999</c:v>
                </c:pt>
                <c:pt idx="23">
                  <c:v>26.928461712011</c:v>
                </c:pt>
                <c:pt idx="24">
                  <c:v>19.876259369332999</c:v>
                </c:pt>
                <c:pt idx="25">
                  <c:v>24.658643395795</c:v>
                </c:pt>
                <c:pt idx="26">
                  <c:v>30.227437052071</c:v>
                </c:pt>
                <c:pt idx="27">
                  <c:v>27.515390105487999</c:v>
                </c:pt>
                <c:pt idx="28">
                  <c:v>32.711876771980997</c:v>
                </c:pt>
                <c:pt idx="29">
                  <c:v>24.165286374335</c:v>
                </c:pt>
                <c:pt idx="30">
                  <c:v>19.027507642635999</c:v>
                </c:pt>
                <c:pt idx="31">
                  <c:v>26.756154913366</c:v>
                </c:pt>
                <c:pt idx="32">
                  <c:v>23.098201936376</c:v>
                </c:pt>
                <c:pt idx="33">
                  <c:v>29.395376260151998</c:v>
                </c:pt>
                <c:pt idx="34">
                  <c:v>25.029254581206999</c:v>
                </c:pt>
                <c:pt idx="35">
                  <c:v>22.306014020702001</c:v>
                </c:pt>
                <c:pt idx="36">
                  <c:v>17.156086267820001</c:v>
                </c:pt>
                <c:pt idx="37">
                  <c:v>25.406055466729999</c:v>
                </c:pt>
              </c:numCache>
            </c:numRef>
          </c:val>
          <c:extLst>
            <c:ext xmlns:c16="http://schemas.microsoft.com/office/drawing/2014/chart" uri="{C3380CC4-5D6E-409C-BE32-E72D297353CC}">
              <c16:uniqueId val="{00000002-64E0-4D40-8638-2775E00A5EB9}"/>
            </c:ext>
          </c:extLst>
        </c:ser>
        <c:ser>
          <c:idx val="3"/>
          <c:order val="3"/>
          <c:tx>
            <c:strRef>
              <c:f>'Figure D5.1. (2)_VEK'!$S$44</c:f>
              <c:strCache>
                <c:ptCount val="1"/>
                <c:pt idx="0">
                  <c:v> ≥ 50 year-olds</c:v>
                </c:pt>
              </c:strCache>
            </c:strRef>
          </c:tx>
          <c:spPr>
            <a:solidFill>
              <a:schemeClr val="accent4"/>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(2)_VEK'!$S$45:$S$82</c:f>
              <c:numCache>
                <c:formatCode>0</c:formatCode>
                <c:ptCount val="38"/>
                <c:pt idx="0">
                  <c:v>57.880666444271377</c:v>
                </c:pt>
                <c:pt idx="1">
                  <c:v>40.488102501525987</c:v>
                </c:pt>
                <c:pt idx="2">
                  <c:v>38.972721996517599</c:v>
                </c:pt>
                <c:pt idx="3">
                  <c:v>39.226111357258205</c:v>
                </c:pt>
                <c:pt idx="4">
                  <c:v>35.482763553138895</c:v>
                </c:pt>
                <c:pt idx="5">
                  <c:v>35.209642771899304</c:v>
                </c:pt>
                <c:pt idx="6">
                  <c:v>38.085934422613093</c:v>
                </c:pt>
                <c:pt idx="7">
                  <c:v>42.203356196490802</c:v>
                </c:pt>
                <c:pt idx="8">
                  <c:v>33.6218153885549</c:v>
                </c:pt>
                <c:pt idx="9">
                  <c:v>36.222232384247008</c:v>
                </c:pt>
                <c:pt idx="10">
                  <c:v>18.554191522290012</c:v>
                </c:pt>
                <c:pt idx="11">
                  <c:v>39.382478491610996</c:v>
                </c:pt>
                <c:pt idx="12">
                  <c:v>26.705365978380897</c:v>
                </c:pt>
                <c:pt idx="13">
                  <c:v>28.146828225231005</c:v>
                </c:pt>
                <c:pt idx="14">
                  <c:v>30.093009300930305</c:v>
                </c:pt>
                <c:pt idx="15">
                  <c:v>31.925926467039677</c:v>
                </c:pt>
                <c:pt idx="16">
                  <c:v>30.221716884593704</c:v>
                </c:pt>
                <c:pt idx="17">
                  <c:v>32.075738307191997</c:v>
                </c:pt>
                <c:pt idx="18">
                  <c:v>33.123550083836008</c:v>
                </c:pt>
                <c:pt idx="19">
                  <c:v>30.419421253633313</c:v>
                </c:pt>
                <c:pt idx="20">
                  <c:v>25.566810118610391</c:v>
                </c:pt>
                <c:pt idx="21">
                  <c:v>34.644699200233994</c:v>
                </c:pt>
                <c:pt idx="22">
                  <c:v>33.192076650181406</c:v>
                </c:pt>
                <c:pt idx="23">
                  <c:v>31.043605378892998</c:v>
                </c:pt>
                <c:pt idx="24">
                  <c:v>36.799940185798</c:v>
                </c:pt>
                <c:pt idx="25">
                  <c:v>31.326216956797008</c:v>
                </c:pt>
                <c:pt idx="26">
                  <c:v>25.536119743769003</c:v>
                </c:pt>
                <c:pt idx="27">
                  <c:v>21.404417151110007</c:v>
                </c:pt>
                <c:pt idx="28">
                  <c:v>15.896826974116003</c:v>
                </c:pt>
                <c:pt idx="29">
                  <c:v>22.750123499840004</c:v>
                </c:pt>
                <c:pt idx="30">
                  <c:v>26.965143377384006</c:v>
                </c:pt>
                <c:pt idx="31">
                  <c:v>19.089793369102996</c:v>
                </c:pt>
                <c:pt idx="32">
                  <c:v>20.170585523282007</c:v>
                </c:pt>
                <c:pt idx="33">
                  <c:v>12.807045224294001</c:v>
                </c:pt>
                <c:pt idx="34">
                  <c:v>15.865634010108998</c:v>
                </c:pt>
                <c:pt idx="35">
                  <c:v>17.778931744992008</c:v>
                </c:pt>
                <c:pt idx="36">
                  <c:v>22.362008041916006</c:v>
                </c:pt>
                <c:pt idx="37">
                  <c:v>11.156723230751009</c:v>
                </c:pt>
              </c:numCache>
            </c:numRef>
          </c:val>
          <c:extLst>
            <c:ext xmlns:c16="http://schemas.microsoft.com/office/drawing/2014/chart" uri="{C3380CC4-5D6E-409C-BE32-E72D297353CC}">
              <c16:uniqueId val="{00000003-64E0-4D40-8638-2775E00A5EB9}"/>
            </c:ext>
          </c:extLst>
        </c:ser>
        <c:dLbls>
          <c:showLegendKey val="0"/>
          <c:showVal val="0"/>
          <c:showCatName val="0"/>
          <c:showSerName val="0"/>
          <c:showPercent val="0"/>
          <c:showBubbleSize val="0"/>
        </c:dLbls>
        <c:gapWidth val="150"/>
        <c:overlap val="100"/>
        <c:axId val="143508224"/>
        <c:axId val="143509760"/>
      </c:barChart>
      <c:catAx>
        <c:axId val="14350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9760"/>
        <c:crosses val="autoZero"/>
        <c:auto val="1"/>
        <c:lblAlgn val="ctr"/>
        <c:lblOffset val="100"/>
        <c:noMultiLvlLbl val="0"/>
      </c:catAx>
      <c:valAx>
        <c:axId val="143509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8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Relativní platy a podíl  mladších učitelů</a:t>
            </a:r>
            <a:endParaRPr lang="en-US"/>
          </a:p>
        </c:rich>
      </c:tx>
      <c:overlay val="0"/>
      <c:spPr>
        <a:noFill/>
        <a:ln>
          <a:noFill/>
        </a:ln>
        <a:effectLst/>
      </c:spPr>
    </c:title>
    <c:autoTitleDeleted val="0"/>
    <c:plotArea>
      <c:layout/>
      <c:scatterChart>
        <c:scatterStyle val="lineMarker"/>
        <c:varyColors val="0"/>
        <c:ser>
          <c:idx val="0"/>
          <c:order val="0"/>
          <c:tx>
            <c:strRef>
              <c:f>'Figure D5.1. (2)_VEK'!$Y$44</c:f>
              <c:strCache>
                <c:ptCount val="1"/>
                <c:pt idx="0">
                  <c:v>PODIL MLADYCH</c:v>
                </c:pt>
              </c:strCache>
            </c:strRef>
          </c:tx>
          <c:spPr>
            <a:ln w="28575" cap="rnd">
              <a:noFill/>
              <a:round/>
            </a:ln>
            <a:effectLst/>
          </c:spPr>
          <c:marker>
            <c:symbol val="circle"/>
            <c:size val="5"/>
            <c:spPr>
              <a:solidFill>
                <a:schemeClr val="accent1"/>
              </a:solidFill>
              <a:ln w="9525">
                <a:solidFill>
                  <a:schemeClr val="accent1"/>
                </a:solidFill>
              </a:ln>
              <a:effectLst/>
            </c:spPr>
          </c:marker>
          <c:dPt>
            <c:idx val="8"/>
            <c:marker>
              <c:spPr>
                <a:solidFill>
                  <a:srgbClr val="FF0000"/>
                </a:solidFill>
                <a:ln w="9525">
                  <a:solidFill>
                    <a:schemeClr val="accent1"/>
                  </a:solidFill>
                </a:ln>
                <a:effectLst/>
              </c:spPr>
            </c:marker>
            <c:bubble3D val="0"/>
            <c:extLst>
              <c:ext xmlns:c16="http://schemas.microsoft.com/office/drawing/2014/chart" uri="{C3380CC4-5D6E-409C-BE32-E72D297353CC}">
                <c16:uniqueId val="{00000028-C8B4-4522-B12B-348344A7A89F}"/>
              </c:ext>
            </c:extLst>
          </c:dPt>
          <c:trendline>
            <c:spPr>
              <a:ln w="19050" cap="rnd">
                <a:solidFill>
                  <a:schemeClr val="accent1"/>
                </a:solidFill>
                <a:prstDash val="sysDot"/>
              </a:ln>
              <a:effectLst/>
            </c:spPr>
            <c:trendlineType val="linear"/>
            <c:dispRSqr val="0"/>
            <c:dispEq val="0"/>
          </c:trendline>
          <c:xVal>
            <c:numRef>
              <c:f>'Figure D5.1. (2)_VEK'!$X$45:$X$80</c:f>
              <c:numCache>
                <c:formatCode>General</c:formatCode>
                <c:ptCount val="36"/>
                <c:pt idx="0" formatCode="0.00\ ">
                  <c:v>0.64558165942170087</c:v>
                </c:pt>
                <c:pt idx="3" formatCode="0.00\ ">
                  <c:v>0.87985059987309877</c:v>
                </c:pt>
                <c:pt idx="5" formatCode="0.00\ ">
                  <c:v>0.7102040892650171</c:v>
                </c:pt>
                <c:pt idx="6" formatCode="0.00\ ">
                  <c:v>0.81968084511113648</c:v>
                </c:pt>
                <c:pt idx="7" formatCode="0.00\ ">
                  <c:v>0.88914867433683076</c:v>
                </c:pt>
                <c:pt idx="8" formatCode="0.00\ ">
                  <c:v>0.55682628229713504</c:v>
                </c:pt>
                <c:pt idx="9" formatCode="0.00\ ">
                  <c:v>0.75156299559298934</c:v>
                </c:pt>
                <c:pt idx="10" formatCode="0.00\ ">
                  <c:v>0.96220724156023474</c:v>
                </c:pt>
                <c:pt idx="11" formatCode="0.00\ ">
                  <c:v>0.84739639077815965</c:v>
                </c:pt>
                <c:pt idx="12" formatCode="0.00\ ">
                  <c:v>0.81595323334125214</c:v>
                </c:pt>
                <c:pt idx="13" formatCode="0.00\ ">
                  <c:v>0.6114798854129454</c:v>
                </c:pt>
                <c:pt idx="14" formatCode="0.00\ ">
                  <c:v>0.86247675759968012</c:v>
                </c:pt>
                <c:pt idx="15" formatCode="0.00">
                  <c:v>0.81133533705534355</c:v>
                </c:pt>
                <c:pt idx="16" formatCode="0.00\ ">
                  <c:v>0.888411557466524</c:v>
                </c:pt>
                <c:pt idx="17" formatCode="0.00\ ">
                  <c:v>0.69947136146360389</c:v>
                </c:pt>
                <c:pt idx="18" formatCode="0.00\ ">
                  <c:v>0.86567403257247477</c:v>
                </c:pt>
                <c:pt idx="19" formatCode="0.00">
                  <c:v>0.80510177763875801</c:v>
                </c:pt>
                <c:pt idx="20" formatCode="0.00\ ">
                  <c:v>0.76369636737385671</c:v>
                </c:pt>
                <c:pt idx="24" formatCode="0.00\ ">
                  <c:v>0.68349891944015106</c:v>
                </c:pt>
                <c:pt idx="25" formatCode="0.00\ ">
                  <c:v>0.67503118125426609</c:v>
                </c:pt>
                <c:pt idx="27" formatCode="0.00\ ">
                  <c:v>0.91697904559576016</c:v>
                </c:pt>
                <c:pt idx="29" formatCode="0.00\ ">
                  <c:v>0.91062744906630855</c:v>
                </c:pt>
                <c:pt idx="30" formatCode="0.00\ ">
                  <c:v>0.72956527397730531</c:v>
                </c:pt>
                <c:pt idx="32" formatCode="0.00\ ">
                  <c:v>1.0849429870282477</c:v>
                </c:pt>
                <c:pt idx="35" formatCode="0.00\ ">
                  <c:v>0.84473189586338127</c:v>
                </c:pt>
              </c:numCache>
            </c:numRef>
          </c:xVal>
          <c:yVal>
            <c:numRef>
              <c:f>'Figure D5.1. (2)_VEK'!$Y$45:$Y$80</c:f>
              <c:numCache>
                <c:formatCode>0\ </c:formatCode>
                <c:ptCount val="36"/>
                <c:pt idx="0">
                  <c:v>9.589866192223619</c:v>
                </c:pt>
                <c:pt idx="1">
                  <c:v>20.317266625991</c:v>
                </c:pt>
                <c:pt idx="2">
                  <c:v>26.9587928032504</c:v>
                </c:pt>
                <c:pt idx="3">
                  <c:v>29.006055235563799</c:v>
                </c:pt>
                <c:pt idx="4">
                  <c:v>29.698183378630098</c:v>
                </c:pt>
                <c:pt idx="5">
                  <c:v>29.771660434401699</c:v>
                </c:pt>
                <c:pt idx="6">
                  <c:v>31.167378322592899</c:v>
                </c:pt>
                <c:pt idx="7">
                  <c:v>31.3805152264062</c:v>
                </c:pt>
                <c:pt idx="8">
                  <c:v>32.246831391627097</c:v>
                </c:pt>
                <c:pt idx="9">
                  <c:v>33.550519132996996</c:v>
                </c:pt>
                <c:pt idx="10">
                  <c:v>33.554717434749996</c:v>
                </c:pt>
                <c:pt idx="11">
                  <c:v>33.682920196460003</c:v>
                </c:pt>
                <c:pt idx="12">
                  <c:v>34.975686668150104</c:v>
                </c:pt>
                <c:pt idx="13">
                  <c:v>35.146115466856998</c:v>
                </c:pt>
                <c:pt idx="14">
                  <c:v>36.078607860785702</c:v>
                </c:pt>
                <c:pt idx="15">
                  <c:v>37.641178720624097</c:v>
                </c:pt>
                <c:pt idx="16">
                  <c:v>38.097403827932297</c:v>
                </c:pt>
                <c:pt idx="17">
                  <c:v>39.721633460505998</c:v>
                </c:pt>
                <c:pt idx="18">
                  <c:v>39.729425546087995</c:v>
                </c:pt>
                <c:pt idx="19">
                  <c:v>40.491215084790497</c:v>
                </c:pt>
                <c:pt idx="20">
                  <c:v>41.6736643224516</c:v>
                </c:pt>
                <c:pt idx="21">
                  <c:v>41.938649794315999</c:v>
                </c:pt>
                <c:pt idx="22">
                  <c:v>41.943945573416599</c:v>
                </c:pt>
                <c:pt idx="23">
                  <c:v>42.027932909096002</c:v>
                </c:pt>
                <c:pt idx="24">
                  <c:v>43.323800444869001</c:v>
                </c:pt>
                <c:pt idx="25">
                  <c:v>44.015139647407999</c:v>
                </c:pt>
                <c:pt idx="26">
                  <c:v>44.236443204160004</c:v>
                </c:pt>
                <c:pt idx="27">
                  <c:v>51.080192743401994</c:v>
                </c:pt>
                <c:pt idx="28">
                  <c:v>51.391296253903</c:v>
                </c:pt>
                <c:pt idx="29">
                  <c:v>53.084590125825002</c:v>
                </c:pt>
                <c:pt idx="30">
                  <c:v>54.007348979980002</c:v>
                </c:pt>
                <c:pt idx="31">
                  <c:v>54.154051717530997</c:v>
                </c:pt>
                <c:pt idx="32">
                  <c:v>56.731212540342</c:v>
                </c:pt>
                <c:pt idx="33">
                  <c:v>57.797578515554001</c:v>
                </c:pt>
                <c:pt idx="34">
                  <c:v>59.105111408684003</c:v>
                </c:pt>
                <c:pt idx="35">
                  <c:v>59.915054234305998</c:v>
                </c:pt>
              </c:numCache>
            </c:numRef>
          </c:yVal>
          <c:smooth val="0"/>
          <c:extLst>
            <c:ext xmlns:c16="http://schemas.microsoft.com/office/drawing/2014/chart" uri="{C3380CC4-5D6E-409C-BE32-E72D297353CC}">
              <c16:uniqueId val="{00000000-C8B4-4522-B12B-348344A7A89F}"/>
            </c:ext>
          </c:extLst>
        </c:ser>
        <c:dLbls>
          <c:showLegendKey val="0"/>
          <c:showVal val="0"/>
          <c:showCatName val="0"/>
          <c:showSerName val="0"/>
          <c:showPercent val="0"/>
          <c:showBubbleSize val="0"/>
        </c:dLbls>
        <c:axId val="143356288"/>
        <c:axId val="143358208"/>
      </c:scatterChart>
      <c:valAx>
        <c:axId val="143356288"/>
        <c:scaling>
          <c:orientation val="minMax"/>
          <c:max val="1"/>
          <c:min val="0.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Relativní platy</a:t>
                </a:r>
                <a:endParaRPr lang="en-US"/>
              </a:p>
            </c:rich>
          </c:tx>
          <c:overlay val="0"/>
          <c:spPr>
            <a:noFill/>
            <a:ln>
              <a:noFill/>
            </a:ln>
            <a:effectLst/>
          </c:spPr>
        </c:title>
        <c:numFmt formatCode="0.00\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8208"/>
        <c:crosses val="autoZero"/>
        <c:crossBetween val="midCat"/>
      </c:valAx>
      <c:valAx>
        <c:axId val="143358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900" b="0" i="0" baseline="0">
                    <a:effectLst/>
                  </a:rPr>
                  <a:t>Pod</a:t>
                </a:r>
                <a:r>
                  <a:rPr lang="cs-CZ" sz="900" b="0" i="0" baseline="0">
                    <a:effectLst/>
                  </a:rPr>
                  <a:t>í</a:t>
                </a:r>
                <a:r>
                  <a:rPr lang="en-US" sz="900" b="0" i="0" baseline="0">
                    <a:effectLst/>
                  </a:rPr>
                  <a:t>l </a:t>
                </a:r>
                <a:r>
                  <a:rPr lang="cs-CZ" sz="900" b="0" i="0" baseline="0">
                    <a:effectLst/>
                  </a:rPr>
                  <a:t>mladších učitelů</a:t>
                </a:r>
                <a:endParaRPr lang="en-US" sz="9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sz="900"/>
              </a:p>
            </c:rich>
          </c:tx>
          <c:overlay val="0"/>
          <c:spPr>
            <a:noFill/>
            <a:ln>
              <a:noFill/>
            </a:ln>
            <a:effectLst/>
          </c:spPr>
        </c:title>
        <c:numFmt formatCode="0\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6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D5.3.'!$P$43:$Q$43</c:f>
              <c:strCache>
                <c:ptCount val="1"/>
                <c:pt idx="0">
                  <c:v>All secondary</c:v>
                </c:pt>
              </c:strCache>
            </c:strRef>
          </c:tx>
          <c:spPr>
            <a:solidFill>
              <a:srgbClr val="4F81BD"/>
            </a:solidFill>
            <a:ln w="6350" cmpd="sng">
              <a:solidFill>
                <a:srgbClr val="000000"/>
              </a:solidFill>
              <a:round/>
            </a:ln>
            <a:effectLst/>
          </c:spPr>
          <c:invertIfNegative val="0"/>
          <c:cat>
            <c:strRef>
              <c:f>'Figure D5.3.'!$A$44:$A$87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c:ext xmlns:c16="http://schemas.microsoft.com/office/drawing/2014/chart" uri="{C3380CC4-5D6E-409C-BE32-E72D297353CC}">
              <c16:uniqueId val="{00000000-137E-4221-8823-32002CCEC6B1}"/>
            </c:ext>
          </c:extLst>
        </c:ser>
        <c:ser>
          <c:idx val="4"/>
          <c:order val="2"/>
          <c:tx>
            <c:strRef>
              <c:f>'Figure D5.3.'!$T$43:$U$43</c:f>
              <c:strCache>
                <c:ptCount val="1"/>
                <c:pt idx="0">
                  <c:v>All tertiary education</c:v>
                </c:pt>
              </c:strCache>
            </c:strRef>
          </c:tx>
          <c:spPr>
            <a:solidFill>
              <a:srgbClr val="CCCCCC"/>
            </a:solidFill>
            <a:ln w="6350" cmpd="sng">
              <a:solidFill>
                <a:srgbClr val="000000"/>
              </a:solidFill>
              <a:round/>
            </a:ln>
            <a:effectLst/>
          </c:spPr>
          <c:invertIfNegative val="0"/>
          <c:cat>
            <c:strRef>
              <c:f>'Figure D5.3.'!$A$44:$A$87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c:ext xmlns:c16="http://schemas.microsoft.com/office/drawing/2014/chart" uri="{C3380CC4-5D6E-409C-BE32-E72D297353CC}">
              <c16:uniqueId val="{00000001-137E-4221-8823-32002CCEC6B1}"/>
            </c:ext>
          </c:extLst>
        </c:ser>
        <c:dLbls>
          <c:showLegendKey val="0"/>
          <c:showVal val="0"/>
          <c:showCatName val="0"/>
          <c:showSerName val="0"/>
          <c:showPercent val="0"/>
          <c:showBubbleSize val="0"/>
        </c:dLbls>
        <c:gapWidth val="50"/>
        <c:axId val="143444224"/>
        <c:axId val="143454976"/>
      </c:barChart>
      <c:lineChart>
        <c:grouping val="standard"/>
        <c:varyColors val="0"/>
        <c:ser>
          <c:idx val="1"/>
          <c:order val="0"/>
          <c:tx>
            <c:strRef>
              <c:f>'Figure D5.3.'!$O$43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c:ext xmlns:c16="http://schemas.microsoft.com/office/drawing/2014/chart" uri="{C3380CC4-5D6E-409C-BE32-E72D297353CC}">
              <c16:uniqueId val="{00000002-137E-4221-8823-32002CCEC6B1}"/>
            </c:ext>
          </c:extLst>
        </c:ser>
        <c:dLbls>
          <c:showLegendKey val="0"/>
          <c:showVal val="0"/>
          <c:showCatName val="0"/>
          <c:showSerName val="0"/>
          <c:showPercent val="0"/>
          <c:showBubbleSize val="0"/>
        </c:dLbls>
        <c:marker val="1"/>
        <c:smooth val="0"/>
        <c:axId val="143444224"/>
        <c:axId val="143454976"/>
      </c:lineChart>
      <c:catAx>
        <c:axId val="143444224"/>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3454976"/>
        <c:crosses val="autoZero"/>
        <c:auto val="1"/>
        <c:lblAlgn val="ctr"/>
        <c:lblOffset val="0"/>
        <c:tickLblSkip val="1"/>
        <c:noMultiLvlLbl val="0"/>
      </c:catAx>
      <c:valAx>
        <c:axId val="143454976"/>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3444224"/>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 (3)'!$P$43:$Q$43</c:f>
              <c:strCache>
                <c:ptCount val="1"/>
                <c:pt idx="0">
                  <c:v>All secondary</c:v>
                </c:pt>
              </c:strCache>
            </c:strRef>
          </c:tx>
          <c:spPr>
            <a:solidFill>
              <a:srgbClr val="4F81BD"/>
            </a:solidFill>
            <a:ln w="6350" cmpd="sng">
              <a:solidFill>
                <a:srgbClr val="000000"/>
              </a:solidFill>
              <a:round/>
            </a:ln>
            <a:effectLst/>
          </c:spPr>
          <c:invertIfNegative val="0"/>
          <c:cat>
            <c:strRef>
              <c:f>'Figure D5.3. (3)'!$A$44:$A$87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(3)'!$P$44:$P$87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c:ext xmlns:c16="http://schemas.microsoft.com/office/drawing/2014/chart" uri="{C3380CC4-5D6E-409C-BE32-E72D297353CC}">
              <c16:uniqueId val="{00000000-0E95-4A86-8F7B-165D41CD332F}"/>
            </c:ext>
          </c:extLst>
        </c:ser>
        <c:ser>
          <c:idx val="4"/>
          <c:order val="2"/>
          <c:tx>
            <c:strRef>
              <c:f>'Figure D5.3. (3)'!$T$43:$U$43</c:f>
              <c:strCache>
                <c:ptCount val="1"/>
                <c:pt idx="0">
                  <c:v>All tertiary education</c:v>
                </c:pt>
              </c:strCache>
            </c:strRef>
          </c:tx>
          <c:spPr>
            <a:solidFill>
              <a:srgbClr val="CCCCCC"/>
            </a:solidFill>
            <a:ln w="6350" cmpd="sng">
              <a:solidFill>
                <a:srgbClr val="000000"/>
              </a:solidFill>
              <a:round/>
            </a:ln>
            <a:effectLst/>
          </c:spPr>
          <c:invertIfNegative val="0"/>
          <c:cat>
            <c:strRef>
              <c:f>'Figure D5.3. (3)'!$A$44:$A$87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(3)'!$T$44:$T$87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c:ext xmlns:c16="http://schemas.microsoft.com/office/drawing/2014/chart" uri="{C3380CC4-5D6E-409C-BE32-E72D297353CC}">
              <c16:uniqueId val="{00000001-0E95-4A86-8F7B-165D41CD332F}"/>
            </c:ext>
          </c:extLst>
        </c:ser>
        <c:dLbls>
          <c:showLegendKey val="0"/>
          <c:showVal val="0"/>
          <c:showCatName val="0"/>
          <c:showSerName val="0"/>
          <c:showPercent val="0"/>
          <c:showBubbleSize val="0"/>
        </c:dLbls>
        <c:gapWidth val="50"/>
        <c:axId val="144391168"/>
        <c:axId val="144397824"/>
      </c:barChart>
      <c:lineChart>
        <c:grouping val="standard"/>
        <c:varyColors val="0"/>
        <c:ser>
          <c:idx val="1"/>
          <c:order val="0"/>
          <c:tx>
            <c:strRef>
              <c:f>'Figure D5.3. (3)'!$O$43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 (3)'!$A$44:$C$87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 (3)'!$O$44:$O$87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c:ext xmlns:c16="http://schemas.microsoft.com/office/drawing/2014/chart" uri="{C3380CC4-5D6E-409C-BE32-E72D297353CC}">
              <c16:uniqueId val="{00000002-0E95-4A86-8F7B-165D41CD332F}"/>
            </c:ext>
          </c:extLst>
        </c:ser>
        <c:dLbls>
          <c:showLegendKey val="0"/>
          <c:showVal val="0"/>
          <c:showCatName val="0"/>
          <c:showSerName val="0"/>
          <c:showPercent val="0"/>
          <c:showBubbleSize val="0"/>
        </c:dLbls>
        <c:marker val="1"/>
        <c:smooth val="0"/>
        <c:axId val="144391168"/>
        <c:axId val="144397824"/>
      </c:lineChart>
      <c:catAx>
        <c:axId val="144391168"/>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4397824"/>
        <c:crosses val="autoZero"/>
        <c:auto val="1"/>
        <c:lblAlgn val="ctr"/>
        <c:lblOffset val="0"/>
        <c:tickLblSkip val="1"/>
        <c:noMultiLvlLbl val="0"/>
      </c:catAx>
      <c:valAx>
        <c:axId val="144397824"/>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4391168"/>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en-US" sz="1400" b="1">
                <a:latin typeface="Arial" charset="0"/>
                <a:ea typeface="Arial" charset="0"/>
                <a:cs typeface="Arial" charset="0"/>
              </a:rPr>
              <a:t>Pod</a:t>
            </a:r>
            <a:r>
              <a:rPr lang="cs-CZ" sz="1400" b="1">
                <a:latin typeface="Arial" charset="0"/>
                <a:ea typeface="Arial" charset="0"/>
                <a:cs typeface="Arial" charset="0"/>
              </a:rPr>
              <a:t>í</a:t>
            </a:r>
            <a:r>
              <a:rPr lang="en-US" sz="1400" b="1">
                <a:latin typeface="Arial" charset="0"/>
                <a:ea typeface="Arial" charset="0"/>
                <a:cs typeface="Arial" charset="0"/>
              </a:rPr>
              <a:t>l </a:t>
            </a:r>
            <a:r>
              <a:rPr lang="cs-CZ" sz="1400" b="1">
                <a:latin typeface="Arial" charset="0"/>
                <a:ea typeface="Arial" charset="0"/>
                <a:cs typeface="Arial" charset="0"/>
              </a:rPr>
              <a:t>žen mezi učiteli základních a středních škol (2014)</a:t>
            </a:r>
            <a:endParaRPr lang="en-US" sz="1400" b="1">
              <a:latin typeface="Arial" charset="0"/>
              <a:ea typeface="Arial" charset="0"/>
              <a:cs typeface="Arial"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endParaRPr lang="en-US"/>
        </a:p>
      </c:txPr>
    </c:title>
    <c:autoTitleDeleted val="0"/>
    <c:plotArea>
      <c:layout>
        <c:manualLayout>
          <c:layoutTarget val="inner"/>
          <c:xMode val="edge"/>
          <c:yMode val="edge"/>
          <c:x val="5.6570003202460403E-2"/>
          <c:y val="0.13400337631303999"/>
          <c:w val="0.91949975010190199"/>
          <c:h val="0.59165874784690298"/>
        </c:manualLayout>
      </c:layout>
      <c:barChart>
        <c:barDir val="col"/>
        <c:grouping val="clustered"/>
        <c:varyColors val="0"/>
        <c:ser>
          <c:idx val="0"/>
          <c:order val="0"/>
          <c:tx>
            <c:strRef>
              <c:f>'Figure D5.3. (3)'!$Z$43</c:f>
              <c:strCache>
                <c:ptCount val="1"/>
                <c:pt idx="0">
                  <c:v>1.stupeň ZŠ</c:v>
                </c:pt>
              </c:strCache>
            </c:strRef>
          </c:tx>
          <c:spPr>
            <a:solidFill>
              <a:schemeClr val="accent1"/>
            </a:solidFill>
            <a:ln>
              <a:noFill/>
            </a:ln>
            <a:effectLst/>
          </c:spPr>
          <c:invertIfNegative val="0"/>
          <c:dPt>
            <c:idx val="27"/>
            <c:invertIfNegative val="0"/>
            <c:bubble3D val="0"/>
            <c:spPr>
              <a:solidFill>
                <a:srgbClr val="FF0000"/>
              </a:solidFill>
              <a:ln>
                <a:noFill/>
              </a:ln>
              <a:effectLst/>
            </c:spPr>
            <c:extLst>
              <c:ext xmlns:c16="http://schemas.microsoft.com/office/drawing/2014/chart" uri="{C3380CC4-5D6E-409C-BE32-E72D297353CC}">
                <c16:uniqueId val="{00000001-A9CB-4E70-BD9D-541B28929222}"/>
              </c:ext>
            </c:extLst>
          </c:dPt>
          <c:cat>
            <c:strRef>
              <c:f>'Figure D5.3. (3)'!$Y$44:$Y$77</c:f>
              <c:strCache>
                <c:ptCount val="34"/>
                <c:pt idx="0">
                  <c:v>Japan</c:v>
                </c:pt>
                <c:pt idx="1">
                  <c:v>Denmark</c:v>
                </c:pt>
                <c:pt idx="2">
                  <c:v>Greece</c:v>
                </c:pt>
                <c:pt idx="3">
                  <c:v>Canada</c:v>
                </c:pt>
                <c:pt idx="4">
                  <c:v>Luxembourg</c:v>
                </c:pt>
                <c:pt idx="5">
                  <c:v>Norway</c:v>
                </c:pt>
                <c:pt idx="6">
                  <c:v>Spain</c:v>
                </c:pt>
                <c:pt idx="7">
                  <c:v>Sweden</c:v>
                </c:pt>
                <c:pt idx="8">
                  <c:v>Korea</c:v>
                </c:pt>
                <c:pt idx="9">
                  <c:v>Finland</c:v>
                </c:pt>
                <c:pt idx="10">
                  <c:v>Portugal</c:v>
                </c:pt>
                <c:pt idx="11">
                  <c:v>Belgium</c:v>
                </c:pt>
                <c:pt idx="12">
                  <c:v>OECD average</c:v>
                </c:pt>
                <c:pt idx="13">
                  <c:v>Switzerland</c:v>
                </c:pt>
                <c:pt idx="14">
                  <c:v>France</c:v>
                </c:pt>
                <c:pt idx="15">
                  <c:v>New Zealand</c:v>
                </c:pt>
                <c:pt idx="16">
                  <c:v>United Kingdom</c:v>
                </c:pt>
                <c:pt idx="17">
                  <c:v>EU22 average</c:v>
                </c:pt>
                <c:pt idx="18">
                  <c:v>Israel</c:v>
                </c:pt>
                <c:pt idx="19">
                  <c:v>Poland</c:v>
                </c:pt>
                <c:pt idx="20">
                  <c:v>Netherlands</c:v>
                </c:pt>
                <c:pt idx="21">
                  <c:v>Germany</c:v>
                </c:pt>
                <c:pt idx="22">
                  <c:v>Ireland</c:v>
                </c:pt>
                <c:pt idx="23">
                  <c:v>United States</c:v>
                </c:pt>
                <c:pt idx="24">
                  <c:v>Slovak Republic</c:v>
                </c:pt>
                <c:pt idx="25">
                  <c:v>Austria</c:v>
                </c:pt>
                <c:pt idx="26">
                  <c:v>Estonia</c:v>
                </c:pt>
                <c:pt idx="27">
                  <c:v>Czech Republic</c:v>
                </c:pt>
                <c:pt idx="28">
                  <c:v>Latvia</c:v>
                </c:pt>
                <c:pt idx="29">
                  <c:v>Italy</c:v>
                </c:pt>
                <c:pt idx="30">
                  <c:v>Slovenia</c:v>
                </c:pt>
                <c:pt idx="31">
                  <c:v>Hungary</c:v>
                </c:pt>
                <c:pt idx="32">
                  <c:v>Lithuania</c:v>
                </c:pt>
                <c:pt idx="33">
                  <c:v>Russian Federation</c:v>
                </c:pt>
              </c:strCache>
            </c:strRef>
          </c:cat>
          <c:val>
            <c:numRef>
              <c:f>'Figure D5.3. (3)'!$Z$44:$Z$77</c:f>
              <c:numCache>
                <c:formatCode>0</c:formatCode>
                <c:ptCount val="34"/>
                <c:pt idx="0">
                  <c:v>64.791801236861005</c:v>
                </c:pt>
                <c:pt idx="1">
                  <c:v>69.143487148861993</c:v>
                </c:pt>
                <c:pt idx="2">
                  <c:v>70.170245375727006</c:v>
                </c:pt>
                <c:pt idx="3">
                  <c:v>73.629866785735004</c:v>
                </c:pt>
                <c:pt idx="4">
                  <c:v>74.504379898571003</c:v>
                </c:pt>
                <c:pt idx="5">
                  <c:v>74.794404408648006</c:v>
                </c:pt>
                <c:pt idx="6">
                  <c:v>75.989755204231997</c:v>
                </c:pt>
                <c:pt idx="7">
                  <c:v>77.166086312572006</c:v>
                </c:pt>
                <c:pt idx="8">
                  <c:v>78.579011496749004</c:v>
                </c:pt>
                <c:pt idx="9">
                  <c:v>79.488345650938001</c:v>
                </c:pt>
                <c:pt idx="10">
                  <c:v>79.843265176227007</c:v>
                </c:pt>
                <c:pt idx="11">
                  <c:v>81.708947200186003</c:v>
                </c:pt>
                <c:pt idx="12">
                  <c:v>81.984582170136051</c:v>
                </c:pt>
                <c:pt idx="13">
                  <c:v>81.987512789994</c:v>
                </c:pt>
                <c:pt idx="14">
                  <c:v>83.134337496938997</c:v>
                </c:pt>
                <c:pt idx="15">
                  <c:v>83.840589219056</c:v>
                </c:pt>
                <c:pt idx="16">
                  <c:v>84.122272299231994</c:v>
                </c:pt>
                <c:pt idx="17">
                  <c:v>84.938763307325814</c:v>
                </c:pt>
                <c:pt idx="18">
                  <c:v>85.287690347604993</c:v>
                </c:pt>
                <c:pt idx="19">
                  <c:v>85.342872429581007</c:v>
                </c:pt>
                <c:pt idx="20">
                  <c:v>85.932447335465</c:v>
                </c:pt>
                <c:pt idx="21">
                  <c:v>86.767221121209005</c:v>
                </c:pt>
                <c:pt idx="22">
                  <c:v>86.913610332643003</c:v>
                </c:pt>
                <c:pt idx="23">
                  <c:v>87.159695996531994</c:v>
                </c:pt>
                <c:pt idx="24">
                  <c:v>90</c:v>
                </c:pt>
                <c:pt idx="25">
                  <c:v>91.437063782394006</c:v>
                </c:pt>
                <c:pt idx="26">
                  <c:v>91.552207945651006</c:v>
                </c:pt>
                <c:pt idx="27">
                  <c:v>92.831720833256995</c:v>
                </c:pt>
                <c:pt idx="28">
                  <c:v>92.832269297737</c:v>
                </c:pt>
                <c:pt idx="29">
                  <c:v>95.882199195663006</c:v>
                </c:pt>
                <c:pt idx="30">
                  <c:v>96.939693969396998</c:v>
                </c:pt>
                <c:pt idx="31">
                  <c:v>96.950364754684998</c:v>
                </c:pt>
                <c:pt idx="32">
                  <c:v>97.085653358607004</c:v>
                </c:pt>
                <c:pt idx="33">
                  <c:v>98.807476881241996</c:v>
                </c:pt>
              </c:numCache>
            </c:numRef>
          </c:val>
          <c:extLst>
            <c:ext xmlns:c16="http://schemas.microsoft.com/office/drawing/2014/chart" uri="{C3380CC4-5D6E-409C-BE32-E72D297353CC}">
              <c16:uniqueId val="{00000000-2FAD-4DA1-A402-E82FF3695A48}"/>
            </c:ext>
          </c:extLst>
        </c:ser>
        <c:ser>
          <c:idx val="1"/>
          <c:order val="1"/>
          <c:tx>
            <c:strRef>
              <c:f>'Figure D5.3. (3)'!$AA$43</c:f>
              <c:strCache>
                <c:ptCount val="1"/>
                <c:pt idx="0">
                  <c:v>2. stupeň ZŠ a střední školy</c:v>
                </c:pt>
              </c:strCache>
            </c:strRef>
          </c:tx>
          <c:spPr>
            <a:solidFill>
              <a:schemeClr val="bg1">
                <a:lumMod val="50000"/>
              </a:schemeClr>
            </a:solidFill>
            <a:ln>
              <a:noFill/>
            </a:ln>
            <a:effectLst/>
          </c:spPr>
          <c:invertIfNegative val="0"/>
          <c:dPt>
            <c:idx val="27"/>
            <c:invertIfNegative val="0"/>
            <c:bubble3D val="0"/>
            <c:spPr>
              <a:solidFill>
                <a:srgbClr val="FF0000">
                  <a:alpha val="24000"/>
                </a:srgbClr>
              </a:solidFill>
              <a:ln>
                <a:noFill/>
              </a:ln>
              <a:effectLst/>
            </c:spPr>
            <c:extLst>
              <c:ext xmlns:c16="http://schemas.microsoft.com/office/drawing/2014/chart" uri="{C3380CC4-5D6E-409C-BE32-E72D297353CC}">
                <c16:uniqueId val="{00000003-A9CB-4E70-BD9D-541B28929222}"/>
              </c:ext>
            </c:extLst>
          </c:dPt>
          <c:cat>
            <c:strRef>
              <c:f>'Figure D5.3. (3)'!$Y$44:$Y$77</c:f>
              <c:strCache>
                <c:ptCount val="34"/>
                <c:pt idx="0">
                  <c:v>Japan</c:v>
                </c:pt>
                <c:pt idx="1">
                  <c:v>Denmark</c:v>
                </c:pt>
                <c:pt idx="2">
                  <c:v>Greece</c:v>
                </c:pt>
                <c:pt idx="3">
                  <c:v>Canada</c:v>
                </c:pt>
                <c:pt idx="4">
                  <c:v>Luxembourg</c:v>
                </c:pt>
                <c:pt idx="5">
                  <c:v>Norway</c:v>
                </c:pt>
                <c:pt idx="6">
                  <c:v>Spain</c:v>
                </c:pt>
                <c:pt idx="7">
                  <c:v>Sweden</c:v>
                </c:pt>
                <c:pt idx="8">
                  <c:v>Korea</c:v>
                </c:pt>
                <c:pt idx="9">
                  <c:v>Finland</c:v>
                </c:pt>
                <c:pt idx="10">
                  <c:v>Portugal</c:v>
                </c:pt>
                <c:pt idx="11">
                  <c:v>Belgium</c:v>
                </c:pt>
                <c:pt idx="12">
                  <c:v>OECD average</c:v>
                </c:pt>
                <c:pt idx="13">
                  <c:v>Switzerland</c:v>
                </c:pt>
                <c:pt idx="14">
                  <c:v>France</c:v>
                </c:pt>
                <c:pt idx="15">
                  <c:v>New Zealand</c:v>
                </c:pt>
                <c:pt idx="16">
                  <c:v>United Kingdom</c:v>
                </c:pt>
                <c:pt idx="17">
                  <c:v>EU22 average</c:v>
                </c:pt>
                <c:pt idx="18">
                  <c:v>Israel</c:v>
                </c:pt>
                <c:pt idx="19">
                  <c:v>Poland</c:v>
                </c:pt>
                <c:pt idx="20">
                  <c:v>Netherlands</c:v>
                </c:pt>
                <c:pt idx="21">
                  <c:v>Germany</c:v>
                </c:pt>
                <c:pt idx="22">
                  <c:v>Ireland</c:v>
                </c:pt>
                <c:pt idx="23">
                  <c:v>United States</c:v>
                </c:pt>
                <c:pt idx="24">
                  <c:v>Slovak Republic</c:v>
                </c:pt>
                <c:pt idx="25">
                  <c:v>Austria</c:v>
                </c:pt>
                <c:pt idx="26">
                  <c:v>Estonia</c:v>
                </c:pt>
                <c:pt idx="27">
                  <c:v>Czech Republic</c:v>
                </c:pt>
                <c:pt idx="28">
                  <c:v>Latvia</c:v>
                </c:pt>
                <c:pt idx="29">
                  <c:v>Italy</c:v>
                </c:pt>
                <c:pt idx="30">
                  <c:v>Slovenia</c:v>
                </c:pt>
                <c:pt idx="31">
                  <c:v>Hungary</c:v>
                </c:pt>
                <c:pt idx="32">
                  <c:v>Lithuania</c:v>
                </c:pt>
                <c:pt idx="33">
                  <c:v>Russian Federation</c:v>
                </c:pt>
              </c:strCache>
            </c:strRef>
          </c:cat>
          <c:val>
            <c:numRef>
              <c:f>'Figure D5.3. (3)'!$AA$44:$AA$77</c:f>
              <c:numCache>
                <c:formatCode>0</c:formatCode>
                <c:ptCount val="34"/>
                <c:pt idx="0">
                  <c:v>36.118264945888001</c:v>
                </c:pt>
                <c:pt idx="1">
                  <c:v>56.362895005097002</c:v>
                </c:pt>
                <c:pt idx="2">
                  <c:v>58.322137632481997</c:v>
                </c:pt>
                <c:pt idx="4">
                  <c:v>52.665369649805001</c:v>
                </c:pt>
                <c:pt idx="5">
                  <c:v>62.124654182778997</c:v>
                </c:pt>
                <c:pt idx="6">
                  <c:v>56.585637920293998</c:v>
                </c:pt>
                <c:pt idx="7">
                  <c:v>63.568506533154</c:v>
                </c:pt>
                <c:pt idx="8">
                  <c:v>58.515141919031997</c:v>
                </c:pt>
                <c:pt idx="9">
                  <c:v>65.612450992039996</c:v>
                </c:pt>
                <c:pt idx="10">
                  <c:v>69.721310420286997</c:v>
                </c:pt>
                <c:pt idx="11">
                  <c:v>62.648641492684</c:v>
                </c:pt>
                <c:pt idx="12">
                  <c:v>62.479760710073705</c:v>
                </c:pt>
                <c:pt idx="13">
                  <c:v>48.781889042435999</c:v>
                </c:pt>
                <c:pt idx="14">
                  <c:v>59.572149512587998</c:v>
                </c:pt>
                <c:pt idx="15">
                  <c:v>62.423398938157</c:v>
                </c:pt>
                <c:pt idx="16">
                  <c:v>60.075091363382001</c:v>
                </c:pt>
                <c:pt idx="17">
                  <c:v>64.717813220508944</c:v>
                </c:pt>
                <c:pt idx="18">
                  <c:v>73.621505384708996</c:v>
                </c:pt>
                <c:pt idx="19">
                  <c:v>69.431222758253</c:v>
                </c:pt>
                <c:pt idx="20">
                  <c:v>51.263417042405003</c:v>
                </c:pt>
                <c:pt idx="21">
                  <c:v>61.961632937784998</c:v>
                </c:pt>
                <c:pt idx="22">
                  <c:v>71.000125486258995</c:v>
                </c:pt>
                <c:pt idx="23">
                  <c:v>62.029211412168003</c:v>
                </c:pt>
                <c:pt idx="24">
                  <c:v>75.331628385000002</c:v>
                </c:pt>
                <c:pt idx="25">
                  <c:v>64.649174388136004</c:v>
                </c:pt>
                <c:pt idx="26">
                  <c:v>77.113337507826998</c:v>
                </c:pt>
                <c:pt idx="27">
                  <c:v>67.500034059274995</c:v>
                </c:pt>
                <c:pt idx="28">
                  <c:v>82.662162162162005</c:v>
                </c:pt>
                <c:pt idx="29">
                  <c:v>71.218665353361004</c:v>
                </c:pt>
                <c:pt idx="30">
                  <c:v>73.289720926995997</c:v>
                </c:pt>
                <c:pt idx="31">
                  <c:v>70.976434400182995</c:v>
                </c:pt>
                <c:pt idx="32">
                  <c:v>81.577797839192002</c:v>
                </c:pt>
                <c:pt idx="33">
                  <c:v>82.855665561397998</c:v>
                </c:pt>
              </c:numCache>
            </c:numRef>
          </c:val>
          <c:extLst>
            <c:ext xmlns:c16="http://schemas.microsoft.com/office/drawing/2014/chart" uri="{C3380CC4-5D6E-409C-BE32-E72D297353CC}">
              <c16:uniqueId val="{00000001-2FAD-4DA1-A402-E82FF3695A48}"/>
            </c:ext>
          </c:extLst>
        </c:ser>
        <c:dLbls>
          <c:showLegendKey val="0"/>
          <c:showVal val="0"/>
          <c:showCatName val="0"/>
          <c:showSerName val="0"/>
          <c:showPercent val="0"/>
          <c:showBubbleSize val="0"/>
        </c:dLbls>
        <c:gapWidth val="219"/>
        <c:overlap val="-27"/>
        <c:axId val="144130816"/>
        <c:axId val="144132352"/>
      </c:barChart>
      <c:catAx>
        <c:axId val="14413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44132352"/>
        <c:crosses val="autoZero"/>
        <c:auto val="1"/>
        <c:lblAlgn val="ctr"/>
        <c:lblOffset val="100"/>
        <c:noMultiLvlLbl val="0"/>
      </c:catAx>
      <c:valAx>
        <c:axId val="1441323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44130816"/>
        <c:crosses val="autoZero"/>
        <c:crossBetween val="between"/>
        <c:majorUnit val="25"/>
      </c:valAx>
      <c:spPr>
        <a:solidFill>
          <a:schemeClr val="bg1"/>
        </a:solidFill>
        <a:ln>
          <a:noFill/>
        </a:ln>
        <a:effectLst/>
      </c:spPr>
    </c:plotArea>
    <c:legend>
      <c:legendPos val="b"/>
      <c:layout>
        <c:manualLayout>
          <c:xMode val="edge"/>
          <c:yMode val="edge"/>
          <c:x val="0.27166831294530103"/>
          <c:y val="0.872618830560138"/>
          <c:w val="0.45973197539030303"/>
          <c:h val="6.64506036745406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 (2)_GENDER'!$P$43:$Q$43</c:f>
              <c:strCache>
                <c:ptCount val="1"/>
                <c:pt idx="0">
                  <c:v>All secondary</c:v>
                </c:pt>
              </c:strCache>
            </c:strRef>
          </c:tx>
          <c:spPr>
            <a:solidFill>
              <a:srgbClr val="4F81BD"/>
            </a:solidFill>
            <a:ln w="6350" cmpd="sng">
              <a:solidFill>
                <a:srgbClr val="000000"/>
              </a:solidFill>
              <a:round/>
            </a:ln>
            <a:effectLst/>
          </c:spPr>
          <c:invertIfNegative val="0"/>
          <c:cat>
            <c:strRef>
              <c:f>'Figure D5.3. (2)_GENDER'!$A$44:$A$87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(2)_GENDER'!$P$44:$P$87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c:ext xmlns:c16="http://schemas.microsoft.com/office/drawing/2014/chart" uri="{C3380CC4-5D6E-409C-BE32-E72D297353CC}">
              <c16:uniqueId val="{00000000-E401-40E8-A15E-92CA8256CE36}"/>
            </c:ext>
          </c:extLst>
        </c:ser>
        <c:ser>
          <c:idx val="4"/>
          <c:order val="2"/>
          <c:tx>
            <c:strRef>
              <c:f>'Figure D5.3. (2)_GENDER'!$T$43:$U$43</c:f>
              <c:strCache>
                <c:ptCount val="1"/>
                <c:pt idx="0">
                  <c:v>All tertiary education</c:v>
                </c:pt>
              </c:strCache>
            </c:strRef>
          </c:tx>
          <c:spPr>
            <a:solidFill>
              <a:srgbClr val="CCCCCC"/>
            </a:solidFill>
            <a:ln w="6350" cmpd="sng">
              <a:solidFill>
                <a:srgbClr val="000000"/>
              </a:solidFill>
              <a:round/>
            </a:ln>
            <a:effectLst/>
          </c:spPr>
          <c:invertIfNegative val="0"/>
          <c:cat>
            <c:strRef>
              <c:f>'Figure D5.3. (2)_GENDER'!$A$44:$A$87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(2)_GENDER'!$T$44:$T$87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c:ext xmlns:c16="http://schemas.microsoft.com/office/drawing/2014/chart" uri="{C3380CC4-5D6E-409C-BE32-E72D297353CC}">
              <c16:uniqueId val="{00000001-E401-40E8-A15E-92CA8256CE36}"/>
            </c:ext>
          </c:extLst>
        </c:ser>
        <c:dLbls>
          <c:showLegendKey val="0"/>
          <c:showVal val="0"/>
          <c:showCatName val="0"/>
          <c:showSerName val="0"/>
          <c:showPercent val="0"/>
          <c:showBubbleSize val="0"/>
        </c:dLbls>
        <c:gapWidth val="50"/>
        <c:axId val="144323712"/>
        <c:axId val="144326016"/>
      </c:barChart>
      <c:lineChart>
        <c:grouping val="standard"/>
        <c:varyColors val="0"/>
        <c:ser>
          <c:idx val="1"/>
          <c:order val="0"/>
          <c:tx>
            <c:strRef>
              <c:f>'Figure D5.3. (2)_GENDER'!$O$43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 (2)_GENDER'!$A$44:$C$87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 (2)_GENDER'!$O$44:$O$87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c:ext xmlns:c16="http://schemas.microsoft.com/office/drawing/2014/chart" uri="{C3380CC4-5D6E-409C-BE32-E72D297353CC}">
              <c16:uniqueId val="{00000002-E401-40E8-A15E-92CA8256CE36}"/>
            </c:ext>
          </c:extLst>
        </c:ser>
        <c:dLbls>
          <c:showLegendKey val="0"/>
          <c:showVal val="0"/>
          <c:showCatName val="0"/>
          <c:showSerName val="0"/>
          <c:showPercent val="0"/>
          <c:showBubbleSize val="0"/>
        </c:dLbls>
        <c:marker val="1"/>
        <c:smooth val="0"/>
        <c:axId val="144323712"/>
        <c:axId val="144326016"/>
      </c:lineChart>
      <c:catAx>
        <c:axId val="144323712"/>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4326016"/>
        <c:crosses val="autoZero"/>
        <c:auto val="1"/>
        <c:lblAlgn val="ctr"/>
        <c:lblOffset val="0"/>
        <c:tickLblSkip val="1"/>
        <c:noMultiLvlLbl val="0"/>
      </c:catAx>
      <c:valAx>
        <c:axId val="144326016"/>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4323712"/>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b="1"/>
              <a:t>Podíl žen mezi učiteli na 1. stupni základní školy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D5.3. (2)_GENDER'!$AA$43</c:f>
              <c:strCache>
                <c:ptCount val="1"/>
                <c:pt idx="0">
                  <c:v>Primary education</c:v>
                </c:pt>
              </c:strCache>
            </c:strRef>
          </c:tx>
          <c:spPr>
            <a:solidFill>
              <a:schemeClr val="accent1"/>
            </a:solidFill>
            <a:ln>
              <a:noFill/>
            </a:ln>
            <a:effectLst/>
          </c:spPr>
          <c:invertIfNegative val="0"/>
          <c:dPt>
            <c:idx val="6"/>
            <c:invertIfNegative val="0"/>
            <c:bubble3D val="0"/>
            <c:spPr>
              <a:solidFill>
                <a:srgbClr val="FF0000"/>
              </a:solidFill>
              <a:ln>
                <a:noFill/>
              </a:ln>
              <a:effectLst/>
            </c:spPr>
            <c:extLst>
              <c:ext xmlns:c16="http://schemas.microsoft.com/office/drawing/2014/chart" uri="{C3380CC4-5D6E-409C-BE32-E72D297353CC}">
                <c16:uniqueId val="{00000002-4BD4-4EB6-8CF9-48EA9541EA9F}"/>
              </c:ext>
            </c:extLst>
          </c:dPt>
          <c:cat>
            <c:strRef>
              <c:f>'Figure D5.3. (2)_GENDER'!$Y$44:$Y$80</c:f>
              <c:strCache>
                <c:ptCount val="36"/>
                <c:pt idx="0">
                  <c:v>Russian Federation</c:v>
                </c:pt>
                <c:pt idx="1">
                  <c:v>Lithuania</c:v>
                </c:pt>
                <c:pt idx="2">
                  <c:v>Hungary0</c:v>
                </c:pt>
                <c:pt idx="3">
                  <c:v>Slovenia</c:v>
                </c:pt>
                <c:pt idx="4">
                  <c:v>Italy</c:v>
                </c:pt>
                <c:pt idx="5">
                  <c:v>Latvia</c:v>
                </c:pt>
                <c:pt idx="6">
                  <c:v>Czech Republic</c:v>
                </c:pt>
                <c:pt idx="7">
                  <c:v>Estonia1</c:v>
                </c:pt>
                <c:pt idx="8">
                  <c:v>Austria</c:v>
                </c:pt>
                <c:pt idx="9">
                  <c:v>Slovak Republic</c:v>
                </c:pt>
                <c:pt idx="10">
                  <c:v>United States1</c:v>
                </c:pt>
                <c:pt idx="11">
                  <c:v>Ireland1,2</c:v>
                </c:pt>
                <c:pt idx="12">
                  <c:v>Germany</c:v>
                </c:pt>
                <c:pt idx="13">
                  <c:v>Netherlands2</c:v>
                </c:pt>
                <c:pt idx="14">
                  <c:v>Poland</c:v>
                </c:pt>
                <c:pt idx="15">
                  <c:v>Israel2</c:v>
                </c:pt>
                <c:pt idx="16">
                  <c:v>EU22 average</c:v>
                </c:pt>
                <c:pt idx="17">
                  <c:v>United Kingdom</c:v>
                </c:pt>
                <c:pt idx="18">
                  <c:v>New Zealand</c:v>
                </c:pt>
                <c:pt idx="19">
                  <c:v>France1</c:v>
                </c:pt>
                <c:pt idx="20">
                  <c:v>Switzerland1,2</c:v>
                </c:pt>
                <c:pt idx="21">
                  <c:v>OECD average</c:v>
                </c:pt>
                <c:pt idx="22">
                  <c:v>Belgium</c:v>
                </c:pt>
                <c:pt idx="23">
                  <c:v>Chile</c:v>
                </c:pt>
                <c:pt idx="24">
                  <c:v>Portugal1</c:v>
                </c:pt>
                <c:pt idx="25">
                  <c:v>Finland</c:v>
                </c:pt>
                <c:pt idx="26">
                  <c:v>Korea</c:v>
                </c:pt>
                <c:pt idx="27">
                  <c:v>Colombia</c:v>
                </c:pt>
                <c:pt idx="28">
                  <c:v>Sweden</c:v>
                </c:pt>
                <c:pt idx="29">
                  <c:v>Spain</c:v>
                </c:pt>
                <c:pt idx="30">
                  <c:v>Norway1</c:v>
                </c:pt>
                <c:pt idx="31">
                  <c:v>Luxembourg</c:v>
                </c:pt>
                <c:pt idx="32">
                  <c:v>Canada1,4</c:v>
                </c:pt>
                <c:pt idx="33">
                  <c:v>Greece</c:v>
                </c:pt>
                <c:pt idx="34">
                  <c:v>Denmark1</c:v>
                </c:pt>
                <c:pt idx="35">
                  <c:v>Japan1</c:v>
                </c:pt>
              </c:strCache>
            </c:strRef>
          </c:cat>
          <c:val>
            <c:numRef>
              <c:f>'Figure D5.3. (2)_GENDER'!$AA$44:$AA$80</c:f>
              <c:numCache>
                <c:formatCode>0</c:formatCode>
                <c:ptCount val="37"/>
                <c:pt idx="0">
                  <c:v>98.807476881241996</c:v>
                </c:pt>
                <c:pt idx="1">
                  <c:v>97.085653358607004</c:v>
                </c:pt>
                <c:pt idx="2">
                  <c:v>96.950364754684998</c:v>
                </c:pt>
                <c:pt idx="3">
                  <c:v>96.939693969396998</c:v>
                </c:pt>
                <c:pt idx="4">
                  <c:v>95.882199195663006</c:v>
                </c:pt>
                <c:pt idx="5">
                  <c:v>92.832269297737</c:v>
                </c:pt>
                <c:pt idx="6">
                  <c:v>92.831720833256995</c:v>
                </c:pt>
                <c:pt idx="7">
                  <c:v>91.552207945651006</c:v>
                </c:pt>
                <c:pt idx="8">
                  <c:v>91.437063782394006</c:v>
                </c:pt>
                <c:pt idx="9">
                  <c:v>90</c:v>
                </c:pt>
                <c:pt idx="10">
                  <c:v>87.159695996531994</c:v>
                </c:pt>
                <c:pt idx="11">
                  <c:v>86.913610332643003</c:v>
                </c:pt>
                <c:pt idx="12">
                  <c:v>86.767221121209005</c:v>
                </c:pt>
                <c:pt idx="13">
                  <c:v>85.932447335465</c:v>
                </c:pt>
                <c:pt idx="14">
                  <c:v>85.342872429581007</c:v>
                </c:pt>
                <c:pt idx="15">
                  <c:v>85.287690347604993</c:v>
                </c:pt>
                <c:pt idx="16">
                  <c:v>84.938763307325814</c:v>
                </c:pt>
                <c:pt idx="17">
                  <c:v>84.122272299231994</c:v>
                </c:pt>
                <c:pt idx="18">
                  <c:v>83.840589219056</c:v>
                </c:pt>
                <c:pt idx="19">
                  <c:v>83.134337496938997</c:v>
                </c:pt>
                <c:pt idx="20">
                  <c:v>81.987512789994</c:v>
                </c:pt>
                <c:pt idx="21">
                  <c:v>81.984582170136051</c:v>
                </c:pt>
                <c:pt idx="22">
                  <c:v>81.708947200186003</c:v>
                </c:pt>
                <c:pt idx="23">
                  <c:v>80.969049886118</c:v>
                </c:pt>
                <c:pt idx="24">
                  <c:v>79.843265176227007</c:v>
                </c:pt>
                <c:pt idx="25">
                  <c:v>79.488345650938001</c:v>
                </c:pt>
                <c:pt idx="26">
                  <c:v>78.579011496749004</c:v>
                </c:pt>
                <c:pt idx="27">
                  <c:v>77.496498112723003</c:v>
                </c:pt>
                <c:pt idx="28">
                  <c:v>77.166086312572006</c:v>
                </c:pt>
                <c:pt idx="29">
                  <c:v>75.989755204231997</c:v>
                </c:pt>
                <c:pt idx="30">
                  <c:v>74.794404408648006</c:v>
                </c:pt>
                <c:pt idx="31">
                  <c:v>74.504379898571003</c:v>
                </c:pt>
                <c:pt idx="32">
                  <c:v>73.629866785735004</c:v>
                </c:pt>
                <c:pt idx="33">
                  <c:v>70.170245375727006</c:v>
                </c:pt>
                <c:pt idx="34">
                  <c:v>69.143487148861993</c:v>
                </c:pt>
                <c:pt idx="35">
                  <c:v>64.791801236861005</c:v>
                </c:pt>
              </c:numCache>
            </c:numRef>
          </c:val>
          <c:extLst>
            <c:ext xmlns:c16="http://schemas.microsoft.com/office/drawing/2014/chart" uri="{C3380CC4-5D6E-409C-BE32-E72D297353CC}">
              <c16:uniqueId val="{00000000-4BD4-4EB6-8CF9-48EA9541EA9F}"/>
            </c:ext>
          </c:extLst>
        </c:ser>
        <c:dLbls>
          <c:showLegendKey val="0"/>
          <c:showVal val="0"/>
          <c:showCatName val="0"/>
          <c:showSerName val="0"/>
          <c:showPercent val="0"/>
          <c:showBubbleSize val="0"/>
        </c:dLbls>
        <c:gapWidth val="219"/>
        <c:overlap val="-27"/>
        <c:axId val="144712832"/>
        <c:axId val="144714368"/>
      </c:barChart>
      <c:catAx>
        <c:axId val="14471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14368"/>
        <c:crosses val="autoZero"/>
        <c:auto val="1"/>
        <c:lblAlgn val="ctr"/>
        <c:lblOffset val="100"/>
        <c:noMultiLvlLbl val="0"/>
      </c:catAx>
      <c:valAx>
        <c:axId val="14471436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12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Tertiary education </a:t>
            </a:r>
          </a:p>
        </c:rich>
      </c:tx>
      <c:layout>
        <c:manualLayout>
          <c:xMode val="edge"/>
          <c:yMode val="edge"/>
          <c:x val="0.45397044547513699"/>
          <c:y val="2.0158668845639601E-2"/>
        </c:manualLayout>
      </c:layout>
      <c:overlay val="0"/>
      <c:spPr>
        <a:noFill/>
        <a:ln w="25400">
          <a:noFill/>
        </a:ln>
      </c:spPr>
    </c:title>
    <c:autoTitleDeleted val="0"/>
    <c:plotArea>
      <c:layout>
        <c:manualLayout>
          <c:layoutTarget val="inner"/>
          <c:xMode val="edge"/>
          <c:yMode val="edge"/>
          <c:x val="7.17945829176935E-2"/>
          <c:y val="0.13294325396825399"/>
          <c:w val="0.91025377229080895"/>
          <c:h val="0.63187222222222195"/>
        </c:manualLayout>
      </c:layout>
      <c:barChart>
        <c:barDir val="col"/>
        <c:grouping val="clustered"/>
        <c:varyColors val="0"/>
        <c:ser>
          <c:idx val="0"/>
          <c:order val="0"/>
          <c:spPr>
            <a:solidFill>
              <a:srgbClr val="4F81BD"/>
            </a:solidFill>
            <a:ln w="3175">
              <a:solidFill>
                <a:srgbClr val="000000"/>
              </a:solidFill>
              <a:prstDash val="solid"/>
            </a:ln>
          </c:spPr>
          <c:invertIfNegative val="0"/>
          <c:cat>
            <c:strRef>
              <c:f>'Figure B1.3. (2)'!$I$53:$I$94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 (2)'!$J$53:$J$94</c:f>
              <c:numCache>
                <c:formatCode>0</c:formatCode>
                <c:ptCount val="42"/>
                <c:pt idx="0">
                  <c:v>40932.867749826997</c:v>
                </c:pt>
                <c:pt idx="1">
                  <c:v>25125.508017142001</c:v>
                </c:pt>
                <c:pt idx="2">
                  <c:v>20378.521351889998</c:v>
                </c:pt>
                <c:pt idx="3">
                  <c:v>16460.495288458002</c:v>
                </c:pt>
                <c:pt idx="4">
                  <c:v>27923.718748387</c:v>
                </c:pt>
                <c:pt idx="5">
                  <c:v>16695.036873124001</c:v>
                </c:pt>
                <c:pt idx="6">
                  <c:v>25743.817908004999</c:v>
                </c:pt>
                <c:pt idx="7">
                  <c:v>23219.209503599999</c:v>
                </c:pt>
                <c:pt idx="8">
                  <c:v>11255.515521437001</c:v>
                </c:pt>
                <c:pt idx="9">
                  <c:v>15910.657860347999</c:v>
                </c:pt>
                <c:pt idx="10">
                  <c:v>21457.897053172001</c:v>
                </c:pt>
                <c:pt idx="11">
                  <c:v>12063.698251498001</c:v>
                </c:pt>
                <c:pt idx="12">
                  <c:v>17882.623689856999</c:v>
                </c:pt>
                <c:pt idx="13">
                  <c:v>15663.608399691717</c:v>
                </c:pt>
                <c:pt idx="14">
                  <c:v>17868.426361092999</c:v>
                </c:pt>
                <c:pt idx="15">
                  <c:v>15771.675920911584</c:v>
                </c:pt>
                <c:pt idx="16">
                  <c:v>11171.658222427999</c:v>
                </c:pt>
                <c:pt idx="17">
                  <c:v>18947.052008613999</c:v>
                </c:pt>
                <c:pt idx="18">
                  <c:v>18336.882643382</c:v>
                </c:pt>
                <c:pt idx="19">
                  <c:v>16894.549135252</c:v>
                </c:pt>
                <c:pt idx="20">
                  <c:v>13663.209724774</c:v>
                </c:pt>
                <c:pt idx="21">
                  <c:v>9323.2934456383009</c:v>
                </c:pt>
                <c:pt idx="22">
                  <c:v>14585.380804840001</c:v>
                </c:pt>
                <c:pt idx="23">
                  <c:v>11105.979890309</c:v>
                </c:pt>
                <c:pt idx="24">
                  <c:v>16194.152485353001</c:v>
                </c:pt>
                <c:pt idx="25">
                  <c:v>11607.217641145</c:v>
                </c:pt>
                <c:pt idx="26">
                  <c:v>12603.546061872001</c:v>
                </c:pt>
                <c:pt idx="27">
                  <c:v>15184.69881514</c:v>
                </c:pt>
                <c:pt idx="28">
                  <c:v>8928.9618946540995</c:v>
                </c:pt>
                <c:pt idx="29">
                  <c:v>8192.7043683645006</c:v>
                </c:pt>
                <c:pt idx="30">
                  <c:v>10320.718590908</c:v>
                </c:pt>
                <c:pt idx="31">
                  <c:v>9979.7835142865006</c:v>
                </c:pt>
                <c:pt idx="32">
                  <c:v>8696.7975425291006</c:v>
                </c:pt>
                <c:pt idx="33">
                  <c:v>10432.033059613001</c:v>
                </c:pt>
                <c:pt idx="34">
                  <c:v>7642.0336067197004</c:v>
                </c:pt>
                <c:pt idx="35">
                  <c:v>13539.901995331</c:v>
                </c:pt>
                <c:pt idx="37">
                  <c:v>10637.499048449001</c:v>
                </c:pt>
                <c:pt idx="38">
                  <c:v>7567.6321714139003</c:v>
                </c:pt>
                <c:pt idx="40">
                  <c:v>6391.3266136075999</c:v>
                </c:pt>
                <c:pt idx="41">
                  <c:v>2094.4565353610001</c:v>
                </c:pt>
              </c:numCache>
            </c:numRef>
          </c:val>
          <c:extLst>
            <c:ext xmlns:c16="http://schemas.microsoft.com/office/drawing/2014/chart" uri="{C3380CC4-5D6E-409C-BE32-E72D297353CC}">
              <c16:uniqueId val="{00000000-DB99-4230-87C6-6523EF94642A}"/>
            </c:ext>
          </c:extLst>
        </c:ser>
        <c:dLbls>
          <c:showLegendKey val="0"/>
          <c:showVal val="0"/>
          <c:showCatName val="0"/>
          <c:showSerName val="0"/>
          <c:showPercent val="0"/>
          <c:showBubbleSize val="0"/>
        </c:dLbls>
        <c:gapWidth val="50"/>
        <c:axId val="113051904"/>
        <c:axId val="113053696"/>
      </c:barChart>
      <c:catAx>
        <c:axId val="113051904"/>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3053696"/>
        <c:crosses val="autoZero"/>
        <c:auto val="1"/>
        <c:lblAlgn val="ctr"/>
        <c:lblOffset val="0"/>
        <c:tickLblSkip val="1"/>
        <c:noMultiLvlLbl val="0"/>
      </c:catAx>
      <c:valAx>
        <c:axId val="113053696"/>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3051904"/>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ysClr val="windowText" lastClr="000000"/>
                </a:solidFill>
                <a:latin typeface="+mn-lt"/>
                <a:ea typeface="+mn-ea"/>
                <a:cs typeface="+mn-cs"/>
              </a:defRPr>
            </a:pPr>
            <a:r>
              <a:rPr lang="en-US" b="1"/>
              <a:t>P</a:t>
            </a:r>
            <a:r>
              <a:rPr lang="cs-CZ" b="1"/>
              <a:t>laty učitelů vs. podíl mužů mezi učiteli </a:t>
            </a:r>
          </a:p>
          <a:p>
            <a:pPr>
              <a:defRPr sz="1920" b="1" i="0" u="none" strike="noStrike" kern="1200" spc="0" baseline="0">
                <a:solidFill>
                  <a:sysClr val="windowText" lastClr="000000"/>
                </a:solidFill>
                <a:latin typeface="+mn-lt"/>
                <a:ea typeface="+mn-ea"/>
                <a:cs typeface="+mn-cs"/>
              </a:defRPr>
            </a:pPr>
            <a:r>
              <a:rPr lang="cs-CZ" b="1"/>
              <a:t>na 1. stupni základních škol</a:t>
            </a:r>
            <a:endParaRPr lang="en-US" b="1"/>
          </a:p>
        </c:rich>
      </c:tx>
      <c:overlay val="0"/>
      <c:spPr>
        <a:noFill/>
        <a:ln>
          <a:noFill/>
        </a:ln>
        <a:effectLst/>
      </c:spPr>
    </c:title>
    <c:autoTitleDeleted val="0"/>
    <c:plotArea>
      <c:layout/>
      <c:scatterChart>
        <c:scatterStyle val="lineMarker"/>
        <c:varyColors val="0"/>
        <c:ser>
          <c:idx val="0"/>
          <c:order val="0"/>
          <c:tx>
            <c:strRef>
              <c:f>'Figure D5.3. (2)_GENDER'!$AN$43</c:f>
              <c:strCache>
                <c:ptCount val="1"/>
                <c:pt idx="0">
                  <c:v>Primary education</c:v>
                </c:pt>
              </c:strCache>
            </c:strRef>
          </c:tx>
          <c:spPr>
            <a:ln w="28575" cap="rnd">
              <a:noFill/>
              <a:round/>
            </a:ln>
            <a:effectLst/>
          </c:spPr>
          <c:marker>
            <c:symbol val="circle"/>
            <c:size val="6"/>
            <c:spPr>
              <a:solidFill>
                <a:schemeClr val="accent1"/>
              </a:solidFill>
              <a:ln w="9525">
                <a:solidFill>
                  <a:schemeClr val="accent1"/>
                </a:solidFill>
              </a:ln>
              <a:effectLst/>
            </c:spPr>
          </c:marker>
          <c:dPt>
            <c:idx val="6"/>
            <c:marker>
              <c:spPr>
                <a:solidFill>
                  <a:srgbClr val="FF0000"/>
                </a:solidFill>
                <a:ln w="9525">
                  <a:solidFill>
                    <a:schemeClr val="accent1"/>
                  </a:solidFill>
                </a:ln>
                <a:effectLst/>
              </c:spPr>
            </c:marker>
            <c:bubble3D val="0"/>
            <c:extLst>
              <c:ext xmlns:c16="http://schemas.microsoft.com/office/drawing/2014/chart" uri="{C3380CC4-5D6E-409C-BE32-E72D297353CC}">
                <c16:uniqueId val="{00000004-D55F-4805-9B42-B9203063B881}"/>
              </c:ext>
            </c:extLst>
          </c:dPt>
          <c:trendline>
            <c:spPr>
              <a:ln w="19050" cap="rnd">
                <a:solidFill>
                  <a:schemeClr val="accent1"/>
                </a:solidFill>
                <a:prstDash val="sysDot"/>
              </a:ln>
              <a:effectLst/>
            </c:spPr>
            <c:trendlineType val="linear"/>
            <c:dispRSqr val="0"/>
            <c:dispEq val="0"/>
          </c:trendline>
          <c:xVal>
            <c:numRef>
              <c:f>'Figure D5.3. (2)_GENDER'!$AM$44:$AM$78</c:f>
              <c:numCache>
                <c:formatCode>General</c:formatCode>
                <c:ptCount val="35"/>
                <c:pt idx="2" formatCode="0.00\ ">
                  <c:v>0.7102040892650171</c:v>
                </c:pt>
                <c:pt idx="3" formatCode="0.00\ ">
                  <c:v>0.86247675759968012</c:v>
                </c:pt>
                <c:pt idx="4" formatCode="0.00\ ">
                  <c:v>0.64558165942170087</c:v>
                </c:pt>
                <c:pt idx="6" formatCode="0.00\ ">
                  <c:v>0.55682628229713504</c:v>
                </c:pt>
                <c:pt idx="7" formatCode="0.00\ ">
                  <c:v>0.87985059987309877</c:v>
                </c:pt>
                <c:pt idx="8" formatCode="0.00\ ">
                  <c:v>0.75156299559298934</c:v>
                </c:pt>
                <c:pt idx="9" formatCode="0.00\ ">
                  <c:v>0.6114798854129454</c:v>
                </c:pt>
                <c:pt idx="10" formatCode="0.00\ ">
                  <c:v>0.67503118125426609</c:v>
                </c:pt>
                <c:pt idx="12" formatCode="0.00\ ">
                  <c:v>0.88914867433683076</c:v>
                </c:pt>
                <c:pt idx="13" formatCode="0.00\ ">
                  <c:v>0.68349891944015106</c:v>
                </c:pt>
                <c:pt idx="14" formatCode="0.00\ ">
                  <c:v>0.81595323334125214</c:v>
                </c:pt>
                <c:pt idx="15" formatCode="0.00\ ">
                  <c:v>0.91697904559576016</c:v>
                </c:pt>
                <c:pt idx="16" formatCode="0.00">
                  <c:v>0.81133533705534355</c:v>
                </c:pt>
                <c:pt idx="17" formatCode="0.00\ ">
                  <c:v>0.84473189586338127</c:v>
                </c:pt>
                <c:pt idx="18" formatCode="0.00\ ">
                  <c:v>0.84739639077815965</c:v>
                </c:pt>
                <c:pt idx="19" formatCode="0.00\ ">
                  <c:v>0.76369636737385671</c:v>
                </c:pt>
                <c:pt idx="21" formatCode="0.00">
                  <c:v>0.80510177763875801</c:v>
                </c:pt>
                <c:pt idx="22" formatCode="0.00\ ">
                  <c:v>0.91062744906630855</c:v>
                </c:pt>
                <c:pt idx="25" formatCode="0.00\ ">
                  <c:v>0.888411557466524</c:v>
                </c:pt>
                <c:pt idx="28" formatCode="0.00\ ">
                  <c:v>0.81968084511113648</c:v>
                </c:pt>
                <c:pt idx="30" formatCode="0.00\ ">
                  <c:v>0.69947136146360389</c:v>
                </c:pt>
                <c:pt idx="31" formatCode="0.00\ ">
                  <c:v>1.0849429870282477</c:v>
                </c:pt>
                <c:pt idx="33" formatCode="0.00\ ">
                  <c:v>0.96220724156023474</c:v>
                </c:pt>
                <c:pt idx="34" formatCode="0.00\ ">
                  <c:v>0.86567403257247477</c:v>
                </c:pt>
              </c:numCache>
            </c:numRef>
          </c:xVal>
          <c:yVal>
            <c:numRef>
              <c:f>'Figure D5.3. (2)_GENDER'!$AN$44:$AN$78</c:f>
              <c:numCache>
                <c:formatCode>0.0</c:formatCode>
                <c:ptCount val="35"/>
                <c:pt idx="0">
                  <c:v>1.1925231187580039</c:v>
                </c:pt>
                <c:pt idx="1">
                  <c:v>2.9143466413929957</c:v>
                </c:pt>
                <c:pt idx="2">
                  <c:v>3.0496352453150024</c:v>
                </c:pt>
                <c:pt idx="3">
                  <c:v>3.0603060306030017</c:v>
                </c:pt>
                <c:pt idx="4">
                  <c:v>4.1178008043369942</c:v>
                </c:pt>
                <c:pt idx="5">
                  <c:v>7.1677307022630004</c:v>
                </c:pt>
                <c:pt idx="6">
                  <c:v>7.1682791667430052</c:v>
                </c:pt>
                <c:pt idx="7">
                  <c:v>8.4477920543489944</c:v>
                </c:pt>
                <c:pt idx="8">
                  <c:v>8.5629362176059942</c:v>
                </c:pt>
                <c:pt idx="9">
                  <c:v>10</c:v>
                </c:pt>
                <c:pt idx="10">
                  <c:v>12.840304003468006</c:v>
                </c:pt>
                <c:pt idx="11">
                  <c:v>13.086389667356997</c:v>
                </c:pt>
                <c:pt idx="12">
                  <c:v>13.232778878790995</c:v>
                </c:pt>
                <c:pt idx="13">
                  <c:v>14.067552664535</c:v>
                </c:pt>
                <c:pt idx="14">
                  <c:v>14.657127570418993</c:v>
                </c:pt>
                <c:pt idx="15">
                  <c:v>14.712309652395007</c:v>
                </c:pt>
                <c:pt idx="16">
                  <c:v>15.061236692674186</c:v>
                </c:pt>
                <c:pt idx="17">
                  <c:v>15.877727700768006</c:v>
                </c:pt>
                <c:pt idx="18">
                  <c:v>16.159410780944</c:v>
                </c:pt>
                <c:pt idx="19">
                  <c:v>16.865662503061003</c:v>
                </c:pt>
                <c:pt idx="20">
                  <c:v>18.012487210006</c:v>
                </c:pt>
                <c:pt idx="21">
                  <c:v>18.015417829863949</c:v>
                </c:pt>
                <c:pt idx="22">
                  <c:v>18.291052799813997</c:v>
                </c:pt>
                <c:pt idx="23">
                  <c:v>19.030950113882</c:v>
                </c:pt>
                <c:pt idx="24">
                  <c:v>20.156734823772993</c:v>
                </c:pt>
                <c:pt idx="25">
                  <c:v>20.511654349061999</c:v>
                </c:pt>
                <c:pt idx="26">
                  <c:v>21.420988503250996</c:v>
                </c:pt>
                <c:pt idx="27">
                  <c:v>22.503501887276997</c:v>
                </c:pt>
                <c:pt idx="28">
                  <c:v>22.833913687427994</c:v>
                </c:pt>
                <c:pt idx="29">
                  <c:v>24.010244795768003</c:v>
                </c:pt>
                <c:pt idx="30">
                  <c:v>25.205595591351994</c:v>
                </c:pt>
                <c:pt idx="31">
                  <c:v>25.495620101428997</c:v>
                </c:pt>
                <c:pt idx="32">
                  <c:v>26.370133214264996</c:v>
                </c:pt>
                <c:pt idx="33">
                  <c:v>29.829754624272994</c:v>
                </c:pt>
                <c:pt idx="34">
                  <c:v>30.856512851138007</c:v>
                </c:pt>
              </c:numCache>
            </c:numRef>
          </c:yVal>
          <c:smooth val="0"/>
          <c:extLst>
            <c:ext xmlns:c16="http://schemas.microsoft.com/office/drawing/2014/chart" uri="{C3380CC4-5D6E-409C-BE32-E72D297353CC}">
              <c16:uniqueId val="{00000000-D55F-4805-9B42-B9203063B881}"/>
            </c:ext>
          </c:extLst>
        </c:ser>
        <c:dLbls>
          <c:showLegendKey val="0"/>
          <c:showVal val="0"/>
          <c:showCatName val="0"/>
          <c:showSerName val="0"/>
          <c:showPercent val="0"/>
          <c:showBubbleSize val="0"/>
        </c:dLbls>
        <c:axId val="144761216"/>
        <c:axId val="144763136"/>
      </c:scatterChart>
      <c:valAx>
        <c:axId val="144761216"/>
        <c:scaling>
          <c:orientation val="minMax"/>
          <c:max val="1.1000000000000001"/>
          <c:min val="0.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Relativn</a:t>
                </a:r>
                <a:r>
                  <a:rPr lang="cs-CZ"/>
                  <a:t>í</a:t>
                </a:r>
                <a:r>
                  <a:rPr lang="en-US"/>
                  <a:t> </a:t>
                </a:r>
                <a:r>
                  <a:rPr lang="cs-CZ"/>
                  <a:t>platy učitelů</a:t>
                </a:r>
                <a:r>
                  <a:rPr lang="en-US"/>
                  <a:t> v</a:t>
                </a:r>
                <a:r>
                  <a:rPr lang="cs-CZ"/>
                  <a:t>ůči</a:t>
                </a:r>
                <a:r>
                  <a:rPr lang="en-US"/>
                  <a:t> ostatn</a:t>
                </a:r>
                <a:r>
                  <a:rPr lang="cs-CZ"/>
                  <a:t>í</a:t>
                </a:r>
                <a:r>
                  <a:rPr lang="en-US"/>
                  <a:t>m </a:t>
                </a:r>
                <a:r>
                  <a:rPr lang="cs-CZ"/>
                  <a:t>obdobně vzdělaným v zemi</a:t>
                </a:r>
                <a:r>
                  <a:rPr lang="en-US"/>
                  <a:t> [%]</a:t>
                </a:r>
              </a:p>
            </c:rich>
          </c:tx>
          <c:overlay val="0"/>
          <c:spPr>
            <a:noFill/>
            <a:ln>
              <a:noFill/>
            </a:ln>
            <a:effectLst/>
          </c:sp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44763136"/>
        <c:crosses val="autoZero"/>
        <c:crossBetween val="midCat"/>
      </c:valAx>
      <c:valAx>
        <c:axId val="144763136"/>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cs-CZ"/>
                  <a:t>Podíl mužů mezi učiteli </a:t>
                </a:r>
                <a:r>
                  <a:rPr lang="en-US"/>
                  <a:t>[%]</a:t>
                </a:r>
              </a:p>
            </c:rich>
          </c:tx>
          <c:overlay val="0"/>
          <c:spPr>
            <a:noFill/>
            <a:ln>
              <a:noFill/>
            </a:ln>
            <a:effectLst/>
          </c:sp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144761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33702777777778"/>
          <c:w val="0.91025377229080895"/>
          <c:h val="0.57814206349206398"/>
        </c:manualLayout>
      </c:layout>
      <c:barChart>
        <c:barDir val="col"/>
        <c:grouping val="clustered"/>
        <c:varyColors val="0"/>
        <c:ser>
          <c:idx val="2"/>
          <c:order val="0"/>
          <c:tx>
            <c:strRef>
              <c:f>'Figure B1.3. (2)'!$B$52</c:f>
              <c:strCache>
                <c:ptCount val="1"/>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c:ext xmlns:c16="http://schemas.microsoft.com/office/drawing/2014/chart" uri="{C3380CC4-5D6E-409C-BE32-E72D297353CC}">
                <c16:uniqueId val="{00000001-EF2E-4C80-B7CA-8F367DE879A9}"/>
              </c:ext>
            </c:extLst>
          </c:dPt>
          <c:cat>
            <c:strRef>
              <c:f>'Figure B1.3. (2)'!$A$53:$A$94</c:f>
              <c:strCache>
                <c:ptCount val="34"/>
                <c:pt idx="0">
                  <c:v>Luxembourg</c:v>
                </c:pt>
                <c:pt idx="1">
                  <c:v>Switzerland</c:v>
                </c:pt>
                <c:pt idx="2">
                  <c:v>Norway</c:v>
                </c:pt>
                <c:pt idx="3">
                  <c:v>Denmark</c:v>
                </c:pt>
                <c:pt idx="4">
                  <c:v>United States</c:v>
                </c:pt>
                <c:pt idx="5">
                  <c:v>Austria</c:v>
                </c:pt>
                <c:pt idx="6">
                  <c:v>United Kingdom</c:v>
                </c:pt>
                <c:pt idx="7">
                  <c:v>Sweden</c:v>
                </c:pt>
                <c:pt idx="8">
                  <c:v>Iceland</c:v>
                </c:pt>
                <c:pt idx="9">
                  <c:v>Belgium</c:v>
                </c:pt>
                <c:pt idx="10">
                  <c:v>Canada</c:v>
                </c:pt>
                <c:pt idx="11">
                  <c:v>Slovenia</c:v>
                </c:pt>
                <c:pt idx="12">
                  <c:v>Japan</c:v>
                </c:pt>
                <c:pt idx="13">
                  <c:v>EU22 average</c:v>
                </c:pt>
                <c:pt idx="14">
                  <c:v>Finland</c:v>
                </c:pt>
                <c:pt idx="15">
                  <c:v>OECD average</c:v>
                </c:pt>
                <c:pt idx="16">
                  <c:v>Italy</c:v>
                </c:pt>
                <c:pt idx="17">
                  <c:v>Netherlands</c:v>
                </c:pt>
                <c:pt idx="18">
                  <c:v>Australia</c:v>
                </c:pt>
                <c:pt idx="19">
                  <c:v>Germany</c:v>
                </c:pt>
                <c:pt idx="20">
                  <c:v>Ireland</c:v>
                </c:pt>
                <c:pt idx="21">
                  <c:v>Korea</c:v>
                </c:pt>
                <c:pt idx="22">
                  <c:v>New Zealand</c:v>
                </c:pt>
                <c:pt idx="23">
                  <c:v>Portugal</c:v>
                </c:pt>
                <c:pt idx="24">
                  <c:v>France</c:v>
                </c:pt>
                <c:pt idx="25">
                  <c:v>Estonia</c:v>
                </c:pt>
                <c:pt idx="26">
                  <c:v>Spain</c:v>
                </c:pt>
                <c:pt idx="27">
                  <c:v>Israel</c:v>
                </c:pt>
                <c:pt idx="28">
                  <c:v>Poland</c:v>
                </c:pt>
                <c:pt idx="29">
                  <c:v>Latvia</c:v>
                </c:pt>
                <c:pt idx="30">
                  <c:v>Slovak Republic</c:v>
                </c:pt>
                <c:pt idx="31">
                  <c:v>Hungary</c:v>
                </c:pt>
                <c:pt idx="32">
                  <c:v>Lithuania</c:v>
                </c:pt>
                <c:pt idx="33">
                  <c:v>Czech Republic</c:v>
                </c:pt>
              </c:strCache>
            </c:strRef>
          </c:cat>
          <c:val>
            <c:numRef>
              <c:f>'Figure B1.3. (2)'!$B$53:$B$94</c:f>
              <c:numCache>
                <c:formatCode>0</c:formatCode>
                <c:ptCount val="42"/>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numCache>
            </c:numRef>
          </c:val>
          <c:extLst>
            <c:ext xmlns:c16="http://schemas.microsoft.com/office/drawing/2014/chart" uri="{C3380CC4-5D6E-409C-BE32-E72D297353CC}">
              <c16:uniqueId val="{00000002-EF2E-4C80-B7CA-8F367DE879A9}"/>
            </c:ext>
          </c:extLst>
        </c:ser>
        <c:dLbls>
          <c:showLegendKey val="0"/>
          <c:showVal val="0"/>
          <c:showCatName val="0"/>
          <c:showSerName val="0"/>
          <c:showPercent val="0"/>
          <c:showBubbleSize val="0"/>
        </c:dLbls>
        <c:gapWidth val="50"/>
        <c:axId val="113098112"/>
        <c:axId val="116524544"/>
      </c:barChart>
      <c:catAx>
        <c:axId val="113098112"/>
        <c:scaling>
          <c:orientation val="minMax"/>
        </c:scaling>
        <c:delete val="0"/>
        <c:axPos val="b"/>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Primary education</a:t>
                </a:r>
              </a:p>
            </c:rich>
          </c:tx>
          <c:layout>
            <c:manualLayout>
              <c:xMode val="edge"/>
              <c:yMode val="edge"/>
              <c:x val="0.45394186171933998"/>
              <c:y val="4.1553409597385203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524544"/>
        <c:crosses val="autoZero"/>
        <c:auto val="1"/>
        <c:lblAlgn val="ctr"/>
        <c:lblOffset val="0"/>
        <c:tickLblSkip val="1"/>
        <c:noMultiLvlLbl val="0"/>
      </c:catAx>
      <c:valAx>
        <c:axId val="116524544"/>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3098112"/>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1400"/>
            </a:pPr>
            <a:r>
              <a:rPr lang="en-US" sz="1400" b="1"/>
              <a:t>Ro</a:t>
            </a:r>
            <a:r>
              <a:rPr lang="cs-CZ" sz="1400" b="1"/>
              <a:t>ční</a:t>
            </a:r>
            <a:r>
              <a:rPr lang="cs-CZ" sz="1400" b="1" baseline="0"/>
              <a:t> výdaje na studenta na všechny služby na </a:t>
            </a:r>
            <a:r>
              <a:rPr lang="en-US" sz="1400" b="1" baseline="0"/>
              <a:t>2.</a:t>
            </a:r>
            <a:r>
              <a:rPr lang="cs-CZ" sz="1400" b="1" baseline="0"/>
              <a:t> stupni základních škol </a:t>
            </a:r>
            <a:r>
              <a:rPr lang="en-US" sz="1400" b="1"/>
              <a:t>(2013)</a:t>
            </a:r>
            <a:endParaRPr lang="cs-CZ" sz="1400" b="1"/>
          </a:p>
        </c:rich>
      </c:tx>
      <c:layout>
        <c:manualLayout>
          <c:xMode val="edge"/>
          <c:yMode val="edge"/>
          <c:x val="0.127856098593054"/>
          <c:y val="3.4121019510117798E-2"/>
        </c:manualLayout>
      </c:layout>
      <c:overlay val="1"/>
      <c:spPr>
        <a:noFill/>
        <a:ln w="25400">
          <a:noFill/>
        </a:ln>
      </c:spPr>
    </c:title>
    <c:autoTitleDeleted val="0"/>
    <c:plotArea>
      <c:layout>
        <c:manualLayout>
          <c:layoutTarget val="inner"/>
          <c:xMode val="edge"/>
          <c:yMode val="edge"/>
          <c:x val="0.10650861401685199"/>
          <c:y val="0.159261894516743"/>
          <c:w val="0.87553975051145405"/>
          <c:h val="0.60555345434156005"/>
        </c:manualLayout>
      </c:layout>
      <c:barChart>
        <c:barDir val="col"/>
        <c:grouping val="clustered"/>
        <c:varyColors val="0"/>
        <c:ser>
          <c:idx val="2"/>
          <c:order val="0"/>
          <c:tx>
            <c:strRef>
              <c:f>'Figure B1.3. (2)'!$E$52</c:f>
              <c:strCache>
                <c:ptCount val="1"/>
                <c:pt idx="0">
                  <c:v>Druhý stupeň</c:v>
                </c:pt>
              </c:strCache>
            </c:strRef>
          </c:tx>
          <c:spPr>
            <a:solidFill>
              <a:srgbClr val="4F81BD"/>
            </a:solidFill>
            <a:ln w="12700">
              <a:solidFill>
                <a:srgbClr val="000000"/>
              </a:solidFill>
            </a:ln>
          </c:spPr>
          <c:invertIfNegative val="0"/>
          <c:dPt>
            <c:idx val="14"/>
            <c:invertIfNegative val="0"/>
            <c:bubble3D val="0"/>
            <c:spPr>
              <a:pattFill prst="wdUpDiag">
                <a:fgClr>
                  <a:srgbClr val="4F81BD"/>
                </a:fgClr>
                <a:bgClr>
                  <a:schemeClr val="bg1"/>
                </a:bgClr>
              </a:pattFill>
              <a:ln w="12700">
                <a:solidFill>
                  <a:srgbClr val="000000"/>
                </a:solidFill>
              </a:ln>
            </c:spPr>
            <c:extLst>
              <c:ext xmlns:c16="http://schemas.microsoft.com/office/drawing/2014/chart" uri="{C3380CC4-5D6E-409C-BE32-E72D297353CC}">
                <c16:uniqueId val="{0000000E-7725-4BDD-88FA-AE7C158955A9}"/>
              </c:ext>
            </c:extLst>
          </c:dPt>
          <c:dPt>
            <c:idx val="17"/>
            <c:invertIfNegative val="0"/>
            <c:bubble3D val="0"/>
            <c:spPr>
              <a:pattFill prst="wdUpDiag">
                <a:fgClr>
                  <a:srgbClr val="4F81BD"/>
                </a:fgClr>
                <a:bgClr>
                  <a:schemeClr val="bg1"/>
                </a:bgClr>
              </a:pattFill>
              <a:ln w="12700">
                <a:solidFill>
                  <a:srgbClr val="000000"/>
                </a:solidFill>
              </a:ln>
            </c:spPr>
            <c:extLst>
              <c:ext xmlns:c16="http://schemas.microsoft.com/office/drawing/2014/chart" uri="{C3380CC4-5D6E-409C-BE32-E72D297353CC}">
                <c16:uniqueId val="{0000000D-7725-4BDD-88FA-AE7C158955A9}"/>
              </c:ext>
            </c:extLst>
          </c:dPt>
          <c:dPt>
            <c:idx val="24"/>
            <c:invertIfNegative val="0"/>
            <c:bubble3D val="0"/>
            <c:spPr>
              <a:solidFill>
                <a:srgbClr val="FF0000"/>
              </a:solidFill>
              <a:ln w="12700">
                <a:solidFill>
                  <a:srgbClr val="000000"/>
                </a:solidFill>
              </a:ln>
            </c:spPr>
            <c:extLst>
              <c:ext xmlns:c16="http://schemas.microsoft.com/office/drawing/2014/chart" uri="{C3380CC4-5D6E-409C-BE32-E72D297353CC}">
                <c16:uniqueId val="{0000000C-7725-4BDD-88FA-AE7C158955A9}"/>
              </c:ext>
            </c:extLst>
          </c:dPt>
          <c:cat>
            <c:strRef>
              <c:f>'Figure B1.3. (2)'!$D$53:$D$84</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(2)'!$E$53:$E$84</c:f>
              <c:numCache>
                <c:formatCode>0</c:formatCode>
                <c:ptCount val="32"/>
                <c:pt idx="0">
                  <c:v>20076.431849843</c:v>
                </c:pt>
                <c:pt idx="1">
                  <c:v>19697.552110859</c:v>
                </c:pt>
                <c:pt idx="2">
                  <c:v>14831.176037477</c:v>
                </c:pt>
                <c:pt idx="3">
                  <c:v>14103.296159666001</c:v>
                </c:pt>
                <c:pt idx="4">
                  <c:v>13312.206545888999</c:v>
                </c:pt>
                <c:pt idx="5">
                  <c:v>13092.400304334</c:v>
                </c:pt>
                <c:pt idx="6">
                  <c:v>12333.867767973001</c:v>
                </c:pt>
                <c:pt idx="7">
                  <c:v>12267.480552896001</c:v>
                </c:pt>
                <c:pt idx="8">
                  <c:v>11946.739410718001</c:v>
                </c:pt>
                <c:pt idx="9">
                  <c:v>11906.409094121</c:v>
                </c:pt>
                <c:pt idx="10">
                  <c:v>11430.652801295</c:v>
                </c:pt>
                <c:pt idx="11">
                  <c:v>11305.570285846001</c:v>
                </c:pt>
                <c:pt idx="12">
                  <c:v>11275.992816816</c:v>
                </c:pt>
                <c:pt idx="13">
                  <c:v>10773.411482989</c:v>
                </c:pt>
                <c:pt idx="14">
                  <c:v>10209.552945070804</c:v>
                </c:pt>
                <c:pt idx="15">
                  <c:v>10084.763414818</c:v>
                </c:pt>
                <c:pt idx="16">
                  <c:v>10083.954812815</c:v>
                </c:pt>
                <c:pt idx="17">
                  <c:v>9980.084158644986</c:v>
                </c:pt>
                <c:pt idx="18">
                  <c:v>9966.6702538216996</c:v>
                </c:pt>
                <c:pt idx="19">
                  <c:v>9947.2783773035007</c:v>
                </c:pt>
                <c:pt idx="20">
                  <c:v>9667.2457028340996</c:v>
                </c:pt>
                <c:pt idx="21">
                  <c:v>9191.0443006301994</c:v>
                </c:pt>
                <c:pt idx="22">
                  <c:v>8797.361035558888</c:v>
                </c:pt>
                <c:pt idx="23">
                  <c:v>8303.2752496279008</c:v>
                </c:pt>
                <c:pt idx="24">
                  <c:v>8060.5064482298003</c:v>
                </c:pt>
                <c:pt idx="25">
                  <c:v>7323.5835250070004</c:v>
                </c:pt>
                <c:pt idx="26">
                  <c:v>7009.3698991622996</c:v>
                </c:pt>
                <c:pt idx="27">
                  <c:v>6900.1839114019003</c:v>
                </c:pt>
                <c:pt idx="28">
                  <c:v>6015.7611986257998</c:v>
                </c:pt>
                <c:pt idx="29">
                  <c:v>5755.0691871339004</c:v>
                </c:pt>
                <c:pt idx="30">
                  <c:v>4596.0386892751003</c:v>
                </c:pt>
                <c:pt idx="31">
                  <c:v>3994.1732466010999</c:v>
                </c:pt>
              </c:numCache>
            </c:numRef>
          </c:val>
          <c:extLst>
            <c:ext xmlns:c16="http://schemas.microsoft.com/office/drawing/2014/chart" uri="{C3380CC4-5D6E-409C-BE32-E72D297353CC}">
              <c16:uniqueId val="{00000003-620F-4F52-9448-61460E0B317E}"/>
            </c:ext>
          </c:extLst>
        </c:ser>
        <c:dLbls>
          <c:showLegendKey val="0"/>
          <c:showVal val="0"/>
          <c:showCatName val="0"/>
          <c:showSerName val="0"/>
          <c:showPercent val="0"/>
          <c:showBubbleSize val="0"/>
        </c:dLbls>
        <c:gapWidth val="91"/>
        <c:overlap val="7"/>
        <c:axId val="116577408"/>
        <c:axId val="116578944"/>
      </c:barChart>
      <c:catAx>
        <c:axId val="116577408"/>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sz="1000">
                <a:latin typeface="Arial Narrow" charset="0"/>
                <a:ea typeface="Arial Narrow" charset="0"/>
                <a:cs typeface="Arial Narrow" charset="0"/>
              </a:defRPr>
            </a:pPr>
            <a:endParaRPr lang="en-US"/>
          </a:p>
        </c:txPr>
        <c:crossAx val="116578944"/>
        <c:crosses val="autoZero"/>
        <c:auto val="1"/>
        <c:lblAlgn val="ctr"/>
        <c:lblOffset val="0"/>
        <c:noMultiLvlLbl val="0"/>
      </c:catAx>
      <c:valAx>
        <c:axId val="116578944"/>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sz="1000">
                <a:latin typeface="Arial Narrow" charset="0"/>
                <a:ea typeface="Arial Narrow" charset="0"/>
                <a:cs typeface="Arial Narrow" charset="0"/>
              </a:defRPr>
            </a:pPr>
            <a:endParaRPr lang="en-US"/>
          </a:p>
        </c:txPr>
        <c:crossAx val="116577408"/>
        <c:crosses val="autoZero"/>
        <c:crossBetween val="between"/>
        <c:majorUnit val="5000"/>
      </c:valAx>
      <c:spPr>
        <a:solidFill>
          <a:srgbClr val="FFFFFF"/>
        </a:solidFill>
        <a:ln w="9525">
          <a:solidFill>
            <a:srgbClr val="000000"/>
          </a:solidFill>
          <a:prstDash val="solid"/>
        </a:ln>
      </c:spPr>
    </c:plotArea>
    <c:plotVisOnly val="1"/>
    <c:dispBlanksAs val="gap"/>
    <c:showDLblsOverMax val="1"/>
  </c:chart>
  <c:spPr>
    <a:solidFill>
      <a:schemeClr val="accent6">
        <a:lumMod val="20000"/>
        <a:lumOff val="80000"/>
      </a:schemeClr>
    </a:solid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95167380670312"/>
          <c:w val="0.90743099193098098"/>
          <c:h val="0.57174158361832605"/>
        </c:manualLayout>
      </c:layout>
      <c:barChart>
        <c:barDir val="col"/>
        <c:grouping val="clustered"/>
        <c:varyColors val="0"/>
        <c:ser>
          <c:idx val="2"/>
          <c:order val="0"/>
          <c:tx>
            <c:strRef>
              <c:f>'Figure B1.3. (2)'!$B$52</c:f>
              <c:strCache>
                <c:ptCount val="1"/>
              </c:strCache>
            </c:strRef>
          </c:tx>
          <c:spPr>
            <a:solidFill>
              <a:srgbClr val="4F81BD"/>
            </a:solidFill>
            <a:ln w="3175">
              <a:solidFill>
                <a:srgbClr val="000000"/>
              </a:solidFill>
              <a:prstDash val="solid"/>
            </a:ln>
          </c:spPr>
          <c:invertIfNegative val="0"/>
          <c:dPt>
            <c:idx val="13"/>
            <c:invertIfNegative val="0"/>
            <c:bubble3D val="0"/>
            <c:spPr>
              <a:pattFill prst="wdUpDiag">
                <a:fgClr>
                  <a:srgbClr val="4F81BD"/>
                </a:fgClr>
                <a:bgClr>
                  <a:schemeClr val="bg1"/>
                </a:bgClr>
              </a:pattFill>
              <a:ln w="3175">
                <a:solidFill>
                  <a:srgbClr val="000000"/>
                </a:solidFill>
                <a:prstDash val="solid"/>
              </a:ln>
            </c:spPr>
            <c:extLst>
              <c:ext xmlns:c16="http://schemas.microsoft.com/office/drawing/2014/chart" uri="{C3380CC4-5D6E-409C-BE32-E72D297353CC}">
                <c16:uniqueId val="{00000003-1ADD-4A21-B7ED-9C224376FBE7}"/>
              </c:ext>
            </c:extLst>
          </c:dPt>
          <c:dPt>
            <c:idx val="15"/>
            <c:invertIfNegative val="0"/>
            <c:bubble3D val="0"/>
            <c:spPr>
              <a:pattFill prst="wdUpDiag">
                <a:fgClr>
                  <a:srgbClr val="4F81BD"/>
                </a:fgClr>
                <a:bgClr>
                  <a:schemeClr val="bg1"/>
                </a:bgClr>
              </a:pattFill>
              <a:ln w="3175">
                <a:solidFill>
                  <a:srgbClr val="000000"/>
                </a:solidFill>
                <a:prstDash val="solid"/>
              </a:ln>
            </c:spPr>
            <c:extLst>
              <c:ext xmlns:c16="http://schemas.microsoft.com/office/drawing/2014/chart" uri="{C3380CC4-5D6E-409C-BE32-E72D297353CC}">
                <c16:uniqueId val="{00000004-1ADD-4A21-B7ED-9C224376FBE7}"/>
              </c:ext>
            </c:extLst>
          </c:dPt>
          <c:dPt>
            <c:idx val="33"/>
            <c:invertIfNegative val="0"/>
            <c:bubble3D val="0"/>
            <c:spPr>
              <a:solidFill>
                <a:srgbClr val="FF0000"/>
              </a:solidFill>
              <a:ln w="3175">
                <a:solidFill>
                  <a:srgbClr val="000000"/>
                </a:solidFill>
                <a:prstDash val="solid"/>
              </a:ln>
            </c:spPr>
            <c:extLst>
              <c:ext xmlns:c16="http://schemas.microsoft.com/office/drawing/2014/chart" uri="{C3380CC4-5D6E-409C-BE32-E72D297353CC}">
                <c16:uniqueId val="{00000001-1ADD-4A21-B7ED-9C224376FBE7}"/>
              </c:ext>
            </c:extLst>
          </c:dPt>
          <c:cat>
            <c:strRef>
              <c:f>'Figure B1.3. (2)'!$A$53:$A$86</c:f>
              <c:strCache>
                <c:ptCount val="34"/>
                <c:pt idx="0">
                  <c:v>Luxembourg</c:v>
                </c:pt>
                <c:pt idx="1">
                  <c:v>Switzerland</c:v>
                </c:pt>
                <c:pt idx="2">
                  <c:v>Norway</c:v>
                </c:pt>
                <c:pt idx="3">
                  <c:v>Denmark</c:v>
                </c:pt>
                <c:pt idx="4">
                  <c:v>United States</c:v>
                </c:pt>
                <c:pt idx="5">
                  <c:v>Austria</c:v>
                </c:pt>
                <c:pt idx="6">
                  <c:v>United Kingdom</c:v>
                </c:pt>
                <c:pt idx="7">
                  <c:v>Sweden</c:v>
                </c:pt>
                <c:pt idx="8">
                  <c:v>Iceland</c:v>
                </c:pt>
                <c:pt idx="9">
                  <c:v>Belgium</c:v>
                </c:pt>
                <c:pt idx="10">
                  <c:v>Canada</c:v>
                </c:pt>
                <c:pt idx="11">
                  <c:v>Slovenia</c:v>
                </c:pt>
                <c:pt idx="12">
                  <c:v>Japan</c:v>
                </c:pt>
                <c:pt idx="13">
                  <c:v>EU22 average</c:v>
                </c:pt>
                <c:pt idx="14">
                  <c:v>Finland</c:v>
                </c:pt>
                <c:pt idx="15">
                  <c:v>OECD average</c:v>
                </c:pt>
                <c:pt idx="16">
                  <c:v>Italy</c:v>
                </c:pt>
                <c:pt idx="17">
                  <c:v>Netherlands</c:v>
                </c:pt>
                <c:pt idx="18">
                  <c:v>Australia</c:v>
                </c:pt>
                <c:pt idx="19">
                  <c:v>Germany</c:v>
                </c:pt>
                <c:pt idx="20">
                  <c:v>Ireland</c:v>
                </c:pt>
                <c:pt idx="21">
                  <c:v>Korea</c:v>
                </c:pt>
                <c:pt idx="22">
                  <c:v>New Zealand</c:v>
                </c:pt>
                <c:pt idx="23">
                  <c:v>Portugal</c:v>
                </c:pt>
                <c:pt idx="24">
                  <c:v>France</c:v>
                </c:pt>
                <c:pt idx="25">
                  <c:v>Estonia</c:v>
                </c:pt>
                <c:pt idx="26">
                  <c:v>Spain</c:v>
                </c:pt>
                <c:pt idx="27">
                  <c:v>Israel</c:v>
                </c:pt>
                <c:pt idx="28">
                  <c:v>Poland</c:v>
                </c:pt>
                <c:pt idx="29">
                  <c:v>Latvia</c:v>
                </c:pt>
                <c:pt idx="30">
                  <c:v>Slovak Republic</c:v>
                </c:pt>
                <c:pt idx="31">
                  <c:v>Hungary</c:v>
                </c:pt>
                <c:pt idx="32">
                  <c:v>Lithuania</c:v>
                </c:pt>
                <c:pt idx="33">
                  <c:v>Czech Republic</c:v>
                </c:pt>
              </c:strCache>
            </c:strRef>
          </c:cat>
          <c:val>
            <c:numRef>
              <c:f>'Figure B1.3. (2)'!$B$53:$B$86</c:f>
              <c:numCache>
                <c:formatCode>0</c:formatCode>
                <c:ptCount val="34"/>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numCache>
            </c:numRef>
          </c:val>
          <c:extLst>
            <c:ext xmlns:c16="http://schemas.microsoft.com/office/drawing/2014/chart" uri="{C3380CC4-5D6E-409C-BE32-E72D297353CC}">
              <c16:uniqueId val="{00000002-1ADD-4A21-B7ED-9C224376FBE7}"/>
            </c:ext>
          </c:extLst>
        </c:ser>
        <c:dLbls>
          <c:showLegendKey val="0"/>
          <c:showVal val="0"/>
          <c:showCatName val="0"/>
          <c:showSerName val="0"/>
          <c:showPercent val="0"/>
          <c:showBubbleSize val="0"/>
        </c:dLbls>
        <c:gapWidth val="50"/>
        <c:axId val="116644864"/>
        <c:axId val="116647040"/>
      </c:barChart>
      <c:catAx>
        <c:axId val="116644864"/>
        <c:scaling>
          <c:orientation val="minMax"/>
        </c:scaling>
        <c:delete val="0"/>
        <c:axPos val="b"/>
        <c:title>
          <c:tx>
            <c:rich>
              <a:bodyPr rot="0" vert="horz"/>
              <a:lstStyle/>
              <a:p>
                <a:pPr algn="ctr">
                  <a:defRPr sz="1400" b="1" i="0">
                    <a:solidFill>
                      <a:srgbClr val="000000"/>
                    </a:solidFill>
                    <a:latin typeface="Arial Narrow"/>
                  </a:defRPr>
                </a:pPr>
                <a:r>
                  <a:rPr lang="en-US" sz="1400" b="1" i="0" baseline="0">
                    <a:effectLst/>
                    <a:latin typeface="Arial" charset="0"/>
                    <a:ea typeface="Arial" charset="0"/>
                    <a:cs typeface="Arial" charset="0"/>
                  </a:rPr>
                  <a:t>Ro</a:t>
                </a:r>
                <a:r>
                  <a:rPr lang="cs-CZ" sz="1400" b="1" i="0" baseline="0">
                    <a:effectLst/>
                    <a:latin typeface="Arial" charset="0"/>
                    <a:ea typeface="Arial" charset="0"/>
                    <a:cs typeface="Arial" charset="0"/>
                  </a:rPr>
                  <a:t>ční výdaje na studenta na všechny služby na 1. stupni základních škol </a:t>
                </a:r>
                <a:r>
                  <a:rPr lang="en-US" sz="1400" b="1" i="0" baseline="0">
                    <a:effectLst/>
                    <a:latin typeface="Arial" charset="0"/>
                    <a:ea typeface="Arial" charset="0"/>
                    <a:cs typeface="Arial" charset="0"/>
                  </a:rPr>
                  <a:t>(2013)</a:t>
                </a:r>
                <a:r>
                  <a:rPr lang="cs-CZ" sz="1400" b="1" i="0" baseline="0">
                    <a:effectLst/>
                    <a:latin typeface="Arial" charset="0"/>
                    <a:ea typeface="Arial" charset="0"/>
                    <a:cs typeface="Arial" charset="0"/>
                  </a:rPr>
                  <a:t> </a:t>
                </a:r>
                <a:endParaRPr lang="en-US" sz="1400">
                  <a:effectLst/>
                  <a:latin typeface="Arial" charset="0"/>
                  <a:ea typeface="Arial" charset="0"/>
                  <a:cs typeface="Arial" charset="0"/>
                </a:endParaRPr>
              </a:p>
            </c:rich>
          </c:tx>
          <c:layout>
            <c:manualLayout>
              <c:xMode val="edge"/>
              <c:yMode val="edge"/>
              <c:x val="0.113970430439238"/>
              <c:y val="5.2165016981543598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1000" b="0" i="0" u="none" baseline="0">
                <a:solidFill>
                  <a:srgbClr val="000000"/>
                </a:solidFill>
                <a:latin typeface="Arial Narrow"/>
                <a:ea typeface="Arial Narrow"/>
                <a:cs typeface="Arial Narrow"/>
              </a:defRPr>
            </a:pPr>
            <a:endParaRPr lang="en-US"/>
          </a:p>
        </c:txPr>
        <c:crossAx val="116647040"/>
        <c:crosses val="autoZero"/>
        <c:auto val="1"/>
        <c:lblAlgn val="ctr"/>
        <c:lblOffset val="0"/>
        <c:tickLblSkip val="1"/>
        <c:noMultiLvlLbl val="0"/>
      </c:catAx>
      <c:valAx>
        <c:axId val="116647040"/>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1000" b="0" i="0" u="none" baseline="0">
                <a:solidFill>
                  <a:srgbClr val="000000"/>
                </a:solidFill>
                <a:latin typeface="Arial Narrow"/>
                <a:ea typeface="Arial Narrow"/>
                <a:cs typeface="Arial Narrow"/>
              </a:defRPr>
            </a:pPr>
            <a:endParaRPr lang="en-US"/>
          </a:p>
        </c:txPr>
        <c:crossAx val="116644864"/>
        <c:crosses val="autoZero"/>
        <c:crossBetween val="between"/>
        <c:majorUnit val="5000"/>
      </c:valAx>
      <c:spPr>
        <a:solidFill>
          <a:srgbClr val="FFFFFF"/>
        </a:solidFill>
        <a:ln w="9525">
          <a:solidFill>
            <a:srgbClr val="000000"/>
          </a:solidFill>
          <a:prstDash val="solid"/>
        </a:ln>
      </c:spPr>
    </c:plotArea>
    <c:plotVisOnly val="1"/>
    <c:dispBlanksAs val="gap"/>
    <c:showDLblsOverMax val="1"/>
  </c:chart>
  <c:spPr>
    <a:solidFill>
      <a:schemeClr val="accent6">
        <a:lumMod val="20000"/>
        <a:lumOff val="80000"/>
      </a:schemeClr>
    </a:solid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99999999999999E-2"/>
          <c:y val="0.17424999999999999"/>
          <c:w val="0.90375000000000005"/>
          <c:h val="0.64649999999999996"/>
        </c:manualLayout>
      </c:layout>
      <c:barChart>
        <c:barDir val="col"/>
        <c:grouping val="stacked"/>
        <c:varyColors val="0"/>
        <c:ser>
          <c:idx val="0"/>
          <c:order val="0"/>
          <c:tx>
            <c:strRef>
              <c:f>'Figure B1.4.'!$B$40</c:f>
              <c:strCache>
                <c:ptCount val="1"/>
                <c:pt idx="0">
                  <c:v>Primary education</c:v>
                </c:pt>
              </c:strCache>
            </c:strRef>
          </c:tx>
          <c:spPr>
            <a:solidFill>
              <a:srgbClr val="4F81BD"/>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B1.4.'!$B$41:$B$79</c:f>
              <c:numCache>
                <c:formatCode>#,##0</c:formatCode>
                <c:ptCount val="39"/>
                <c:pt idx="0">
                  <c:v>105115.30586199</c:v>
                </c:pt>
                <c:pt idx="1">
                  <c:v>98156.515063009996</c:v>
                </c:pt>
                <c:pt idx="2">
                  <c:v>92585.854705056001</c:v>
                </c:pt>
                <c:pt idx="3">
                  <c:v>80484.597089748</c:v>
                </c:pt>
                <c:pt idx="4">
                  <c:v>63620.330669893003</c:v>
                </c:pt>
                <c:pt idx="5">
                  <c:v>43301.093671410003</c:v>
                </c:pt>
                <c:pt idx="6">
                  <c:v>60871.463756443001</c:v>
                </c:pt>
                <c:pt idx="7">
                  <c:v>71129.368653365003</c:v>
                </c:pt>
                <c:pt idx="8">
                  <c:v>73088.079480194996</c:v>
                </c:pt>
                <c:pt idx="9">
                  <c:v>53410.205656785998</c:v>
                </c:pt>
                <c:pt idx="10">
                  <c:v>61381.877942083003</c:v>
                </c:pt>
                <c:pt idx="11">
                  <c:v>65301.969139629</c:v>
                </c:pt>
                <c:pt idx="12">
                  <c:v>33188.46894038</c:v>
                </c:pt>
                <c:pt idx="13">
                  <c:v>50952.003794388002</c:v>
                </c:pt>
                <c:pt idx="14">
                  <c:v>62273.312312039547</c:v>
                </c:pt>
                <c:pt idx="15">
                  <c:v>49335.300790433306</c:v>
                </c:pt>
                <c:pt idx="16">
                  <c:v>44065.903701802999</c:v>
                </c:pt>
                <c:pt idx="17">
                  <c:v>54721.05726522638</c:v>
                </c:pt>
                <c:pt idx="18">
                  <c:v>50680.216453929585</c:v>
                </c:pt>
                <c:pt idx="19">
                  <c:v>36840.776782726003</c:v>
                </c:pt>
                <c:pt idx="20">
                  <c:v>53948.329656615002</c:v>
                </c:pt>
                <c:pt idx="21">
                  <c:v>47251.497563817</c:v>
                </c:pt>
                <c:pt idx="22">
                  <c:v>42655.110183177065</c:v>
                </c:pt>
                <c:pt idx="23">
                  <c:v>53682.122859192001</c:v>
                </c:pt>
                <c:pt idx="24">
                  <c:v>42194.869401327</c:v>
                </c:pt>
                <c:pt idx="25">
                  <c:v>47518.998163297998</c:v>
                </c:pt>
                <c:pt idx="26">
                  <c:v>23814.475147181998</c:v>
                </c:pt>
                <c:pt idx="27">
                  <c:v>41416.958433961998</c:v>
                </c:pt>
                <c:pt idx="28">
                  <c:v>42059.657423516001</c:v>
                </c:pt>
                <c:pt idx="29">
                  <c:v>36067.175618066001</c:v>
                </c:pt>
                <c:pt idx="30">
                  <c:v>23628.185419189998</c:v>
                </c:pt>
                <c:pt idx="31">
                  <c:v>20649.743592381001</c:v>
                </c:pt>
                <c:pt idx="32">
                  <c:v>21818.130563079001</c:v>
                </c:pt>
                <c:pt idx="33">
                  <c:v>24718.841253218001</c:v>
                </c:pt>
                <c:pt idx="34">
                  <c:v>20291.702445173785</c:v>
                </c:pt>
                <c:pt idx="35">
                  <c:v>13212.080261955</c:v>
                </c:pt>
                <c:pt idx="36">
                  <c:v>17880.114448418</c:v>
                </c:pt>
                <c:pt idx="37">
                  <c:v>11153.069162203001</c:v>
                </c:pt>
                <c:pt idx="38">
                  <c:v>7345.1136069839004</c:v>
                </c:pt>
              </c:numCache>
            </c:numRef>
          </c:val>
          <c:extLst>
            <c:ext xmlns:c16="http://schemas.microsoft.com/office/drawing/2014/chart" uri="{C3380CC4-5D6E-409C-BE32-E72D297353CC}">
              <c16:uniqueId val="{00000000-4DC1-4593-A687-3DDC10749CBD}"/>
            </c:ext>
          </c:extLst>
        </c:ser>
        <c:ser>
          <c:idx val="1"/>
          <c:order val="1"/>
          <c:tx>
            <c:strRef>
              <c:f>'Figure B1.4.'!$C$40</c:f>
              <c:strCache>
                <c:ptCount val="1"/>
                <c:pt idx="0">
                  <c:v>Lower secondary</c:v>
                </c:pt>
              </c:strCache>
            </c:strRef>
          </c:tx>
          <c:spPr>
            <a:solidFill>
              <a:srgbClr val="CCCCCC"/>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B1.4.'!$C$41:$C$79</c:f>
              <c:numCache>
                <c:formatCode>#,##0</c:formatCode>
                <c:ptCount val="39"/>
                <c:pt idx="0">
                  <c:v>69216.948316330003</c:v>
                </c:pt>
                <c:pt idx="1">
                  <c:v>62588.003867997002</c:v>
                </c:pt>
                <c:pt idx="2">
                  <c:v>42352.742502624998</c:v>
                </c:pt>
                <c:pt idx="3">
                  <c:v>42174.419674901997</c:v>
                </c:pt>
                <c:pt idx="4">
                  <c:v>42630.144905585003</c:v>
                </c:pt>
                <c:pt idx="5">
                  <c:v>59709.018443319001</c:v>
                </c:pt>
                <c:pt idx="6">
                  <c:v>36216.736775434001</c:v>
                </c:pt>
                <c:pt idx="7">
                  <c:v>35739.909451391999</c:v>
                </c:pt>
                <c:pt idx="8">
                  <c:v>33474.538134538998</c:v>
                </c:pt>
                <c:pt idx="9">
                  <c:v>48399.251928366997</c:v>
                </c:pt>
                <c:pt idx="10">
                  <c:v>48488.883869810001</c:v>
                </c:pt>
                <c:pt idx="11">
                  <c:v>35754.680712371002</c:v>
                </c:pt>
                <c:pt idx="12">
                  <c:v>60101.800125708003</c:v>
                </c:pt>
                <c:pt idx="13">
                  <c:v>40381.697844326998</c:v>
                </c:pt>
                <c:pt idx="14">
                  <c:v>33815.255697283348</c:v>
                </c:pt>
                <c:pt idx="15">
                  <c:v>36540.127342456006</c:v>
                </c:pt>
                <c:pt idx="16">
                  <c:v>38783.249419273998</c:v>
                </c:pt>
                <c:pt idx="17">
                  <c:v>28080.005296315838</c:v>
                </c:pt>
                <c:pt idx="18">
                  <c:v>34571.313758944263</c:v>
                </c:pt>
                <c:pt idx="19">
                  <c:v>40563.395170978998</c:v>
                </c:pt>
                <c:pt idx="20">
                  <c:v>29630.826311254001</c:v>
                </c:pt>
                <c:pt idx="21">
                  <c:v>33406.030802989</c:v>
                </c:pt>
                <c:pt idx="22">
                  <c:v>28238.854174073796</c:v>
                </c:pt>
                <c:pt idx="23">
                  <c:v>30626.622872682001</c:v>
                </c:pt>
                <c:pt idx="24">
                  <c:v>30085.772721978999</c:v>
                </c:pt>
                <c:pt idx="25">
                  <c:v>22016.510374172001</c:v>
                </c:pt>
                <c:pt idx="26">
                  <c:v>32399.700835429001</c:v>
                </c:pt>
                <c:pt idx="27">
                  <c:v>20793.546165725998</c:v>
                </c:pt>
                <c:pt idx="28">
                  <c:v>21737.999857328999</c:v>
                </c:pt>
                <c:pt idx="29">
                  <c:v>18933.786131909001</c:v>
                </c:pt>
                <c:pt idx="30">
                  <c:v>27125.460919343001</c:v>
                </c:pt>
                <c:pt idx="31">
                  <c:v>28539.861784543999</c:v>
                </c:pt>
                <c:pt idx="32">
                  <c:v>16042.117937917999</c:v>
                </c:pt>
                <c:pt idx="33">
                  <c:v>8553.1502811526007</c:v>
                </c:pt>
                <c:pt idx="34">
                  <c:v>16325.788959851554</c:v>
                </c:pt>
                <c:pt idx="35">
                  <c:v>14270.525629947</c:v>
                </c:pt>
                <c:pt idx="36">
                  <c:v>8521.7668926989008</c:v>
                </c:pt>
                <c:pt idx="37">
                  <c:v>11086.767546569001</c:v>
                </c:pt>
                <c:pt idx="38">
                  <c:v>2492.2673708248999</c:v>
                </c:pt>
              </c:numCache>
            </c:numRef>
          </c:val>
          <c:extLst>
            <c:ext xmlns:c16="http://schemas.microsoft.com/office/drawing/2014/chart" uri="{C3380CC4-5D6E-409C-BE32-E72D297353CC}">
              <c16:uniqueId val="{00000001-4DC1-4593-A687-3DDC10749CBD}"/>
            </c:ext>
          </c:extLst>
        </c:ser>
        <c:ser>
          <c:idx val="2"/>
          <c:order val="2"/>
          <c:tx>
            <c:strRef>
              <c:f>'Figure B1.4.'!$D$40</c:f>
              <c:strCache>
                <c:ptCount val="1"/>
                <c:pt idx="0">
                  <c:v>Upper secondary education</c:v>
                </c:pt>
              </c:strCache>
            </c:strRef>
          </c:tx>
          <c:spPr>
            <a:solidFill>
              <a:srgbClr val="A7B9E3"/>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B1.4.'!$D$41:$D$79</c:f>
              <c:numCache>
                <c:formatCode>#,##0</c:formatCode>
                <c:ptCount val="39"/>
                <c:pt idx="0">
                  <c:v>73490.184437183998</c:v>
                </c:pt>
                <c:pt idx="1">
                  <c:v>70752.557086757995</c:v>
                </c:pt>
                <c:pt idx="2">
                  <c:v>61087.474090622003</c:v>
                </c:pt>
                <c:pt idx="3">
                  <c:v>42507.295525043002</c:v>
                </c:pt>
                <c:pt idx="4">
                  <c:v>57539.270151197998</c:v>
                </c:pt>
                <c:pt idx="5">
                  <c:v>59389.294388030001</c:v>
                </c:pt>
                <c:pt idx="6">
                  <c:v>64956.390235881001</c:v>
                </c:pt>
                <c:pt idx="7">
                  <c:v>47636.600337246004</c:v>
                </c:pt>
                <c:pt idx="8">
                  <c:v>40109.354876473997</c:v>
                </c:pt>
                <c:pt idx="9">
                  <c:v>42377.001970899997</c:v>
                </c:pt>
                <c:pt idx="10">
                  <c:v>31684.877658131001</c:v>
                </c:pt>
                <c:pt idx="11">
                  <c:v>37634.954219997999</c:v>
                </c:pt>
                <c:pt idx="12">
                  <c:v>40264.816943042002</c:v>
                </c:pt>
                <c:pt idx="13">
                  <c:v>42064.148755586</c:v>
                </c:pt>
                <c:pt idx="14">
                  <c:v>29239.207022572671</c:v>
                </c:pt>
                <c:pt idx="15">
                  <c:v>39224.224924347203</c:v>
                </c:pt>
                <c:pt idx="16">
                  <c:v>42149.333749571997</c:v>
                </c:pt>
                <c:pt idx="17">
                  <c:v>40987.436268120728</c:v>
                </c:pt>
                <c:pt idx="18">
                  <c:v>37780.030882088795</c:v>
                </c:pt>
                <c:pt idx="19">
                  <c:v>44217.299271928998</c:v>
                </c:pt>
                <c:pt idx="20">
                  <c:v>35728.097687902002</c:v>
                </c:pt>
                <c:pt idx="21">
                  <c:v>36537.315403394998</c:v>
                </c:pt>
                <c:pt idx="22">
                  <c:v>45329.189728190577</c:v>
                </c:pt>
                <c:pt idx="23">
                  <c:v>30841.491503269001</c:v>
                </c:pt>
                <c:pt idx="24">
                  <c:v>30776.094037663999</c:v>
                </c:pt>
                <c:pt idx="25">
                  <c:v>28482.831082113</c:v>
                </c:pt>
                <c:pt idx="26">
                  <c:v>31362.281977267001</c:v>
                </c:pt>
                <c:pt idx="27">
                  <c:v>21162.297132491</c:v>
                </c:pt>
                <c:pt idx="28">
                  <c:v>19062.798379480999</c:v>
                </c:pt>
                <c:pt idx="29">
                  <c:v>20297.803142261</c:v>
                </c:pt>
                <c:pt idx="30">
                  <c:v>20538.317523436999</c:v>
                </c:pt>
                <c:pt idx="31">
                  <c:v>12570.741866926999</c:v>
                </c:pt>
                <c:pt idx="32">
                  <c:v>19233.019360590999</c:v>
                </c:pt>
                <c:pt idx="33">
                  <c:v>16028.742109174</c:v>
                </c:pt>
                <c:pt idx="34">
                  <c:v>10814.716939440217</c:v>
                </c:pt>
                <c:pt idx="35">
                  <c:v>15070.26652368</c:v>
                </c:pt>
                <c:pt idx="36">
                  <c:v>8202.9765297271006</c:v>
                </c:pt>
                <c:pt idx="37">
                  <c:v>4813.8106169273997</c:v>
                </c:pt>
                <c:pt idx="38">
                  <c:v>2343.5011517643002</c:v>
                </c:pt>
              </c:numCache>
            </c:numRef>
          </c:val>
          <c:extLst>
            <c:ext xmlns:c16="http://schemas.microsoft.com/office/drawing/2014/chart" uri="{C3380CC4-5D6E-409C-BE32-E72D297353CC}">
              <c16:uniqueId val="{00000002-4DC1-4593-A687-3DDC10749CBD}"/>
            </c:ext>
          </c:extLst>
        </c:ser>
        <c:dLbls>
          <c:showLegendKey val="0"/>
          <c:showVal val="0"/>
          <c:showCatName val="0"/>
          <c:showSerName val="0"/>
          <c:showPercent val="0"/>
          <c:showBubbleSize val="0"/>
        </c:dLbls>
        <c:gapWidth val="50"/>
        <c:overlap val="100"/>
        <c:axId val="116294784"/>
        <c:axId val="116296320"/>
      </c:barChart>
      <c:catAx>
        <c:axId val="116294784"/>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296320"/>
        <c:crosses val="autoZero"/>
        <c:auto val="1"/>
        <c:lblAlgn val="ctr"/>
        <c:lblOffset val="0"/>
        <c:tickLblSkip val="1"/>
        <c:noMultiLvlLbl val="0"/>
      </c:catAx>
      <c:valAx>
        <c:axId val="116296320"/>
        <c:scaling>
          <c:orientation val="minMax"/>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Narrow"/>
                    <a:cs typeface="Arial Narrow"/>
                  </a:rPr>
                  <a:t>In equivalent USD converted using PPPs</a:t>
                </a:r>
              </a:p>
            </c:rich>
          </c:tx>
          <c:layout>
            <c:manualLayout>
              <c:xMode val="edge"/>
              <c:yMode val="edge"/>
              <c:x val="1.6056843553413799E-2"/>
              <c:y val="7.7654095869595305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6294784"/>
        <c:crosses val="autoZero"/>
        <c:crossBetween val="between"/>
      </c:valAx>
      <c:spPr>
        <a:solidFill>
          <a:srgbClr val="FFFFFF"/>
        </a:solidFill>
        <a:ln w="9525">
          <a:solidFill>
            <a:srgbClr val="000000"/>
          </a:solidFill>
          <a:prstDash val="solid"/>
        </a:ln>
      </c:spPr>
    </c:plotArea>
    <c:legend>
      <c:legendPos val="t"/>
      <c:layout>
        <c:manualLayout>
          <c:xMode val="edge"/>
          <c:yMode val="edge"/>
          <c:x val="7.6500078778586098E-2"/>
          <c:y val="1.4035087719298201E-2"/>
          <c:w val="0.90375009126787398"/>
          <c:h val="5.2631578947368397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hyperlink" Target="http://dx.doi.org/10.1787/888933397556" TargetMode="External"/></Relationships>
</file>

<file path=xl/drawings/_rels/drawing12.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18.xml.rels><?xml version="1.0" encoding="UTF-8" standalone="yes"?>
<Relationships xmlns="http://schemas.openxmlformats.org/package/2006/relationships"><Relationship Id="rId1" Type="http://schemas.openxmlformats.org/officeDocument/2006/relationships/hyperlink" Target="http://dx.doi.org/10.1787/888933397692" TargetMode="External"/></Relationships>
</file>

<file path=xl/drawings/_rels/drawing19.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23.xml.rels><?xml version="1.0" encoding="UTF-8" standalone="yes"?>
<Relationships xmlns="http://schemas.openxmlformats.org/package/2006/relationships"><Relationship Id="rId1" Type="http://schemas.openxmlformats.org/officeDocument/2006/relationships/hyperlink" Target="http://dx.doi.org/10.1787/888933397862" TargetMode="External"/></Relationships>
</file>

<file path=xl/drawings/_rels/drawing2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8.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29.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1.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2.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3.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9.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0.xml.rels><?xml version="1.0" encoding="UTF-8" standalone="yes"?>
<Relationships xmlns="http://schemas.openxmlformats.org/package/2006/relationships"><Relationship Id="rId1" Type="http://schemas.openxmlformats.org/officeDocument/2006/relationships/hyperlink" Target="http://dx.doi.org/10.1787/888933398130" TargetMode="External"/></Relationships>
</file>

<file path=xl/drawings/_rels/drawing41.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43.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45.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46.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47.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48.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4" Type="http://schemas.openxmlformats.org/officeDocument/2006/relationships/chart" Target="../charts/chart38.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1.xml.rels><?xml version="1.0" encoding="UTF-8" standalone="yes"?>
<Relationships xmlns="http://schemas.openxmlformats.org/package/2006/relationships"><Relationship Id="rId2" Type="http://schemas.openxmlformats.org/officeDocument/2006/relationships/chart" Target="../charts/chart41.xml"/><Relationship Id="rId1" Type="http://schemas.openxmlformats.org/officeDocument/2006/relationships/chart" Target="../charts/chart40.xml"/></Relationships>
</file>

<file path=xl/drawings/_rels/drawing53.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54.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8.xml.rels><?xml version="1.0" encoding="UTF-8" standalone="yes"?>
<Relationships xmlns="http://schemas.openxmlformats.org/package/2006/relationships"><Relationship Id="rId2" Type="http://schemas.openxmlformats.org/officeDocument/2006/relationships/chart" Target="../charts/chart47.xml"/><Relationship Id="rId1" Type="http://schemas.openxmlformats.org/officeDocument/2006/relationships/chart" Target="../charts/chart46.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60.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61.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7.xml.rels><?xml version="1.0" encoding="UTF-8" standalone="yes"?>
<Relationships xmlns="http://schemas.openxmlformats.org/package/2006/relationships"><Relationship Id="rId1" Type="http://schemas.openxmlformats.org/officeDocument/2006/relationships/hyperlink" Target="http://dx.doi.org/10.1787/888933397540"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dx.doi.org/10.1787/888933397540" TargetMode="Externa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9525</xdr:colOff>
      <xdr:row>23</xdr:row>
      <xdr:rowOff>95250</xdr:rowOff>
    </xdr:from>
    <xdr:to>
      <xdr:col>8</xdr:col>
      <xdr:colOff>164224</xdr:colOff>
      <xdr:row>32</xdr:row>
      <xdr:rowOff>1152525</xdr:rowOff>
    </xdr:to>
    <xdr:graphicFrame macro="">
      <xdr:nvGraphicFramePr>
        <xdr:cNvPr id="1028" name="Chart 1">
          <a:extLst>
            <a:ext uri="{FF2B5EF4-FFF2-40B4-BE49-F238E27FC236}">
              <a16:creationId xmlns:a16="http://schemas.microsoft.com/office/drawing/2014/main" id="{00000000-0008-0000-0000-00000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1152525</xdr:rowOff>
    </xdr:from>
    <xdr:to>
      <xdr:col>8</xdr:col>
      <xdr:colOff>0</xdr:colOff>
      <xdr:row>39</xdr:row>
      <xdr:rowOff>123825</xdr:rowOff>
    </xdr:to>
    <xdr:graphicFrame macro="">
      <xdr:nvGraphicFramePr>
        <xdr:cNvPr id="1029" name="Chart 2">
          <a:extLst>
            <a:ext uri="{FF2B5EF4-FFF2-40B4-BE49-F238E27FC236}">
              <a16:creationId xmlns:a16="http://schemas.microsoft.com/office/drawing/2014/main" id="{00000000-0008-0000-0000-000005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38100</xdr:rowOff>
    </xdr:from>
    <xdr:to>
      <xdr:col>7</xdr:col>
      <xdr:colOff>238125</xdr:colOff>
      <xdr:row>23</xdr:row>
      <xdr:rowOff>133350</xdr:rowOff>
    </xdr:to>
    <xdr:graphicFrame macro="">
      <xdr:nvGraphicFramePr>
        <xdr:cNvPr id="1030" name="Chart 3">
          <a:extLst>
            <a:ext uri="{FF2B5EF4-FFF2-40B4-BE49-F238E27FC236}">
              <a16:creationId xmlns:a16="http://schemas.microsoft.com/office/drawing/2014/main" id="{00000000-0008-0000-0000-000006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435175</xdr:colOff>
      <xdr:row>8</xdr:row>
      <xdr:rowOff>76199</xdr:rowOff>
    </xdr:from>
    <xdr:to>
      <xdr:col>17</xdr:col>
      <xdr:colOff>219075</xdr:colOff>
      <xdr:row>33</xdr:row>
      <xdr:rowOff>106573</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0.01903</cdr:x>
      <cdr:y>0.93347</cdr:y>
    </cdr:from>
    <cdr:to>
      <cdr:x>0.73286</cdr:x>
      <cdr:y>0.97763</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47383" y="3679352"/>
          <a:ext cx="5528167" cy="1740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195</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http://dx.doi.org/10.1787/888933397556 </a:t>
          </a:r>
          <a:endParaRPr lang="en-US" sz="1000" i="1">
            <a:latin typeface="Arial Narrow" charset="0"/>
            <a:ea typeface="Arial Narrow" charset="0"/>
            <a:cs typeface="Arial Narrow" charset="0"/>
          </a:endParaRPr>
        </a:p>
        <a:p xmlns:a="http://schemas.openxmlformats.org/drawingml/2006/main">
          <a:r>
            <a:rPr lang="cs-CZ" sz="1000" i="1" baseline="0">
              <a:latin typeface="Arial Narrow" charset="0"/>
              <a:ea typeface="Arial Narrow" charset="0"/>
              <a:cs typeface="Arial Narrow" charset="0"/>
            </a:rPr>
            <a:t> </a:t>
          </a:r>
          <a:endParaRPr lang="en-US" sz="1000" i="1">
            <a:latin typeface="Arial Narrow" charset="0"/>
            <a:ea typeface="Arial Narrow" charset="0"/>
            <a:cs typeface="Arial Narrow" charset="0"/>
          </a:endParaRP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9525</xdr:colOff>
      <xdr:row>8</xdr:row>
      <xdr:rowOff>9525</xdr:rowOff>
    </xdr:from>
    <xdr:to>
      <xdr:col>7</xdr:col>
      <xdr:colOff>304800</xdr:colOff>
      <xdr:row>30</xdr:row>
      <xdr:rowOff>28575</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30</xdr:row>
      <xdr:rowOff>28575</xdr:rowOff>
    </xdr:from>
    <xdr:to>
      <xdr:col>7</xdr:col>
      <xdr:colOff>304800</xdr:colOff>
      <xdr:row>54</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absSizeAnchor xmlns:cdr="http://schemas.openxmlformats.org/drawingml/2006/chartDrawing">
    <cdr:from>
      <cdr:x>0.72075</cdr:x>
      <cdr:y>0.19225</cdr:y>
    </cdr:from>
    <cdr:ext cx="1442804" cy="158760"/>
    <cdr:sp macro="" textlink="">
      <cdr:nvSpPr>
        <cdr:cNvPr id="10241" name="Text Box 1">
          <a:extLst xmlns:a="http://schemas.openxmlformats.org/drawingml/2006/main">
            <a:ext uri="{FF2B5EF4-FFF2-40B4-BE49-F238E27FC236}">
              <a16:creationId xmlns:a16="http://schemas.microsoft.com/office/drawing/2014/main" id="{310F5A0C-A4FD-DC4D-8695-8D421F9909A4}"/>
            </a:ext>
          </a:extLst>
        </cdr:cNvPr>
        <cdr:cNvSpPr txBox="1">
          <a:spLocks xmlns:a="http://schemas.openxmlformats.org/drawingml/2006/main" noChangeArrowheads="1"/>
        </cdr:cNvSpPr>
      </cdr:nvSpPr>
      <cdr:spPr bwMode="auto">
        <a:xfrm xmlns:a="http://schemas.openxmlformats.org/drawingml/2006/main">
          <a:off x="5305425" y="685800"/>
          <a:ext cx="1914525" cy="15240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0.71475</cdr:x>
      <cdr:y>0.2525</cdr:y>
    </cdr:from>
    <cdr:ext cx="144698" cy="157815"/>
    <cdr:sp macro="" textlink="">
      <cdr:nvSpPr>
        <cdr:cNvPr id="10242" name="Line 2">
          <a:extLst xmlns:a="http://schemas.openxmlformats.org/drawingml/2006/main">
            <a:ext uri="{FF2B5EF4-FFF2-40B4-BE49-F238E27FC236}">
              <a16:creationId xmlns:a16="http://schemas.microsoft.com/office/drawing/2014/main" id="{AB242E82-B6CD-C34A-937B-50F1E35D211A}"/>
            </a:ext>
          </a:extLst>
        </cdr:cNvPr>
        <cdr:cNvSpPr>
          <a:spLocks xmlns:a="http://schemas.openxmlformats.org/drawingml/2006/main" noChangeShapeType="1"/>
        </cdr:cNvSpPr>
      </cdr:nvSpPr>
      <cdr:spPr bwMode="auto">
        <a:xfrm xmlns:a="http://schemas.openxmlformats.org/drawingml/2006/main" flipH="1">
          <a:off x="5267325" y="904875"/>
          <a:ext cx="190500" cy="152400"/>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4.xml><?xml version="1.0" encoding="utf-8"?>
<c:userShapes xmlns:c="http://schemas.openxmlformats.org/drawingml/2006/chart">
  <cdr:absSizeAnchor xmlns:cdr="http://schemas.openxmlformats.org/drawingml/2006/chartDrawing">
    <cdr:from>
      <cdr:x>0.713</cdr:x>
      <cdr:y>0.13675</cdr:y>
    </cdr:from>
    <cdr:ext cx="1473413" cy="270596"/>
    <cdr:sp macro="" textlink="">
      <cdr:nvSpPr>
        <cdr:cNvPr id="10241" name="Text Box 1">
          <a:extLst xmlns:a="http://schemas.openxmlformats.org/drawingml/2006/main">
            <a:ext uri="{FF2B5EF4-FFF2-40B4-BE49-F238E27FC236}">
              <a16:creationId xmlns:a16="http://schemas.microsoft.com/office/drawing/2014/main" id="{C0C42B28-2B14-FA45-B477-A43E94626E25}"/>
            </a:ext>
          </a:extLst>
        </cdr:cNvPr>
        <cdr:cNvSpPr txBox="1">
          <a:spLocks xmlns:a="http://schemas.openxmlformats.org/drawingml/2006/main" noChangeArrowheads="1"/>
        </cdr:cNvSpPr>
      </cdr:nvSpPr>
      <cdr:spPr bwMode="auto">
        <a:xfrm xmlns:a="http://schemas.openxmlformats.org/drawingml/2006/main">
          <a:off x="4981575" y="485775"/>
          <a:ext cx="1847850" cy="23812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0.78425</cdr:x>
      <cdr:y>0.20375</cdr:y>
    </cdr:from>
    <cdr:ext cx="150263" cy="462567"/>
    <cdr:sp macro="" textlink="">
      <cdr:nvSpPr>
        <cdr:cNvPr id="10242" name="Line 2">
          <a:extLst xmlns:a="http://schemas.openxmlformats.org/drawingml/2006/main">
            <a:ext uri="{FF2B5EF4-FFF2-40B4-BE49-F238E27FC236}">
              <a16:creationId xmlns:a16="http://schemas.microsoft.com/office/drawing/2014/main" id="{CD04D425-33A9-E947-92FB-69AAD3AAA406}"/>
            </a:ext>
          </a:extLst>
        </cdr:cNvPr>
        <cdr:cNvSpPr>
          <a:spLocks xmlns:a="http://schemas.openxmlformats.org/drawingml/2006/main" noChangeShapeType="1"/>
        </cdr:cNvSpPr>
      </cdr:nvSpPr>
      <cdr:spPr bwMode="auto">
        <a:xfrm xmlns:a="http://schemas.openxmlformats.org/drawingml/2006/main" flipH="1">
          <a:off x="5476875" y="733425"/>
          <a:ext cx="190500" cy="40957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5.xml><?xml version="1.0" encoding="utf-8"?>
<xdr:wsDr xmlns:xdr="http://schemas.openxmlformats.org/drawingml/2006/spreadsheetDrawing" xmlns:a="http://schemas.openxmlformats.org/drawingml/2006/main">
  <xdr:twoCellAnchor>
    <xdr:from>
      <xdr:col>0</xdr:col>
      <xdr:colOff>9525</xdr:colOff>
      <xdr:row>8</xdr:row>
      <xdr:rowOff>9525</xdr:rowOff>
    </xdr:from>
    <xdr:to>
      <xdr:col>7</xdr:col>
      <xdr:colOff>304800</xdr:colOff>
      <xdr:row>30</xdr:row>
      <xdr:rowOff>28575</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30</xdr:row>
      <xdr:rowOff>28575</xdr:rowOff>
    </xdr:from>
    <xdr:to>
      <xdr:col>7</xdr:col>
      <xdr:colOff>304800</xdr:colOff>
      <xdr:row>54</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7</xdr:row>
      <xdr:rowOff>60960</xdr:rowOff>
    </xdr:from>
    <xdr:to>
      <xdr:col>23</xdr:col>
      <xdr:colOff>390525</xdr:colOff>
      <xdr:row>30</xdr:row>
      <xdr:rowOff>19050</xdr:rowOff>
    </xdr:to>
    <xdr:graphicFrame macro="">
      <xdr:nvGraphicFramePr>
        <xdr:cNvPr id="4" name="Chart 3">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c:userShapes xmlns:c="http://schemas.openxmlformats.org/drawingml/2006/chart">
  <cdr:absSizeAnchor xmlns:cdr="http://schemas.openxmlformats.org/drawingml/2006/chartDrawing">
    <cdr:from>
      <cdr:x>0.72075</cdr:x>
      <cdr:y>0.19225</cdr:y>
    </cdr:from>
    <cdr:ext cx="1442804" cy="158760"/>
    <cdr:sp macro="" textlink="">
      <cdr:nvSpPr>
        <cdr:cNvPr id="10241" name="Text Box 1">
          <a:extLst xmlns:a="http://schemas.openxmlformats.org/drawingml/2006/main">
            <a:ext uri="{FF2B5EF4-FFF2-40B4-BE49-F238E27FC236}">
              <a16:creationId xmlns:a16="http://schemas.microsoft.com/office/drawing/2014/main" id="{CF54BB84-80C9-A942-8B49-8BCB1B01B63B}"/>
            </a:ext>
          </a:extLst>
        </cdr:cNvPr>
        <cdr:cNvSpPr txBox="1">
          <a:spLocks xmlns:a="http://schemas.openxmlformats.org/drawingml/2006/main" noChangeArrowheads="1"/>
        </cdr:cNvSpPr>
      </cdr:nvSpPr>
      <cdr:spPr bwMode="auto">
        <a:xfrm xmlns:a="http://schemas.openxmlformats.org/drawingml/2006/main">
          <a:off x="5305425" y="685800"/>
          <a:ext cx="1914525" cy="15240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0.71475</cdr:x>
      <cdr:y>0.2525</cdr:y>
    </cdr:from>
    <cdr:ext cx="144698" cy="157815"/>
    <cdr:sp macro="" textlink="">
      <cdr:nvSpPr>
        <cdr:cNvPr id="10242" name="Line 2">
          <a:extLst xmlns:a="http://schemas.openxmlformats.org/drawingml/2006/main">
            <a:ext uri="{FF2B5EF4-FFF2-40B4-BE49-F238E27FC236}">
              <a16:creationId xmlns:a16="http://schemas.microsoft.com/office/drawing/2014/main" id="{D466D89F-598A-8646-9269-56CCD46D023C}"/>
            </a:ext>
          </a:extLst>
        </cdr:cNvPr>
        <cdr:cNvSpPr>
          <a:spLocks xmlns:a="http://schemas.openxmlformats.org/drawingml/2006/main" noChangeShapeType="1"/>
        </cdr:cNvSpPr>
      </cdr:nvSpPr>
      <cdr:spPr bwMode="auto">
        <a:xfrm xmlns:a="http://schemas.openxmlformats.org/drawingml/2006/main" flipH="1">
          <a:off x="5267325" y="904875"/>
          <a:ext cx="190500" cy="152400"/>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7.xml><?xml version="1.0" encoding="utf-8"?>
<c:userShapes xmlns:c="http://schemas.openxmlformats.org/drawingml/2006/chart">
  <cdr:absSizeAnchor xmlns:cdr="http://schemas.openxmlformats.org/drawingml/2006/chartDrawing">
    <cdr:from>
      <cdr:x>0.713</cdr:x>
      <cdr:y>0.13675</cdr:y>
    </cdr:from>
    <cdr:ext cx="1473413" cy="270596"/>
    <cdr:sp macro="" textlink="">
      <cdr:nvSpPr>
        <cdr:cNvPr id="10241" name="Text Box 1">
          <a:extLst xmlns:a="http://schemas.openxmlformats.org/drawingml/2006/main">
            <a:ext uri="{FF2B5EF4-FFF2-40B4-BE49-F238E27FC236}">
              <a16:creationId xmlns:a16="http://schemas.microsoft.com/office/drawing/2014/main" id="{792F9983-BF71-9240-8316-8F1279788CB2}"/>
            </a:ext>
          </a:extLst>
        </cdr:cNvPr>
        <cdr:cNvSpPr txBox="1">
          <a:spLocks xmlns:a="http://schemas.openxmlformats.org/drawingml/2006/main" noChangeArrowheads="1"/>
        </cdr:cNvSpPr>
      </cdr:nvSpPr>
      <cdr:spPr bwMode="auto">
        <a:xfrm xmlns:a="http://schemas.openxmlformats.org/drawingml/2006/main">
          <a:off x="4981575" y="485775"/>
          <a:ext cx="1847850" cy="23812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0.78425</cdr:x>
      <cdr:y>0.20375</cdr:y>
    </cdr:from>
    <cdr:ext cx="150263" cy="462567"/>
    <cdr:sp macro="" textlink="">
      <cdr:nvSpPr>
        <cdr:cNvPr id="10242" name="Line 2">
          <a:extLst xmlns:a="http://schemas.openxmlformats.org/drawingml/2006/main">
            <a:ext uri="{FF2B5EF4-FFF2-40B4-BE49-F238E27FC236}">
              <a16:creationId xmlns:a16="http://schemas.microsoft.com/office/drawing/2014/main" id="{002387C4-710B-8B41-B3BA-52F777D780A3}"/>
            </a:ext>
          </a:extLst>
        </cdr:cNvPr>
        <cdr:cNvSpPr>
          <a:spLocks xmlns:a="http://schemas.openxmlformats.org/drawingml/2006/main" noChangeShapeType="1"/>
        </cdr:cNvSpPr>
      </cdr:nvSpPr>
      <cdr:spPr bwMode="auto">
        <a:xfrm xmlns:a="http://schemas.openxmlformats.org/drawingml/2006/main" flipH="1">
          <a:off x="5476875" y="733425"/>
          <a:ext cx="190500" cy="40957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8.xml><?xml version="1.0" encoding="utf-8"?>
<c:userShapes xmlns:c="http://schemas.openxmlformats.org/drawingml/2006/chart">
  <cdr:absSizeAnchor xmlns:cdr="http://schemas.openxmlformats.org/drawingml/2006/chartDrawing">
    <cdr:from>
      <cdr:x>0.73101</cdr:x>
      <cdr:y>0.27789</cdr:y>
    </cdr:from>
    <cdr:ext cx="1442804" cy="158760"/>
    <cdr:sp macro="" textlink="">
      <cdr:nvSpPr>
        <cdr:cNvPr id="10241" name="Text Box 1">
          <a:extLst xmlns:a="http://schemas.openxmlformats.org/drawingml/2006/main">
            <a:ext uri="{FF2B5EF4-FFF2-40B4-BE49-F238E27FC236}">
              <a16:creationId xmlns:a16="http://schemas.microsoft.com/office/drawing/2014/main" id="{CF54BB84-80C9-A942-8B49-8BCB1B01B63B}"/>
            </a:ext>
          </a:extLst>
        </cdr:cNvPr>
        <cdr:cNvSpPr txBox="1">
          <a:spLocks xmlns:a="http://schemas.openxmlformats.org/drawingml/2006/main" noChangeArrowheads="1"/>
        </cdr:cNvSpPr>
      </cdr:nvSpPr>
      <cdr:spPr bwMode="auto">
        <a:xfrm xmlns:a="http://schemas.openxmlformats.org/drawingml/2006/main">
          <a:off x="4073259" y="1050829"/>
          <a:ext cx="1442804" cy="15876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cs-CZ" sz="800" b="0" i="0" strike="noStrike">
              <a:solidFill>
                <a:srgbClr val="000000"/>
              </a:solidFill>
              <a:latin typeface="Arial Narrow"/>
              <a:cs typeface="Arial"/>
            </a:rPr>
            <a:t>Průměr </a:t>
          </a:r>
          <a:r>
            <a:rPr lang="en-US" sz="800" b="0" i="0" strike="noStrike">
              <a:solidFill>
                <a:srgbClr val="000000"/>
              </a:solidFill>
              <a:latin typeface="Arial Narrow"/>
              <a:cs typeface="Arial"/>
            </a:rPr>
            <a:t>OECD</a:t>
          </a:r>
        </a:p>
      </cdr:txBody>
    </cdr:sp>
  </cdr:absSizeAnchor>
  <cdr:absSizeAnchor xmlns:cdr="http://schemas.openxmlformats.org/drawingml/2006/chartDrawing">
    <cdr:from>
      <cdr:x>0.6906</cdr:x>
      <cdr:y>0.34066</cdr:y>
    </cdr:from>
    <cdr:ext cx="288797" cy="292965"/>
    <cdr:sp macro="" textlink="">
      <cdr:nvSpPr>
        <cdr:cNvPr id="10242" name="Line 2">
          <a:extLst xmlns:a="http://schemas.openxmlformats.org/drawingml/2006/main">
            <a:ext uri="{FF2B5EF4-FFF2-40B4-BE49-F238E27FC236}">
              <a16:creationId xmlns:a16="http://schemas.microsoft.com/office/drawing/2014/main" id="{D466D89F-598A-8646-9269-56CCD46D023C}"/>
            </a:ext>
          </a:extLst>
        </cdr:cNvPr>
        <cdr:cNvSpPr>
          <a:spLocks xmlns:a="http://schemas.openxmlformats.org/drawingml/2006/main" noChangeShapeType="1"/>
        </cdr:cNvSpPr>
      </cdr:nvSpPr>
      <cdr:spPr bwMode="auto">
        <a:xfrm xmlns:a="http://schemas.openxmlformats.org/drawingml/2006/main" flipH="1">
          <a:off x="3848100" y="1288184"/>
          <a:ext cx="288797" cy="29296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dr:relSizeAnchor xmlns:cdr="http://schemas.openxmlformats.org/drawingml/2006/chartDrawing">
    <cdr:from>
      <cdr:x>0.07967</cdr:x>
      <cdr:y>0.4185</cdr:y>
    </cdr:from>
    <cdr:to>
      <cdr:x>0.98565</cdr:x>
      <cdr:y>0.42605</cdr:y>
    </cdr:to>
    <cdr:cxnSp macro="">
      <cdr:nvCxnSpPr>
        <cdr:cNvPr id="5" name="Straight Connector 4"/>
        <cdr:cNvCxnSpPr/>
      </cdr:nvCxnSpPr>
      <cdr:spPr>
        <a:xfrm xmlns:a="http://schemas.openxmlformats.org/drawingml/2006/main">
          <a:off x="444197" y="1605911"/>
          <a:ext cx="5051252" cy="28997"/>
        </a:xfrm>
        <a:prstGeom xmlns:a="http://schemas.openxmlformats.org/drawingml/2006/main" prst="line">
          <a:avLst/>
        </a:prstGeom>
        <a:ln xmlns:a="http://schemas.openxmlformats.org/drawingml/2006/main" w="19050"/>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0.01698</cdr:x>
      <cdr:y>0.93613</cdr:y>
    </cdr:from>
    <cdr:to>
      <cdr:x>0.90279</cdr:x>
      <cdr:y>0.98182</cdr:y>
    </cdr:to>
    <cdr:sp macro="" textlink="">
      <cdr:nvSpPr>
        <cdr:cNvPr id="6" name="TextBox 5">
          <a:hlinkClick xmlns:a="http://schemas.openxmlformats.org/drawingml/2006/main" xmlns:r="http://schemas.openxmlformats.org/officeDocument/2006/relationships" r:id="rId1"/>
        </cdr:cNvPr>
        <cdr:cNvSpPr txBox="1"/>
      </cdr:nvSpPr>
      <cdr:spPr>
        <a:xfrm xmlns:a="http://schemas.openxmlformats.org/drawingml/2006/main">
          <a:off x="106017" y="3419061"/>
          <a:ext cx="5530629" cy="1668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1">
              <a:latin typeface="Arial Narrow" charset="0"/>
              <a:ea typeface="Arial Narrow" charset="0"/>
              <a:cs typeface="Arial Narrow" charset="0"/>
            </a:rPr>
            <a:t>, str.</a:t>
          </a:r>
          <a:r>
            <a:rPr lang="cs-CZ" sz="1000" i="1" baseline="0">
              <a:latin typeface="Arial Narrow" charset="0"/>
              <a:ea typeface="Arial Narrow" charset="0"/>
              <a:cs typeface="Arial Narrow" charset="0"/>
            </a:rPr>
            <a:t> 207, </a:t>
          </a:r>
          <a:r>
            <a:rPr lang="en-US" sz="1000" i="1">
              <a:solidFill>
                <a:srgbClr val="1C1C19"/>
              </a:solidFill>
              <a:effectLst/>
              <a:latin typeface="Arial Narrow" charset="0"/>
              <a:ea typeface="Arial Narrow" charset="0"/>
              <a:cs typeface="Arial Narrow" charset="0"/>
            </a:rPr>
            <a:t>http://dx.doi.org/10.1787/888933397692 </a:t>
          </a:r>
          <a:endParaRPr lang="en-US" sz="1000" i="1">
            <a:latin typeface="Arial Narrow" charset="0"/>
            <a:ea typeface="Arial Narrow" charset="0"/>
            <a:cs typeface="Arial Narrow" charset="0"/>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en-US" sz="1000" i="1">
            <a:latin typeface="Arial Narrow" charset="0"/>
            <a:ea typeface="Arial Narrow" charset="0"/>
            <a:cs typeface="Arial Narrow" charset="0"/>
          </a:endParaRPr>
        </a:p>
        <a:p xmlns:a="http://schemas.openxmlformats.org/drawingml/2006/main">
          <a:r>
            <a:rPr lang="cs-CZ" sz="1000" i="1" baseline="0">
              <a:latin typeface="Arial Narrow" charset="0"/>
              <a:ea typeface="Arial Narrow" charset="0"/>
              <a:cs typeface="Arial Narrow" charset="0"/>
            </a:rPr>
            <a:t> </a:t>
          </a:r>
          <a:endParaRPr lang="en-US" sz="1000" i="1">
            <a:latin typeface="Arial Narrow" charset="0"/>
            <a:ea typeface="Arial Narrow" charset="0"/>
            <a:cs typeface="Arial Narrow" charset="0"/>
          </a:endParaRP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123825</xdr:colOff>
      <xdr:row>8</xdr:row>
      <xdr:rowOff>9525</xdr:rowOff>
    </xdr:from>
    <xdr:to>
      <xdr:col>11</xdr:col>
      <xdr:colOff>304800</xdr:colOff>
      <xdr:row>29</xdr:row>
      <xdr:rowOff>66675</xdr:rowOff>
    </xdr:to>
    <xdr:graphicFrame macro="">
      <xdr:nvGraphicFramePr>
        <xdr:cNvPr id="2" name="Chart 4">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absSizeAnchor xmlns:cdr="http://schemas.openxmlformats.org/drawingml/2006/chartDrawing">
    <cdr:from>
      <cdr:x>0</cdr:x>
      <cdr:y>0</cdr:y>
    </cdr:from>
    <cdr:ext cx="0" cy="0"/>
    <cdr:sp macro="" textlink="">
      <cdr:nvSpPr>
        <cdr:cNvPr id="46085" name="Text Box 5">
          <a:extLst xmlns:a="http://schemas.openxmlformats.org/drawingml/2006/main">
            <a:ext uri="{FF2B5EF4-FFF2-40B4-BE49-F238E27FC236}">
              <a16:creationId xmlns:a16="http://schemas.microsoft.com/office/drawing/2014/main" id="{E6B974D4-83D7-8E4C-8DAA-055BB4E4CDAB}"/>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pic>
      <cdr:nvPicPr>
        <cdr:cNvPr id="8" name="chart">
          <a:extLst xmlns:a="http://schemas.openxmlformats.org/drawingml/2006/main">
            <a:ext uri="{FF2B5EF4-FFF2-40B4-BE49-F238E27FC236}">
              <a16:creationId xmlns:a16="http://schemas.microsoft.com/office/drawing/2014/main" id="{6591B322-C102-E444-A374-B64FEC1AE9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0" cy="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1</cdr:y>
    </cdr:from>
    <cdr:ext cx="0" cy="0"/>
    <cdr:sp macro="" textlink="">
      <cdr:nvSpPr>
        <cdr:cNvPr id="10" name="Text Box 1">
          <a:extLst xmlns:a="http://schemas.openxmlformats.org/drawingml/2006/main">
            <a:ext uri="{FF2B5EF4-FFF2-40B4-BE49-F238E27FC236}">
              <a16:creationId xmlns:a16="http://schemas.microsoft.com/office/drawing/2014/main" id="{9AC260C6-7B3B-9E43-9FE9-E18136A353F1}"/>
            </a:ext>
          </a:extLst>
        </cdr:cNvPr>
        <cdr:cNvSpPr txBox="1">
          <a:spLocks xmlns:a="http://schemas.openxmlformats.org/drawingml/2006/main" noChangeArrowheads="1"/>
        </cdr:cNvSpPr>
      </cdr:nvSpPr>
      <cdr:spPr bwMode="auto">
        <a:xfrm xmlns:a="http://schemas.openxmlformats.org/drawingml/2006/main">
          <a:off x="0" y="314325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0" cy="0"/>
    <cdr:sp macro="" textlink="">
      <cdr:nvSpPr>
        <cdr:cNvPr id="14" name="Text Box 1">
          <a:extLst xmlns:a="http://schemas.openxmlformats.org/drawingml/2006/main">
            <a:ext uri="{FF2B5EF4-FFF2-40B4-BE49-F238E27FC236}">
              <a16:creationId xmlns:a16="http://schemas.microsoft.com/office/drawing/2014/main" id="{A75CF84A-7D55-F748-865D-8844A8B3919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9" name="Text Box 1">
          <a:extLst xmlns:a="http://schemas.openxmlformats.org/drawingml/2006/main">
            <a:ext uri="{FF2B5EF4-FFF2-40B4-BE49-F238E27FC236}">
              <a16:creationId xmlns:a16="http://schemas.microsoft.com/office/drawing/2014/main" id="{782AA9A0-A639-1F40-8B8C-5331E226062D}"/>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11" name="Text Box 1">
          <a:extLst xmlns:a="http://schemas.openxmlformats.org/drawingml/2006/main">
            <a:ext uri="{FF2B5EF4-FFF2-40B4-BE49-F238E27FC236}">
              <a16:creationId xmlns:a16="http://schemas.microsoft.com/office/drawing/2014/main" id="{1E82E82C-8DE2-1D4E-B4E4-D4B82AEAC74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In equivalent USD converted using PPPs)</a:t>
          </a:r>
        </a:p>
      </cdr:txBody>
    </cdr:sp>
  </cdr:absSizeAnchor>
</c:userShapes>
</file>

<file path=xl/drawings/drawing20.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a16="http://schemas.microsoft.com/office/drawing/2014/main" id="{2462222B-E00B-4843-B4E7-58F0242EB4E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userShapes>
</file>

<file path=xl/drawings/drawing21.xml><?xml version="1.0" encoding="utf-8"?>
<xdr:wsDr xmlns:xdr="http://schemas.openxmlformats.org/drawingml/2006/spreadsheetDrawing" xmlns:a="http://schemas.openxmlformats.org/drawingml/2006/main">
  <xdr:twoCellAnchor>
    <xdr:from>
      <xdr:col>0</xdr:col>
      <xdr:colOff>123825</xdr:colOff>
      <xdr:row>8</xdr:row>
      <xdr:rowOff>9525</xdr:rowOff>
    </xdr:from>
    <xdr:to>
      <xdr:col>11</xdr:col>
      <xdr:colOff>304800</xdr:colOff>
      <xdr:row>29</xdr:row>
      <xdr:rowOff>66675</xdr:rowOff>
    </xdr:to>
    <xdr:graphicFrame macro="">
      <xdr:nvGraphicFramePr>
        <xdr:cNvPr id="2" name="Chart 4">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8</xdr:row>
      <xdr:rowOff>0</xdr:rowOff>
    </xdr:from>
    <xdr:to>
      <xdr:col>23</xdr:col>
      <xdr:colOff>28575</xdr:colOff>
      <xdr:row>32</xdr:row>
      <xdr:rowOff>19050</xdr:rowOff>
    </xdr:to>
    <xdr:graphicFrame macro="">
      <xdr:nvGraphicFramePr>
        <xdr:cNvPr id="3" name="Chart 4">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a16="http://schemas.microsoft.com/office/drawing/2014/main" id="{27B95EC3-8D04-4E49-9579-249308BD00A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userShapes>
</file>

<file path=xl/drawings/drawing23.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a16="http://schemas.microsoft.com/office/drawing/2014/main" id="{27B95EC3-8D04-4E49-9579-249308BD00A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dr:relSizeAnchor xmlns:cdr="http://schemas.openxmlformats.org/drawingml/2006/chartDrawing">
    <cdr:from>
      <cdr:x>0.01691</cdr:x>
      <cdr:y>0.92624</cdr:y>
    </cdr:from>
    <cdr:to>
      <cdr:x>0.83372</cdr:x>
      <cdr:y>0.97117</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114300" y="3429000"/>
          <a:ext cx="5521266" cy="166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1">
              <a:latin typeface="Arial Narrow" charset="0"/>
              <a:ea typeface="Arial Narrow" charset="0"/>
              <a:cs typeface="Arial Narrow" charset="0"/>
            </a:rPr>
            <a:t>, str.</a:t>
          </a:r>
          <a:r>
            <a:rPr lang="cs-CZ" sz="1000" i="1" baseline="0">
              <a:latin typeface="Arial Narrow" charset="0"/>
              <a:ea typeface="Arial Narrow" charset="0"/>
              <a:cs typeface="Arial Narrow" charset="0"/>
            </a:rPr>
            <a:t> 230, </a:t>
          </a:r>
          <a:r>
            <a:rPr lang="en-US" sz="1000" i="1">
              <a:effectLst/>
              <a:latin typeface="Arial Narrow" charset="0"/>
              <a:ea typeface="Arial Narrow" charset="0"/>
              <a:cs typeface="Arial Narrow" charset="0"/>
            </a:rPr>
            <a:t>http://dx.doi.org/10.1787/888933397862</a:t>
          </a:r>
          <a:endParaRPr lang="en-US" sz="1000" i="1">
            <a:latin typeface="Arial Narrow" charset="0"/>
            <a:ea typeface="Arial Narrow" charset="0"/>
            <a:cs typeface="Arial Narrow" charset="0"/>
          </a:endParaRPr>
        </a:p>
      </cdr:txBody>
    </cdr:sp>
  </cdr:relSizeAnchor>
</c:userShapes>
</file>

<file path=xl/drawings/drawing24.xml><?xml version="1.0" encoding="utf-8"?>
<xdr:wsDr xmlns:xdr="http://schemas.openxmlformats.org/drawingml/2006/spreadsheetDrawing" xmlns:a="http://schemas.openxmlformats.org/drawingml/2006/main">
  <xdr:twoCellAnchor>
    <xdr:from>
      <xdr:col>0</xdr:col>
      <xdr:colOff>19049</xdr:colOff>
      <xdr:row>8</xdr:row>
      <xdr:rowOff>40480</xdr:rowOff>
    </xdr:from>
    <xdr:to>
      <xdr:col>8</xdr:col>
      <xdr:colOff>746775</xdr:colOff>
      <xdr:row>28</xdr:row>
      <xdr:rowOff>41788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cdr:x>
      <cdr:y>0.00682</cdr:y>
    </cdr:from>
    <cdr:to>
      <cdr:x>0.17148</cdr:x>
      <cdr:y>0.1253</cdr:y>
    </cdr:to>
    <cdr:sp macro="" textlink="">
      <cdr:nvSpPr>
        <cdr:cNvPr id="2" name="TextBox 1"/>
        <cdr:cNvSpPr txBox="1"/>
      </cdr:nvSpPr>
      <cdr:spPr>
        <a:xfrm xmlns:a="http://schemas.openxmlformats.org/drawingml/2006/main">
          <a:off x="0" y="23082"/>
          <a:ext cx="951672" cy="4007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a:t>
          </a:r>
          <a:r>
            <a:rPr lang="en-GB" sz="800" b="0" i="0">
              <a:solidFill>
                <a:srgbClr val="000000"/>
              </a:solidFill>
              <a:latin typeface="Arial Narrow"/>
            </a:rPr>
            <a:t>of GDP per  capita</a:t>
          </a:r>
        </a:p>
      </cdr:txBody>
    </cdr:sp>
  </cdr:relSizeAnchor>
</c:userShapes>
</file>

<file path=xl/drawings/drawing26.xml><?xml version="1.0" encoding="utf-8"?>
<xdr:wsDr xmlns:xdr="http://schemas.openxmlformats.org/drawingml/2006/spreadsheetDrawing" xmlns:a="http://schemas.openxmlformats.org/drawingml/2006/main">
  <xdr:twoCellAnchor>
    <xdr:from>
      <xdr:col>0</xdr:col>
      <xdr:colOff>19049</xdr:colOff>
      <xdr:row>8</xdr:row>
      <xdr:rowOff>40480</xdr:rowOff>
    </xdr:from>
    <xdr:to>
      <xdr:col>8</xdr:col>
      <xdr:colOff>746775</xdr:colOff>
      <xdr:row>28</xdr:row>
      <xdr:rowOff>41788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256762</xdr:colOff>
      <xdr:row>8</xdr:row>
      <xdr:rowOff>91109</xdr:rowOff>
    </xdr:from>
    <xdr:to>
      <xdr:col>20</xdr:col>
      <xdr:colOff>341550</xdr:colOff>
      <xdr:row>29</xdr:row>
      <xdr:rowOff>42722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cdr:x>
      <cdr:y>0.00682</cdr:y>
    </cdr:from>
    <cdr:to>
      <cdr:x>0.17148</cdr:x>
      <cdr:y>0.1253</cdr:y>
    </cdr:to>
    <cdr:sp macro="" textlink="">
      <cdr:nvSpPr>
        <cdr:cNvPr id="2" name="TextBox 1"/>
        <cdr:cNvSpPr txBox="1"/>
      </cdr:nvSpPr>
      <cdr:spPr>
        <a:xfrm xmlns:a="http://schemas.openxmlformats.org/drawingml/2006/main">
          <a:off x="0" y="23082"/>
          <a:ext cx="951672" cy="4007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a:t>
          </a:r>
          <a:r>
            <a:rPr lang="en-GB" sz="800" b="0" i="0">
              <a:solidFill>
                <a:srgbClr val="000000"/>
              </a:solidFill>
              <a:latin typeface="Arial Narrow"/>
            </a:rPr>
            <a:t>of GDP per  capita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0.1389</cdr:y>
    </cdr:from>
    <cdr:to>
      <cdr:x>0.18948</cdr:x>
      <cdr:y>0.21639</cdr:y>
    </cdr:to>
    <cdr:sp macro="" textlink="">
      <cdr:nvSpPr>
        <cdr:cNvPr id="2" name="TextBox 1"/>
        <cdr:cNvSpPr txBox="1"/>
      </cdr:nvSpPr>
      <cdr:spPr>
        <a:xfrm xmlns:a="http://schemas.openxmlformats.org/drawingml/2006/main">
          <a:off x="0" y="467640"/>
          <a:ext cx="1162650" cy="2608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0" i="0">
              <a:solidFill>
                <a:srgbClr val="000000"/>
              </a:solidFill>
              <a:latin typeface="Arial Narrow"/>
            </a:rPr>
            <a:t>% HDP na ohlavu</a:t>
          </a:r>
          <a:endParaRPr lang="en-GB" sz="1000" b="0" i="0">
            <a:solidFill>
              <a:srgbClr val="000000"/>
            </a:solidFill>
            <a:latin typeface="Arial Narrow"/>
          </a:endParaRPr>
        </a:p>
      </cdr:txBody>
    </cdr:sp>
  </cdr:relSizeAnchor>
  <cdr:relSizeAnchor xmlns:cdr="http://schemas.openxmlformats.org/drawingml/2006/chartDrawing">
    <cdr:from>
      <cdr:x>0.02084</cdr:x>
      <cdr:y>0.93657</cdr:y>
    </cdr:from>
    <cdr:to>
      <cdr:x>0.91895</cdr:x>
      <cdr:y>0.98429</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128606" y="3255578"/>
          <a:ext cx="5542922" cy="165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800" i="1">
              <a:latin typeface="Arial" charset="0"/>
              <a:ea typeface="Arial" charset="0"/>
              <a:cs typeface="Arial" charset="0"/>
            </a:rPr>
            <a:t>Zdroj: </a:t>
          </a:r>
          <a:r>
            <a:rPr lang="cs-CZ" sz="800" i="0">
              <a:effectLst/>
              <a:latin typeface="Arial" charset="0"/>
              <a:ea typeface="Arial" charset="0"/>
              <a:cs typeface="Arial" charset="0"/>
            </a:rPr>
            <a:t>OECD - Education</a:t>
          </a:r>
          <a:r>
            <a:rPr lang="cs-CZ" sz="800" i="0" baseline="0">
              <a:effectLst/>
              <a:latin typeface="Arial" charset="0"/>
              <a:ea typeface="Arial" charset="0"/>
              <a:cs typeface="Arial" charset="0"/>
            </a:rPr>
            <a:t> </a:t>
          </a:r>
          <a:r>
            <a:rPr lang="cs-CZ" sz="800" i="0">
              <a:effectLst/>
              <a:latin typeface="Arial" charset="0"/>
              <a:ea typeface="Arial" charset="0"/>
              <a:cs typeface="Arial" charset="0"/>
            </a:rPr>
            <a:t>at a Glance 2016</a:t>
          </a:r>
          <a:r>
            <a:rPr lang="cs-CZ" sz="800" i="0">
              <a:latin typeface="Arial" charset="0"/>
              <a:ea typeface="Arial" charset="0"/>
              <a:cs typeface="Arial" charset="0"/>
            </a:rPr>
            <a:t>, str.</a:t>
          </a:r>
          <a:r>
            <a:rPr lang="cs-CZ" sz="800" i="0" baseline="0">
              <a:latin typeface="Arial" charset="0"/>
              <a:ea typeface="Arial" charset="0"/>
              <a:cs typeface="Arial" charset="0"/>
            </a:rPr>
            <a:t> 271, </a:t>
          </a:r>
          <a:r>
            <a:rPr lang="de-DE" sz="800" i="1">
              <a:effectLst/>
              <a:latin typeface="+mn-lt"/>
              <a:ea typeface="+mn-ea"/>
              <a:cs typeface="+mn-cs"/>
            </a:rPr>
            <a:t>http://dx.doi.org/10.1787/888933398080 </a:t>
          </a:r>
          <a:endParaRPr lang="de-DE" sz="800" i="1"/>
        </a:p>
      </cdr:txBody>
    </cdr:sp>
  </cdr:relSizeAnchor>
</c:userShapes>
</file>

<file path=xl/drawings/drawing29.xml><?xml version="1.0" encoding="utf-8"?>
<xdr:wsDr xmlns:xdr="http://schemas.openxmlformats.org/drawingml/2006/spreadsheetDrawing" xmlns:a="http://schemas.openxmlformats.org/drawingml/2006/main">
  <xdr:twoCellAnchor>
    <xdr:from>
      <xdr:col>16</xdr:col>
      <xdr:colOff>187270</xdr:colOff>
      <xdr:row>3</xdr:row>
      <xdr:rowOff>18715</xdr:rowOff>
    </xdr:from>
    <xdr:to>
      <xdr:col>32</xdr:col>
      <xdr:colOff>430508</xdr:colOff>
      <xdr:row>11</xdr:row>
      <xdr:rowOff>118390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absSizeAnchor xmlns:cdr="http://schemas.openxmlformats.org/drawingml/2006/chartDrawing">
    <cdr:from>
      <cdr:x>0.01</cdr:x>
      <cdr:y>0</cdr:y>
    </cdr:from>
    <cdr:ext cx="1984801" cy="247590"/>
    <cdr:sp macro="" textlink="">
      <cdr:nvSpPr>
        <cdr:cNvPr id="44034" name="Text Box 2">
          <a:extLst xmlns:a="http://schemas.openxmlformats.org/drawingml/2006/main">
            <a:ext uri="{FF2B5EF4-FFF2-40B4-BE49-F238E27FC236}">
              <a16:creationId xmlns:a16="http://schemas.microsoft.com/office/drawing/2014/main" id="{790BC71A-FCAE-0647-8F6D-54A93C9CD69A}"/>
            </a:ext>
          </a:extLst>
        </cdr:cNvPr>
        <cdr:cNvSpPr txBox="1">
          <a:spLocks xmlns:a="http://schemas.openxmlformats.org/drawingml/2006/main" noChangeArrowheads="1"/>
        </cdr:cNvSpPr>
      </cdr:nvSpPr>
      <cdr:spPr bwMode="auto">
        <a:xfrm xmlns:a="http://schemas.openxmlformats.org/drawingml/2006/main">
          <a:off x="55558" y="0"/>
          <a:ext cx="1984800" cy="24759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a16="http://schemas.microsoft.com/office/drawing/2014/main" id="{4B18F214-16D3-DE4D-B140-685A8CD0E3E6}"/>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a16="http://schemas.microsoft.com/office/drawing/2014/main" id="{79DBDE2D-A57C-CB40-A194-0949C7CD315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a16="http://schemas.microsoft.com/office/drawing/2014/main" id="{82BAACDC-CD27-964B-AD4A-2D41274944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userShapes>
</file>

<file path=xl/drawings/drawing30.xml><?xml version="1.0" encoding="utf-8"?>
<c:userShapes xmlns:c="http://schemas.openxmlformats.org/drawingml/2006/chart">
  <cdr:relSizeAnchor xmlns:cdr="http://schemas.openxmlformats.org/drawingml/2006/chartDrawing">
    <cdr:from>
      <cdr:x>0.02107</cdr:x>
      <cdr:y>0.9394</cdr:y>
    </cdr:from>
    <cdr:to>
      <cdr:x>0.63492</cdr:x>
      <cdr:y>0.98059</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65257" y="4168167"/>
          <a:ext cx="4813575" cy="1827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259, </a:t>
          </a:r>
          <a:r>
            <a:rPr lang="de-DE" sz="1000" i="1">
              <a:effectLst/>
              <a:latin typeface="Arial Narrow" charset="0"/>
              <a:ea typeface="Arial Narrow" charset="0"/>
              <a:cs typeface="Arial Narrow" charset="0"/>
            </a:rPr>
            <a:t>http://dx.doi.org/10.1787/888933398014</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0.00308</cdr:x>
      <cdr:y>0.08154</cdr:y>
    </cdr:from>
    <cdr:to>
      <cdr:x>0.26572</cdr:x>
      <cdr:y>0.14057</cdr:y>
    </cdr:to>
    <cdr:sp macro="" textlink="">
      <cdr:nvSpPr>
        <cdr:cNvPr id="3" name="TextBox 2"/>
        <cdr:cNvSpPr txBox="1"/>
      </cdr:nvSpPr>
      <cdr:spPr>
        <a:xfrm xmlns:a="http://schemas.openxmlformats.org/drawingml/2006/main">
          <a:off x="24165" y="361783"/>
          <a:ext cx="2059497" cy="2619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celkových</a:t>
          </a:r>
          <a:r>
            <a:rPr lang="en-US" sz="1000" b="0" i="0" baseline="0">
              <a:solidFill>
                <a:srgbClr val="000000"/>
              </a:solidFill>
              <a:latin typeface="Arial Narrow" charset="0"/>
              <a:ea typeface="Arial Narrow" charset="0"/>
              <a:cs typeface="Arial Narrow" charset="0"/>
            </a:rPr>
            <a:t> výdajů na vzělávání</a:t>
          </a:r>
          <a:endParaRPr lang="en-GB" sz="1000" b="0" i="0">
            <a:solidFill>
              <a:srgbClr val="000000"/>
            </a:solidFill>
            <a:latin typeface="Arial Narrow" charset="0"/>
            <a:ea typeface="Arial Narrow" charset="0"/>
            <a:cs typeface="Arial Narrow" charset="0"/>
          </a:endParaRPr>
        </a:p>
      </cdr:txBody>
    </cdr:sp>
  </cdr:relSizeAnchor>
</c:userShapes>
</file>

<file path=xl/drawings/drawing31.xml><?xml version="1.0" encoding="utf-8"?>
<xdr:wsDr xmlns:xdr="http://schemas.openxmlformats.org/drawingml/2006/spreadsheetDrawing" xmlns:a="http://schemas.openxmlformats.org/drawingml/2006/main">
  <xdr:twoCellAnchor>
    <xdr:from>
      <xdr:col>17</xdr:col>
      <xdr:colOff>28575</xdr:colOff>
      <xdr:row>8</xdr:row>
      <xdr:rowOff>120431</xdr:rowOff>
    </xdr:from>
    <xdr:to>
      <xdr:col>30</xdr:col>
      <xdr:colOff>635000</xdr:colOff>
      <xdr:row>9</xdr:row>
      <xdr:rowOff>3667673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209551</xdr:colOff>
      <xdr:row>9</xdr:row>
      <xdr:rowOff>57150</xdr:rowOff>
    </xdr:from>
    <xdr:to>
      <xdr:col>13</xdr:col>
      <xdr:colOff>131379</xdr:colOff>
      <xdr:row>9</xdr:row>
      <xdr:rowOff>3581399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0.01713</cdr:x>
      <cdr:y>0.93112</cdr:y>
    </cdr:from>
    <cdr:to>
      <cdr:x>0.78305</cdr:x>
      <cdr:y>0.98476</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09762" y="3344111"/>
          <a:ext cx="4908818" cy="1926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260, </a:t>
          </a:r>
          <a:r>
            <a:rPr lang="de-DE" sz="1000" i="1">
              <a:effectLst/>
              <a:latin typeface="Arial Narrow" charset="0"/>
              <a:ea typeface="Arial Narrow" charset="0"/>
              <a:cs typeface="Arial Narrow" charset="0"/>
            </a:rPr>
            <a:t>http://dx.doi.org/10.1787/888933398014 </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0.0076</cdr:x>
      <cdr:y>0.15103</cdr:y>
    </cdr:from>
    <cdr:to>
      <cdr:x>0.29202</cdr:x>
      <cdr:y>0.22396</cdr:y>
    </cdr:to>
    <cdr:sp macro="" textlink="">
      <cdr:nvSpPr>
        <cdr:cNvPr id="5" name="TextBox 4"/>
        <cdr:cNvSpPr txBox="1"/>
      </cdr:nvSpPr>
      <cdr:spPr>
        <a:xfrm xmlns:a="http://schemas.openxmlformats.org/drawingml/2006/main">
          <a:off x="48737" y="560533"/>
          <a:ext cx="1822841" cy="2706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výdajů na 1. stupeň ZŠ</a:t>
          </a:r>
          <a:endParaRPr lang="en-GB" sz="1000" b="0" i="0">
            <a:solidFill>
              <a:srgbClr val="000000"/>
            </a:solidFill>
            <a:latin typeface="Arial Narrow" charset="0"/>
            <a:ea typeface="Arial Narrow" charset="0"/>
            <a:cs typeface="Arial Narrow"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0.0273</cdr:x>
      <cdr:y>0.92464</cdr:y>
    </cdr:from>
    <cdr:to>
      <cdr:x>0.81058</cdr:x>
      <cdr:y>0.97023</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93129" y="3258645"/>
          <a:ext cx="5540485" cy="1606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260, </a:t>
          </a:r>
          <a:r>
            <a:rPr lang="de-DE" sz="1000" i="1">
              <a:effectLst/>
              <a:latin typeface="Arial Narrow" charset="0"/>
              <a:ea typeface="Arial Narrow" charset="0"/>
              <a:cs typeface="Arial Narrow" charset="0"/>
            </a:rPr>
            <a:t>http://dx.doi.org/10.1787/888933398014 </a:t>
          </a:r>
          <a:endParaRPr lang="de-DE" sz="1000" i="1">
            <a:latin typeface="Arial Narrow" charset="0"/>
            <a:ea typeface="Arial Narrow" charset="0"/>
            <a:cs typeface="Arial Narrow"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0</xdr:col>
      <xdr:colOff>57150</xdr:colOff>
      <xdr:row>7</xdr:row>
      <xdr:rowOff>47625</xdr:rowOff>
    </xdr:from>
    <xdr:to>
      <xdr:col>10</xdr:col>
      <xdr:colOff>314325</xdr:colOff>
      <xdr:row>29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c:userShapes xmlns:c="http://schemas.openxmlformats.org/drawingml/2006/chart">
  <cdr:absSizeAnchor xmlns:cdr="http://schemas.openxmlformats.org/drawingml/2006/chartDrawing">
    <cdr:from>
      <cdr:x>0.00789</cdr:x>
      <cdr:y>0.01368</cdr:y>
    </cdr:from>
    <cdr:ext cx="651022" cy="305891"/>
    <cdr:sp macro="" textlink="">
      <cdr:nvSpPr>
        <cdr:cNvPr id="2" name="Text Box 10"/>
        <cdr:cNvSpPr txBox="1">
          <a:spLocks xmlns:a="http://schemas.openxmlformats.org/drawingml/2006/main" noChangeArrowheads="1"/>
        </cdr:cNvSpPr>
      </cdr:nvSpPr>
      <cdr:spPr bwMode="auto">
        <a:xfrm xmlns:a="http://schemas.openxmlformats.org/drawingml/2006/main">
          <a:off x="50800" y="50800"/>
          <a:ext cx="701278" cy="31151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800" b="0" i="0" strike="noStrike">
              <a:solidFill>
                <a:srgbClr val="000000"/>
              </a:solidFill>
              <a:latin typeface="Arial Narrow"/>
              <a:cs typeface="Arial"/>
            </a:rPr>
            <a:t>% of current expenditure</a:t>
          </a:r>
        </a:p>
      </cdr:txBody>
    </cdr:sp>
  </cdr:absSizeAnchor>
</c:userShapes>
</file>

<file path=xl/drawings/drawing36.xml><?xml version="1.0" encoding="utf-8"?>
<xdr:wsDr xmlns:xdr="http://schemas.openxmlformats.org/drawingml/2006/spreadsheetDrawing" xmlns:a="http://schemas.openxmlformats.org/drawingml/2006/main">
  <xdr:twoCellAnchor>
    <xdr:from>
      <xdr:col>0</xdr:col>
      <xdr:colOff>57150</xdr:colOff>
      <xdr:row>7</xdr:row>
      <xdr:rowOff>47625</xdr:rowOff>
    </xdr:from>
    <xdr:to>
      <xdr:col>10</xdr:col>
      <xdr:colOff>314325</xdr:colOff>
      <xdr:row>29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c:userShapes xmlns:c="http://schemas.openxmlformats.org/drawingml/2006/chart">
  <cdr:absSizeAnchor xmlns:cdr="http://schemas.openxmlformats.org/drawingml/2006/chartDrawing">
    <cdr:from>
      <cdr:x>0.00789</cdr:x>
      <cdr:y>0.01368</cdr:y>
    </cdr:from>
    <cdr:ext cx="651022" cy="305891"/>
    <cdr:sp macro="" textlink="">
      <cdr:nvSpPr>
        <cdr:cNvPr id="2" name="Text Box 10"/>
        <cdr:cNvSpPr txBox="1">
          <a:spLocks xmlns:a="http://schemas.openxmlformats.org/drawingml/2006/main" noChangeArrowheads="1"/>
        </cdr:cNvSpPr>
      </cdr:nvSpPr>
      <cdr:spPr bwMode="auto">
        <a:xfrm xmlns:a="http://schemas.openxmlformats.org/drawingml/2006/main">
          <a:off x="50800" y="50800"/>
          <a:ext cx="701278" cy="31151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800" b="0" i="0" strike="noStrike">
              <a:solidFill>
                <a:srgbClr val="000000"/>
              </a:solidFill>
              <a:latin typeface="Arial Narrow"/>
              <a:cs typeface="Arial"/>
            </a:rPr>
            <a:t>% of current expenditure</a:t>
          </a:r>
        </a:p>
      </cdr:txBody>
    </cdr:sp>
  </cdr:absSizeAnchor>
</c:userShapes>
</file>

<file path=xl/drawings/drawing38.xml><?xml version="1.0" encoding="utf-8"?>
<xdr:wsDr xmlns:xdr="http://schemas.openxmlformats.org/drawingml/2006/spreadsheetDrawing" xmlns:a="http://schemas.openxmlformats.org/drawingml/2006/main">
  <xdr:twoCellAnchor>
    <xdr:from>
      <xdr:col>0</xdr:col>
      <xdr:colOff>185208</xdr:colOff>
      <xdr:row>9</xdr:row>
      <xdr:rowOff>17995</xdr:rowOff>
    </xdr:from>
    <xdr:to>
      <xdr:col>9</xdr:col>
      <xdr:colOff>584321</xdr:colOff>
      <xdr:row>29</xdr:row>
      <xdr:rowOff>19303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185208</xdr:colOff>
      <xdr:row>9</xdr:row>
      <xdr:rowOff>17995</xdr:rowOff>
    </xdr:from>
    <xdr:to>
      <xdr:col>9</xdr:col>
      <xdr:colOff>584321</xdr:colOff>
      <xdr:row>29</xdr:row>
      <xdr:rowOff>19303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47626</xdr:colOff>
      <xdr:row>9</xdr:row>
      <xdr:rowOff>85725</xdr:rowOff>
    </xdr:from>
    <xdr:to>
      <xdr:col>21</xdr:col>
      <xdr:colOff>470372</xdr:colOff>
      <xdr:row>35</xdr:row>
      <xdr:rowOff>128058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23</xdr:row>
      <xdr:rowOff>95250</xdr:rowOff>
    </xdr:from>
    <xdr:to>
      <xdr:col>8</xdr:col>
      <xdr:colOff>164224</xdr:colOff>
      <xdr:row>32</xdr:row>
      <xdr:rowOff>1152525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1152525</xdr:rowOff>
    </xdr:from>
    <xdr:to>
      <xdr:col>8</xdr:col>
      <xdr:colOff>0</xdr:colOff>
      <xdr:row>39</xdr:row>
      <xdr:rowOff>123825</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38100</xdr:rowOff>
    </xdr:from>
    <xdr:to>
      <xdr:col>7</xdr:col>
      <xdr:colOff>238125</xdr:colOff>
      <xdr:row>23</xdr:row>
      <xdr:rowOff>133350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1076324</xdr:colOff>
      <xdr:row>32</xdr:row>
      <xdr:rowOff>352424</xdr:rowOff>
    </xdr:from>
    <xdr:to>
      <xdr:col>22</xdr:col>
      <xdr:colOff>371475</xdr:colOff>
      <xdr:row>47</xdr:row>
      <xdr:rowOff>132080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1152524</xdr:colOff>
      <xdr:row>7</xdr:row>
      <xdr:rowOff>0</xdr:rowOff>
    </xdr:from>
    <xdr:to>
      <xdr:col>22</xdr:col>
      <xdr:colOff>352425</xdr:colOff>
      <xdr:row>32</xdr:row>
      <xdr:rowOff>203200</xdr:rowOff>
    </xdr:to>
    <xdr:graphicFrame macro="">
      <xdr:nvGraphicFramePr>
        <xdr:cNvPr id="6" name="Chart 5">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0.00921</cdr:x>
      <cdr:y>0.94742</cdr:y>
    </cdr:from>
    <cdr:to>
      <cdr:x>0.65378</cdr:x>
      <cdr:y>0.98324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73797" y="4084981"/>
          <a:ext cx="5166743" cy="1544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278, </a:t>
          </a:r>
          <a:r>
            <a:rPr lang="en-US" sz="1000" i="1">
              <a:effectLst/>
              <a:latin typeface="Arial Narrow" charset="0"/>
              <a:ea typeface="Arial Narrow" charset="0"/>
              <a:cs typeface="Arial Narrow" charset="0"/>
            </a:rPr>
            <a:t>http://dx.doi.org/10.1787/888933398130</a:t>
          </a:r>
          <a:r>
            <a:rPr lang="de-DE" sz="1000" i="1">
              <a:effectLst/>
              <a:latin typeface="Arial Narrow" charset="0"/>
              <a:ea typeface="Arial Narrow" charset="0"/>
              <a:cs typeface="Arial Narrow" charset="0"/>
            </a:rPr>
            <a:t> </a:t>
          </a:r>
          <a:endParaRPr lang="de-DE" sz="1000" i="1">
            <a:latin typeface="Arial Narrow" charset="0"/>
            <a:ea typeface="Arial Narrow" charset="0"/>
            <a:cs typeface="Arial Narrow" charset="0"/>
          </a:endParaRPr>
        </a:p>
      </cdr:txBody>
    </cdr:sp>
  </cdr:relSizeAnchor>
</c:userShapes>
</file>

<file path=xl/drawings/drawing41.xml><?xml version="1.0" encoding="utf-8"?>
<xdr:wsDr xmlns:xdr="http://schemas.openxmlformats.org/drawingml/2006/spreadsheetDrawing" xmlns:a="http://schemas.openxmlformats.org/drawingml/2006/main">
  <xdr:twoCellAnchor>
    <xdr:from>
      <xdr:col>0</xdr:col>
      <xdr:colOff>85725</xdr:colOff>
      <xdr:row>8</xdr:row>
      <xdr:rowOff>19050</xdr:rowOff>
    </xdr:from>
    <xdr:to>
      <xdr:col>8</xdr:col>
      <xdr:colOff>695325</xdr:colOff>
      <xdr:row>33</xdr:row>
      <xdr:rowOff>104775</xdr:rowOff>
    </xdr:to>
    <xdr:graphicFrame macro="">
      <xdr:nvGraphicFramePr>
        <xdr:cNvPr id="2" name="Chart 2">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c:userShapes xmlns:c="http://schemas.openxmlformats.org/drawingml/2006/chart">
  <cdr:absSizeAnchor xmlns:cdr="http://schemas.openxmlformats.org/drawingml/2006/chartDrawing">
    <cdr:from>
      <cdr:x>0.58208</cdr:x>
      <cdr:y>0.11348</cdr:y>
    </cdr:from>
    <cdr:ext cx="228047" cy="3571856"/>
    <cdr:sp macro="" textlink="">
      <cdr:nvSpPr>
        <cdr:cNvPr id="2" name="Rectangle 1">
          <a:extLst xmlns:a="http://schemas.openxmlformats.org/drawingml/2006/main">
            <a:ext uri="{FF2B5EF4-FFF2-40B4-BE49-F238E27FC236}">
              <a16:creationId xmlns:a16="http://schemas.microsoft.com/office/drawing/2014/main" id="{3A6063D7-98B6-DD4B-8D94-A249D8602F20}"/>
            </a:ext>
          </a:extLst>
        </cdr:cNvPr>
        <cdr:cNvSpPr>
          <a:spLocks xmlns:a="http://schemas.openxmlformats.org/drawingml/2006/main" noChangeArrowheads="1"/>
        </cdr:cNvSpPr>
      </cdr:nvSpPr>
      <cdr:spPr bwMode="auto">
        <a:xfrm xmlns:a="http://schemas.openxmlformats.org/drawingml/2006/main">
          <a:off x="4511222" y="457200"/>
          <a:ext cx="256763" cy="3571875"/>
        </a:xfrm>
        <a:prstGeom xmlns:a="http://schemas.openxmlformats.org/drawingml/2006/main" prst="rect">
          <a:avLst/>
        </a:prstGeom>
        <a:solidFill xmlns:a="http://schemas.openxmlformats.org/drawingml/2006/main">
          <a:srgbClr val="7F7F7F">
            <a:alpha val="34117"/>
          </a:srgbClr>
        </a:solidFill>
        <a:ln xmlns:a="http://schemas.openxmlformats.org/drawingml/2006/main" w="9525" algn="ctr">
          <a:noFill/>
          <a:round/>
          <a:headEnd/>
          <a:tailEnd/>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0.00409</cdr:x>
      <cdr:y>0.04918</cdr:y>
    </cdr:from>
    <cdr:ext cx="604844" cy="287072"/>
    <cdr:sp macro="" textlink="">
      <cdr:nvSpPr>
        <cdr:cNvPr id="4" name="TextBox 7">
          <a:extLst xmlns:a="http://schemas.openxmlformats.org/drawingml/2006/main">
            <a:ext uri="{FF2B5EF4-FFF2-40B4-BE49-F238E27FC236}">
              <a16:creationId xmlns:a16="http://schemas.microsoft.com/office/drawing/2014/main" id="{426A6108-96C2-094E-848A-605AA3DE68E0}"/>
            </a:ext>
          </a:extLst>
        </cdr:cNvPr>
        <cdr:cNvSpPr txBox="1"/>
      </cdr:nvSpPr>
      <cdr:spPr>
        <a:xfrm xmlns:a="http://schemas.openxmlformats.org/drawingml/2006/main">
          <a:off x="31706" y="198147"/>
          <a:ext cx="681008" cy="287072"/>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b="0" i="0">
              <a:solidFill>
                <a:srgbClr val="000000"/>
              </a:solidFill>
              <a:latin typeface="Arial Narrow"/>
              <a:cs typeface="Arial" pitchFamily="34" charset="0"/>
            </a:rPr>
            <a:t>Ratio</a:t>
          </a:r>
        </a:p>
        <a:p xmlns:a="http://schemas.openxmlformats.org/drawingml/2006/main">
          <a:pPr>
            <a:lnSpc>
              <a:spcPts val="1200"/>
            </a:lnSpc>
          </a:pPr>
          <a:endParaRPr lang="en-US" sz="800" b="0" i="0">
            <a:solidFill>
              <a:srgbClr val="000000"/>
            </a:solidFill>
            <a:latin typeface="Arial Narrow"/>
          </a:endParaRPr>
        </a:p>
      </cdr:txBody>
    </cdr:sp>
  </cdr:absSizeAnchor>
  <cdr:absSizeAnchor xmlns:cdr="http://schemas.openxmlformats.org/drawingml/2006/chartDrawing">
    <cdr:from>
      <cdr:x>0.0235</cdr:x>
      <cdr:y>0.714</cdr:y>
    </cdr:from>
    <cdr:ext cx="0" cy="0"/>
    <cdr:sp macro="" textlink="">
      <cdr:nvSpPr>
        <cdr:cNvPr id="11" name="Footnote">
          <a:extLst xmlns:a="http://schemas.openxmlformats.org/drawingml/2006/main">
            <a:ext uri="{FF2B5EF4-FFF2-40B4-BE49-F238E27FC236}">
              <a16:creationId xmlns:a16="http://schemas.microsoft.com/office/drawing/2014/main" id="{2BE11AF3-5ED8-E64C-8334-F7055B8BD431}"/>
            </a:ext>
          </a:extLst>
        </cdr:cNvPr>
        <cdr:cNvSpPr txBox="1"/>
      </cdr:nvSpPr>
      <cdr:spPr>
        <a:xfrm xmlns:a="http://schemas.openxmlformats.org/drawingml/2006/main">
          <a:off x="269059" y="3106506"/>
          <a:ext cx="7771586" cy="127499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GB"/>
        </a:p>
      </cdr:txBody>
    </cdr:sp>
  </cdr:absSizeAnchor>
</c:userShapes>
</file>

<file path=xl/drawings/drawing43.xml><?xml version="1.0" encoding="utf-8"?>
<xdr:wsDr xmlns:xdr="http://schemas.openxmlformats.org/drawingml/2006/spreadsheetDrawing" xmlns:a="http://schemas.openxmlformats.org/drawingml/2006/main">
  <xdr:twoCellAnchor>
    <xdr:from>
      <xdr:col>0</xdr:col>
      <xdr:colOff>85725</xdr:colOff>
      <xdr:row>8</xdr:row>
      <xdr:rowOff>19050</xdr:rowOff>
    </xdr:from>
    <xdr:to>
      <xdr:col>8</xdr:col>
      <xdr:colOff>695325</xdr:colOff>
      <xdr:row>33</xdr:row>
      <xdr:rowOff>104775</xdr:rowOff>
    </xdr:to>
    <xdr:graphicFrame macro="">
      <xdr:nvGraphicFramePr>
        <xdr:cNvPr id="2" name="Chart 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281405</xdr:colOff>
      <xdr:row>8</xdr:row>
      <xdr:rowOff>151640</xdr:rowOff>
    </xdr:from>
    <xdr:to>
      <xdr:col>20</xdr:col>
      <xdr:colOff>356741</xdr:colOff>
      <xdr:row>36</xdr:row>
      <xdr:rowOff>14270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4.xml><?xml version="1.0" encoding="utf-8"?>
<c:userShapes xmlns:c="http://schemas.openxmlformats.org/drawingml/2006/chart">
  <cdr:absSizeAnchor xmlns:cdr="http://schemas.openxmlformats.org/drawingml/2006/chartDrawing">
    <cdr:from>
      <cdr:x>0.58208</cdr:x>
      <cdr:y>0.11348</cdr:y>
    </cdr:from>
    <cdr:ext cx="228047" cy="3571856"/>
    <cdr:sp macro="" textlink="">
      <cdr:nvSpPr>
        <cdr:cNvPr id="2" name="Rectangle 1">
          <a:extLst xmlns:a="http://schemas.openxmlformats.org/drawingml/2006/main">
            <a:ext uri="{FF2B5EF4-FFF2-40B4-BE49-F238E27FC236}">
              <a16:creationId xmlns:a16="http://schemas.microsoft.com/office/drawing/2014/main" id="{4BD99177-D015-5544-A33D-C5EBFBCF27F2}"/>
            </a:ext>
          </a:extLst>
        </cdr:cNvPr>
        <cdr:cNvSpPr>
          <a:spLocks xmlns:a="http://schemas.openxmlformats.org/drawingml/2006/main" noChangeArrowheads="1"/>
        </cdr:cNvSpPr>
      </cdr:nvSpPr>
      <cdr:spPr bwMode="auto">
        <a:xfrm xmlns:a="http://schemas.openxmlformats.org/drawingml/2006/main">
          <a:off x="4511222" y="457200"/>
          <a:ext cx="256763" cy="3571875"/>
        </a:xfrm>
        <a:prstGeom xmlns:a="http://schemas.openxmlformats.org/drawingml/2006/main" prst="rect">
          <a:avLst/>
        </a:prstGeom>
        <a:solidFill xmlns:a="http://schemas.openxmlformats.org/drawingml/2006/main">
          <a:srgbClr val="7F7F7F">
            <a:alpha val="34117"/>
          </a:srgbClr>
        </a:solidFill>
        <a:ln xmlns:a="http://schemas.openxmlformats.org/drawingml/2006/main" w="9525" algn="ctr">
          <a:noFill/>
          <a:round/>
          <a:headEnd/>
          <a:tailEnd/>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0.00409</cdr:x>
      <cdr:y>0.04918</cdr:y>
    </cdr:from>
    <cdr:ext cx="604844" cy="287072"/>
    <cdr:sp macro="" textlink="">
      <cdr:nvSpPr>
        <cdr:cNvPr id="4" name="TextBox 7">
          <a:extLst xmlns:a="http://schemas.openxmlformats.org/drawingml/2006/main">
            <a:ext uri="{FF2B5EF4-FFF2-40B4-BE49-F238E27FC236}">
              <a16:creationId xmlns:a16="http://schemas.microsoft.com/office/drawing/2014/main" id="{DB40FE41-351C-5B4F-9692-2E12A2709926}"/>
            </a:ext>
          </a:extLst>
        </cdr:cNvPr>
        <cdr:cNvSpPr txBox="1"/>
      </cdr:nvSpPr>
      <cdr:spPr>
        <a:xfrm xmlns:a="http://schemas.openxmlformats.org/drawingml/2006/main">
          <a:off x="31706" y="198147"/>
          <a:ext cx="681008" cy="287072"/>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b="0" i="0">
              <a:solidFill>
                <a:srgbClr val="000000"/>
              </a:solidFill>
              <a:latin typeface="Arial Narrow"/>
              <a:cs typeface="Arial" pitchFamily="34" charset="0"/>
            </a:rPr>
            <a:t>Ratio</a:t>
          </a:r>
        </a:p>
        <a:p xmlns:a="http://schemas.openxmlformats.org/drawingml/2006/main">
          <a:pPr>
            <a:lnSpc>
              <a:spcPts val="1200"/>
            </a:lnSpc>
          </a:pPr>
          <a:endParaRPr lang="en-US" sz="800" b="0" i="0">
            <a:solidFill>
              <a:srgbClr val="000000"/>
            </a:solidFill>
            <a:latin typeface="Arial Narrow"/>
          </a:endParaRPr>
        </a:p>
      </cdr:txBody>
    </cdr:sp>
  </cdr:absSizeAnchor>
  <cdr:absSizeAnchor xmlns:cdr="http://schemas.openxmlformats.org/drawingml/2006/chartDrawing">
    <cdr:from>
      <cdr:x>0.0235</cdr:x>
      <cdr:y>0.714</cdr:y>
    </cdr:from>
    <cdr:ext cx="0" cy="0"/>
    <cdr:sp macro="" textlink="">
      <cdr:nvSpPr>
        <cdr:cNvPr id="11" name="Footnote">
          <a:extLst xmlns:a="http://schemas.openxmlformats.org/drawingml/2006/main">
            <a:ext uri="{FF2B5EF4-FFF2-40B4-BE49-F238E27FC236}">
              <a16:creationId xmlns:a16="http://schemas.microsoft.com/office/drawing/2014/main" id="{F761DEA6-EB0A-9849-9448-D7155DDEC2AB}"/>
            </a:ext>
          </a:extLst>
        </cdr:cNvPr>
        <cdr:cNvSpPr txBox="1"/>
      </cdr:nvSpPr>
      <cdr:spPr>
        <a:xfrm xmlns:a="http://schemas.openxmlformats.org/drawingml/2006/main">
          <a:off x="269059" y="3106506"/>
          <a:ext cx="7771586" cy="127499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GB"/>
        </a:p>
      </cdr:txBody>
    </cdr:sp>
  </cdr:absSizeAnchor>
</c:userShapes>
</file>

<file path=xl/drawings/drawing45.xml><?xml version="1.0" encoding="utf-8"?>
<c:userShapes xmlns:c="http://schemas.openxmlformats.org/drawingml/2006/chart">
  <cdr:relSizeAnchor xmlns:cdr="http://schemas.openxmlformats.org/drawingml/2006/chartDrawing">
    <cdr:from>
      <cdr:x>0.00303</cdr:x>
      <cdr:y>0.12484</cdr:y>
    </cdr:from>
    <cdr:to>
      <cdr:x>0.38156</cdr:x>
      <cdr:y>0.19578</cdr:y>
    </cdr:to>
    <cdr:sp macro="" textlink="">
      <cdr:nvSpPr>
        <cdr:cNvPr id="2" name="TextBox 1"/>
        <cdr:cNvSpPr txBox="1"/>
      </cdr:nvSpPr>
      <cdr:spPr>
        <a:xfrm xmlns:a="http://schemas.openxmlformats.org/drawingml/2006/main">
          <a:off x="22572" y="549341"/>
          <a:ext cx="2821079" cy="3121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výdělků pracovníků s VŠ vzděláním</a:t>
          </a:r>
          <a:endParaRPr lang="en-GB" sz="1000" b="0" i="0">
            <a:solidFill>
              <a:srgbClr val="000000"/>
            </a:solidFill>
            <a:latin typeface="Arial Narrow" charset="0"/>
            <a:ea typeface="Arial Narrow" charset="0"/>
            <a:cs typeface="Arial Narrow" charset="0"/>
          </a:endParaRPr>
        </a:p>
      </cdr:txBody>
    </cdr:sp>
  </cdr:relSizeAnchor>
  <cdr:relSizeAnchor xmlns:cdr="http://schemas.openxmlformats.org/drawingml/2006/chartDrawing">
    <cdr:from>
      <cdr:x>0.00497</cdr:x>
      <cdr:y>0.93075</cdr:y>
    </cdr:from>
    <cdr:to>
      <cdr:x>0.75041</cdr:x>
      <cdr:y>0.9842</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36531" y="2861924"/>
          <a:ext cx="5478749" cy="1643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422, </a:t>
          </a:r>
          <a:r>
            <a:rPr lang="en-US" sz="1000" i="1">
              <a:effectLst/>
              <a:latin typeface="Arial Narrow" charset="0"/>
              <a:ea typeface="Arial Narrow" charset="0"/>
              <a:cs typeface="Arial Narrow" charset="0"/>
            </a:rPr>
            <a:t>http://dx.doi.org/10.1787/888933398952</a:t>
          </a:r>
          <a:endParaRPr lang="de-DE" sz="1000" i="1">
            <a:latin typeface="Arial Narrow" charset="0"/>
            <a:ea typeface="Arial Narrow" charset="0"/>
            <a:cs typeface="Arial Narrow"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19</xdr:col>
      <xdr:colOff>419100</xdr:colOff>
      <xdr:row>1</xdr:row>
      <xdr:rowOff>123824</xdr:rowOff>
    </xdr:from>
    <xdr:to>
      <xdr:col>28</xdr:col>
      <xdr:colOff>628650</xdr:colOff>
      <xdr:row>11</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0</xdr:colOff>
      <xdr:row>2</xdr:row>
      <xdr:rowOff>0</xdr:rowOff>
    </xdr:from>
    <xdr:to>
      <xdr:col>39</xdr:col>
      <xdr:colOff>571500</xdr:colOff>
      <xdr:row>11</xdr:row>
      <xdr:rowOff>161926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219075</xdr:colOff>
      <xdr:row>10</xdr:row>
      <xdr:rowOff>266700</xdr:rowOff>
    </xdr:from>
    <xdr:to>
      <xdr:col>34</xdr:col>
      <xdr:colOff>257175</xdr:colOff>
      <xdr:row>11</xdr:row>
      <xdr:rowOff>123825</xdr:rowOff>
    </xdr:to>
    <xdr:sp macro="" textlink="">
      <xdr:nvSpPr>
        <xdr:cNvPr id="4" name="TextBox 3"/>
        <xdr:cNvSpPr txBox="1"/>
      </xdr:nvSpPr>
      <xdr:spPr>
        <a:xfrm>
          <a:off x="14658975" y="4257675"/>
          <a:ext cx="2781300" cy="2571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solidFill>
                <a:schemeClr val="bg1"/>
              </a:solidFill>
            </a:rPr>
            <a:t>Zdroj:</a:t>
          </a:r>
          <a:r>
            <a:rPr lang="en-US" sz="1100" i="1" baseline="0">
              <a:solidFill>
                <a:schemeClr val="bg1"/>
              </a:solidFill>
            </a:rPr>
            <a:t> </a:t>
          </a:r>
          <a:r>
            <a:rPr lang="en-US" sz="1100" i="1">
              <a:solidFill>
                <a:schemeClr val="bg1"/>
              </a:solidFill>
            </a:rPr>
            <a:t>OECD Education at a Glance 2016</a:t>
          </a:r>
        </a:p>
      </xdr:txBody>
    </xdr:sp>
    <xdr:clientData/>
  </xdr:twoCellAnchor>
</xdr:wsDr>
</file>

<file path=xl/drawings/drawing47.xml><?xml version="1.0" encoding="utf-8"?>
<c:userShapes xmlns:c="http://schemas.openxmlformats.org/drawingml/2006/chart">
  <cdr:relSizeAnchor xmlns:cdr="http://schemas.openxmlformats.org/drawingml/2006/chartDrawing">
    <cdr:from>
      <cdr:x>0.01044</cdr:x>
      <cdr:y>0.94277</cdr:y>
    </cdr:from>
    <cdr:to>
      <cdr:x>0.76872</cdr:x>
      <cdr:y>0.98094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76200" y="3975100"/>
          <a:ext cx="5532524" cy="1609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422, </a:t>
          </a:r>
          <a:r>
            <a:rPr lang="en-US" sz="1000" i="1">
              <a:effectLst/>
              <a:latin typeface="Arial Narrow" charset="0"/>
              <a:ea typeface="Arial Narrow" charset="0"/>
              <a:cs typeface="Arial Narrow" charset="0"/>
            </a:rPr>
            <a:t>http://dx.doi.org/10.1787/888933398952</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cdr:x>
      <cdr:y>0.12349</cdr:y>
    </cdr:from>
    <cdr:to>
      <cdr:x>0.38835</cdr:x>
      <cdr:y>0.19588</cdr:y>
    </cdr:to>
    <cdr:sp macro="" textlink="">
      <cdr:nvSpPr>
        <cdr:cNvPr id="3" name="TextBox 2"/>
        <cdr:cNvSpPr txBox="1"/>
      </cdr:nvSpPr>
      <cdr:spPr>
        <a:xfrm xmlns:a="http://schemas.openxmlformats.org/drawingml/2006/main">
          <a:off x="0" y="520700"/>
          <a:ext cx="2833479" cy="3051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platů pracovníků s VŠ vzděláním</a:t>
          </a:r>
          <a:endParaRPr lang="en-GB" sz="1000" b="0" i="0">
            <a:solidFill>
              <a:srgbClr val="000000"/>
            </a:solidFill>
            <a:latin typeface="Arial Narrow" charset="0"/>
            <a:ea typeface="Arial Narrow" charset="0"/>
            <a:cs typeface="Arial Narrow" charset="0"/>
          </a:endParaRPr>
        </a:p>
      </cdr:txBody>
    </cdr:sp>
  </cdr:relSizeAnchor>
</c:userShapes>
</file>

<file path=xl/drawings/drawing48.xml><?xml version="1.0" encoding="utf-8"?>
<xdr:wsDr xmlns:xdr="http://schemas.openxmlformats.org/drawingml/2006/spreadsheetDrawing" xmlns:a="http://schemas.openxmlformats.org/drawingml/2006/main">
  <xdr:twoCellAnchor>
    <xdr:from>
      <xdr:col>39</xdr:col>
      <xdr:colOff>600075</xdr:colOff>
      <xdr:row>47</xdr:row>
      <xdr:rowOff>85725</xdr:rowOff>
    </xdr:from>
    <xdr:to>
      <xdr:col>46</xdr:col>
      <xdr:colOff>371475</xdr:colOff>
      <xdr:row>64</xdr:row>
      <xdr:rowOff>85725</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400050</xdr:colOff>
      <xdr:row>2</xdr:row>
      <xdr:rowOff>142875</xdr:rowOff>
    </xdr:from>
    <xdr:to>
      <xdr:col>46</xdr:col>
      <xdr:colOff>171450</xdr:colOff>
      <xdr:row>13</xdr:row>
      <xdr:rowOff>95250</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476250</xdr:colOff>
      <xdr:row>13</xdr:row>
      <xdr:rowOff>133350</xdr:rowOff>
    </xdr:from>
    <xdr:to>
      <xdr:col>46</xdr:col>
      <xdr:colOff>247650</xdr:colOff>
      <xdr:row>30</xdr:row>
      <xdr:rowOff>38100</xdr:rowOff>
    </xdr:to>
    <xdr:graphicFrame macro="">
      <xdr:nvGraphicFramePr>
        <xdr:cNvPr id="4" name="Chart 3">
          <a:extLst>
            <a:ext uri="{FF2B5EF4-FFF2-40B4-BE49-F238E27FC236}">
              <a16:creationId xmlns:a16="http://schemas.microsoft.com/office/drawing/2014/main"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590550</xdr:colOff>
      <xdr:row>30</xdr:row>
      <xdr:rowOff>66675</xdr:rowOff>
    </xdr:from>
    <xdr:to>
      <xdr:col>46</xdr:col>
      <xdr:colOff>361950</xdr:colOff>
      <xdr:row>47</xdr:row>
      <xdr:rowOff>57150</xdr:rowOff>
    </xdr:to>
    <xdr:graphicFrame macro="">
      <xdr:nvGraphicFramePr>
        <xdr:cNvPr id="5" name="Chart 4">
          <a:extLst>
            <a:ext uri="{FF2B5EF4-FFF2-40B4-BE49-F238E27FC236}">
              <a16:creationId xmlns:a16="http://schemas.microsoft.com/office/drawing/2014/main" id="{00000000-0008-0000-0B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absSizeAnchor xmlns:cdr="http://schemas.openxmlformats.org/drawingml/2006/chartDrawing">
    <cdr:from>
      <cdr:x>0</cdr:x>
      <cdr:y>0</cdr:y>
    </cdr:from>
    <cdr:ext cx="0" cy="0"/>
    <cdr:sp macro="" textlink="">
      <cdr:nvSpPr>
        <cdr:cNvPr id="46085" name="Text Box 5">
          <a:extLst xmlns:a="http://schemas.openxmlformats.org/drawingml/2006/main">
            <a:ext uri="{FF2B5EF4-FFF2-40B4-BE49-F238E27FC236}">
              <a16:creationId xmlns:a16="http://schemas.microsoft.com/office/drawing/2014/main" id="{FFE9FB8D-60B8-6D42-BCCA-595FCA7C8C6C}"/>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pic>
      <cdr:nvPicPr>
        <cdr:cNvPr id="8" name="chart">
          <a:extLst xmlns:a="http://schemas.openxmlformats.org/drawingml/2006/main">
            <a:ext uri="{FF2B5EF4-FFF2-40B4-BE49-F238E27FC236}">
              <a16:creationId xmlns:a16="http://schemas.microsoft.com/office/drawing/2014/main" id="{BBD223E7-EA21-C748-80CA-E2437858C02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0" cy="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1</cdr:y>
    </cdr:from>
    <cdr:ext cx="0" cy="0"/>
    <cdr:sp macro="" textlink="">
      <cdr:nvSpPr>
        <cdr:cNvPr id="10" name="Text Box 1">
          <a:extLst xmlns:a="http://schemas.openxmlformats.org/drawingml/2006/main">
            <a:ext uri="{FF2B5EF4-FFF2-40B4-BE49-F238E27FC236}">
              <a16:creationId xmlns:a16="http://schemas.microsoft.com/office/drawing/2014/main" id="{7046028D-FAF3-0546-B179-1C21D0B9D953}"/>
            </a:ext>
          </a:extLst>
        </cdr:cNvPr>
        <cdr:cNvSpPr txBox="1">
          <a:spLocks xmlns:a="http://schemas.openxmlformats.org/drawingml/2006/main" noChangeArrowheads="1"/>
        </cdr:cNvSpPr>
      </cdr:nvSpPr>
      <cdr:spPr bwMode="auto">
        <a:xfrm xmlns:a="http://schemas.openxmlformats.org/drawingml/2006/main">
          <a:off x="0" y="314325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0" cy="0"/>
    <cdr:sp macro="" textlink="">
      <cdr:nvSpPr>
        <cdr:cNvPr id="14" name="Text Box 1">
          <a:extLst xmlns:a="http://schemas.openxmlformats.org/drawingml/2006/main">
            <a:ext uri="{FF2B5EF4-FFF2-40B4-BE49-F238E27FC236}">
              <a16:creationId xmlns:a16="http://schemas.microsoft.com/office/drawing/2014/main" id="{B9A08E22-CBF2-5245-B44B-80A844F2F86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9" name="Text Box 1">
          <a:extLst xmlns:a="http://schemas.openxmlformats.org/drawingml/2006/main">
            <a:ext uri="{FF2B5EF4-FFF2-40B4-BE49-F238E27FC236}">
              <a16:creationId xmlns:a16="http://schemas.microsoft.com/office/drawing/2014/main" id="{B739B2F0-3940-A143-B9E0-58AC8A77B718}"/>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11" name="Text Box 1">
          <a:extLst xmlns:a="http://schemas.openxmlformats.org/drawingml/2006/main">
            <a:ext uri="{FF2B5EF4-FFF2-40B4-BE49-F238E27FC236}">
              <a16:creationId xmlns:a16="http://schemas.microsoft.com/office/drawing/2014/main" id="{FB648093-CDA3-3947-8AA2-C13C4F3C6E1F}"/>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In equivalent USD converted using PPPs)</a:t>
          </a:r>
        </a:p>
      </cdr:txBody>
    </cdr:sp>
  </cdr:absSizeAnchor>
</c:userShapes>
</file>

<file path=xl/drawings/drawing50.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a16="http://schemas.microsoft.com/office/drawing/2014/main" id="{FB1568DD-96CF-BD4C-9945-EDA5F340A762}"/>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a16="http://schemas.microsoft.com/office/drawing/2014/main" id="{E573D8E3-C8C3-694E-9057-F4A9BFBEAEA7}"/>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1.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380999</xdr:colOff>
      <xdr:row>1</xdr:row>
      <xdr:rowOff>123825</xdr:rowOff>
    </xdr:from>
    <xdr:to>
      <xdr:col>21</xdr:col>
      <xdr:colOff>104774</xdr:colOff>
      <xdr:row>39</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2.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a16="http://schemas.microsoft.com/office/drawing/2014/main" id="{FB1568DD-96CF-BD4C-9945-EDA5F340A762}"/>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a16="http://schemas.microsoft.com/office/drawing/2014/main" id="{E573D8E3-C8C3-694E-9057-F4A9BFBEAEA7}"/>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0.00705</cdr:x>
      <cdr:y>0.9613</cdr:y>
    </cdr:from>
    <cdr:to>
      <cdr:x>0.7782</cdr:x>
      <cdr:y>0.98654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50800" y="5994400"/>
          <a:ext cx="5555398" cy="1573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447,</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http://dx.doi.org/10.1787/888933399159 </a:t>
          </a:r>
          <a:endParaRPr lang="en-US" sz="1000" i="1">
            <a:latin typeface="Arial Narrow" charset="0"/>
            <a:ea typeface="Arial Narrow" charset="0"/>
            <a:cs typeface="Arial Narrow"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190499</xdr:colOff>
      <xdr:row>18</xdr:row>
      <xdr:rowOff>9525</xdr:rowOff>
    </xdr:from>
    <xdr:to>
      <xdr:col>25</xdr:col>
      <xdr:colOff>485774</xdr:colOff>
      <xdr:row>39</xdr:row>
      <xdr:rowOff>95250</xdr:rowOff>
    </xdr:to>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352425</xdr:colOff>
      <xdr:row>45</xdr:row>
      <xdr:rowOff>47625</xdr:rowOff>
    </xdr:from>
    <xdr:to>
      <xdr:col>35</xdr:col>
      <xdr:colOff>219075</xdr:colOff>
      <xdr:row>70</xdr:row>
      <xdr:rowOff>85725</xdr:rowOff>
    </xdr:to>
    <xdr:graphicFrame macro="">
      <xdr:nvGraphicFramePr>
        <xdr:cNvPr id="4" name="Chart 3">
          <a:extLst>
            <a:ext uri="{FF2B5EF4-FFF2-40B4-BE49-F238E27FC236}">
              <a16:creationId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a16="http://schemas.microsoft.com/office/drawing/2014/main" id="{7D51A537-CDB5-9243-A083-E79D40EE6654}"/>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a16="http://schemas.microsoft.com/office/drawing/2014/main" id="{CE340324-29A0-7448-A646-780E8293BE26}"/>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6.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wsDr>
</file>

<file path=xl/drawings/drawing57.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a16="http://schemas.microsoft.com/office/drawing/2014/main" id="{1BACCE1B-D3B3-AE48-8728-6E045FF896D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twoCellAnchor>
    <xdr:from>
      <xdr:col>13</xdr:col>
      <xdr:colOff>239334</xdr:colOff>
      <xdr:row>5</xdr:row>
      <xdr:rowOff>113609</xdr:rowOff>
    </xdr:from>
    <xdr:to>
      <xdr:col>28</xdr:col>
      <xdr:colOff>698894</xdr:colOff>
      <xdr:row>34</xdr:row>
      <xdr:rowOff>88045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a16="http://schemas.microsoft.com/office/drawing/2014/main" id="{1BACCE1B-D3B3-AE48-8728-6E045FF896D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6.xml><?xml version="1.0" encoding="utf-8"?>
<c:userShapes xmlns:c="http://schemas.openxmlformats.org/drawingml/2006/chart">
  <cdr:absSizeAnchor xmlns:cdr="http://schemas.openxmlformats.org/drawingml/2006/chartDrawing">
    <cdr:from>
      <cdr:x>0.01</cdr:x>
      <cdr:y>0</cdr:y>
    </cdr:from>
    <cdr:ext cx="1984801" cy="247590"/>
    <cdr:sp macro="" textlink="">
      <cdr:nvSpPr>
        <cdr:cNvPr id="44034" name="Text Box 2">
          <a:extLst xmlns:a="http://schemas.openxmlformats.org/drawingml/2006/main">
            <a:ext uri="{FF2B5EF4-FFF2-40B4-BE49-F238E27FC236}">
              <a16:creationId xmlns:a16="http://schemas.microsoft.com/office/drawing/2014/main" id="{6A7C30C9-D02C-474C-901B-475682ACE3D7}"/>
            </a:ext>
          </a:extLst>
        </cdr:cNvPr>
        <cdr:cNvSpPr txBox="1">
          <a:spLocks xmlns:a="http://schemas.openxmlformats.org/drawingml/2006/main" noChangeArrowheads="1"/>
        </cdr:cNvSpPr>
      </cdr:nvSpPr>
      <cdr:spPr bwMode="auto">
        <a:xfrm xmlns:a="http://schemas.openxmlformats.org/drawingml/2006/main">
          <a:off x="55558" y="0"/>
          <a:ext cx="1984800" cy="24759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a16="http://schemas.microsoft.com/office/drawing/2014/main" id="{E434D06E-2441-8545-AD29-EC2341F88457}"/>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a16="http://schemas.microsoft.com/office/drawing/2014/main" id="{6D7DF31C-8593-D345-930F-E1867DEAAC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a16="http://schemas.microsoft.com/office/drawing/2014/main" id="{A9BFB4B9-0895-EF49-BED8-605EFD3523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userShapes>
</file>

<file path=xl/drawings/drawing60.xml><?xml version="1.0" encoding="utf-8"?>
<c:userShapes xmlns:c="http://schemas.openxmlformats.org/drawingml/2006/chart">
  <cdr:relSizeAnchor xmlns:cdr="http://schemas.openxmlformats.org/drawingml/2006/chartDrawing">
    <cdr:from>
      <cdr:x>0.01074</cdr:x>
      <cdr:y>0.94133</cdr:y>
    </cdr:from>
    <cdr:to>
      <cdr:x>0.67914</cdr:x>
      <cdr:y>0.97512</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88900" y="4483100"/>
          <a:ext cx="5532524" cy="1609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449,</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http://dx.doi.org/10.1787/888933399179 </a:t>
          </a:r>
          <a:endParaRPr lang="en-US" sz="1000" i="1">
            <a:latin typeface="Arial Narrow" charset="0"/>
            <a:ea typeface="Arial Narrow" charset="0"/>
            <a:cs typeface="Arial Narrow" charset="0"/>
          </a:endParaRPr>
        </a:p>
      </cdr:txBody>
    </cdr:sp>
  </cdr:relSizeAnchor>
  <cdr:relSizeAnchor xmlns:cdr="http://schemas.openxmlformats.org/drawingml/2006/chartDrawing">
    <cdr:from>
      <cdr:x>0.0131</cdr:x>
      <cdr:y>0.053</cdr:y>
    </cdr:from>
    <cdr:to>
      <cdr:x>0.10208</cdr:x>
      <cdr:y>0.11846</cdr:y>
    </cdr:to>
    <cdr:sp macro="" textlink="">
      <cdr:nvSpPr>
        <cdr:cNvPr id="3" name="TextBox 2"/>
        <cdr:cNvSpPr txBox="1"/>
      </cdr:nvSpPr>
      <cdr:spPr>
        <a:xfrm xmlns:a="http://schemas.openxmlformats.org/drawingml/2006/main">
          <a:off x="108527" y="247073"/>
          <a:ext cx="737412" cy="3051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žen</a:t>
          </a:r>
          <a:endParaRPr lang="en-GB" sz="1000" b="0" i="0">
            <a:solidFill>
              <a:srgbClr val="000000"/>
            </a:solidFill>
            <a:latin typeface="Arial Narrow" charset="0"/>
            <a:ea typeface="Arial Narrow" charset="0"/>
            <a:cs typeface="Arial Narrow" charset="0"/>
          </a:endParaRPr>
        </a:p>
      </cdr:txBody>
    </cdr:sp>
  </cdr:relSizeAnchor>
</c:userShapes>
</file>

<file path=xl/drawings/drawing61.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twoCellAnchor>
    <xdr:from>
      <xdr:col>15</xdr:col>
      <xdr:colOff>115958</xdr:colOff>
      <xdr:row>13</xdr:row>
      <xdr:rowOff>141633</xdr:rowOff>
    </xdr:from>
    <xdr:to>
      <xdr:col>29</xdr:col>
      <xdr:colOff>563217</xdr:colOff>
      <xdr:row>35</xdr:row>
      <xdr:rowOff>248479</xdr:rowOff>
    </xdr:to>
    <xdr:graphicFrame macro="">
      <xdr:nvGraphicFramePr>
        <xdr:cNvPr id="4" name="Chart 3">
          <a:extLst>
            <a:ext uri="{FF2B5EF4-FFF2-40B4-BE49-F238E27FC236}">
              <a16:creationId xmlns:a16="http://schemas.microsoft.com/office/drawing/2014/main" id="{00000000-0008-0000-0F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124240</xdr:colOff>
      <xdr:row>13</xdr:row>
      <xdr:rowOff>110984</xdr:rowOff>
    </xdr:from>
    <xdr:to>
      <xdr:col>42</xdr:col>
      <xdr:colOff>157369</xdr:colOff>
      <xdr:row>37</xdr:row>
      <xdr:rowOff>99391</xdr:rowOff>
    </xdr:to>
    <xdr:graphicFrame macro="">
      <xdr:nvGraphicFramePr>
        <xdr:cNvPr id="5" name="Chart 4">
          <a:extLst>
            <a:ext uri="{FF2B5EF4-FFF2-40B4-BE49-F238E27FC236}">
              <a16:creationId xmlns:a16="http://schemas.microsoft.com/office/drawing/2014/main"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2.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a16="http://schemas.microsoft.com/office/drawing/2014/main" id="{7AF906A6-6CA3-5B44-A243-9EE52D8C4B2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0.01782</cdr:x>
      <cdr:y>0.93733</cdr:y>
    </cdr:from>
    <cdr:to>
      <cdr:x>0.72723</cdr:x>
      <cdr:y>0.98314</cdr:y>
    </cdr:to>
    <cdr:sp macro="" textlink="">
      <cdr:nvSpPr>
        <cdr:cNvPr id="3" name="Text Box 2">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A7C30C9-D02C-474C-901B-475682ACE3D7}"/>
            </a:ext>
          </a:extLst>
        </cdr:cNvPr>
        <cdr:cNvSpPr txBox="1">
          <a:spLocks xmlns:a="http://schemas.openxmlformats.org/drawingml/2006/main" noChangeArrowheads="1"/>
        </cdr:cNvSpPr>
      </cdr:nvSpPr>
      <cdr:spPr bwMode="auto">
        <a:xfrm xmlns:a="http://schemas.openxmlformats.org/drawingml/2006/main">
          <a:off x="162041" y="4157443"/>
          <a:ext cx="6451106" cy="203199"/>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sz="1000"/>
          </a:pPr>
          <a:r>
            <a:rPr lang="cs-CZ" sz="1000" i="1">
              <a:effectLst/>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 str.</a:t>
          </a:r>
          <a:r>
            <a:rPr lang="cs-CZ" sz="1000" i="0" baseline="0">
              <a:effectLst/>
              <a:latin typeface="Arial Narrow" charset="0"/>
              <a:ea typeface="Arial Narrow" charset="0"/>
              <a:cs typeface="Arial Narrow" charset="0"/>
            </a:rPr>
            <a:t> 194,</a:t>
          </a:r>
          <a:r>
            <a:rPr lang="cs-CZ" sz="1000" i="1" baseline="0">
              <a:effectLst/>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http://dx.doi.org/10.1787/888933397540 </a:t>
          </a:r>
          <a:endParaRPr lang="en-US" sz="1000" i="1">
            <a:latin typeface="Arial Narrow" charset="0"/>
            <a:ea typeface="Arial Narrow" charset="0"/>
            <a:cs typeface="Arial Narrow" charset="0"/>
          </a:endParaRPr>
        </a:p>
      </cdr:txBody>
    </cdr:sp>
  </cdr:relSizeAnchor>
  <cdr:relSizeAnchor xmlns:cdr="http://schemas.openxmlformats.org/drawingml/2006/chartDrawing">
    <cdr:from>
      <cdr:x>0.01572</cdr:x>
      <cdr:y>0.09022</cdr:y>
    </cdr:from>
    <cdr:to>
      <cdr:x>0.18409</cdr:x>
      <cdr:y>0.13361</cdr:y>
    </cdr:to>
    <cdr:sp macro="" textlink="">
      <cdr:nvSpPr>
        <cdr:cNvPr id="4" name="Text Box 2">
          <a:extLst xmlns:a="http://schemas.openxmlformats.org/drawingml/2006/main">
            <a:ext uri="{FF2B5EF4-FFF2-40B4-BE49-F238E27FC236}">
              <a16:creationId xmlns:a16="http://schemas.microsoft.com/office/drawing/2014/main" id="{6A7C30C9-D02C-474C-901B-475682ACE3D7}"/>
            </a:ext>
          </a:extLst>
        </cdr:cNvPr>
        <cdr:cNvSpPr txBox="1">
          <a:spLocks xmlns:a="http://schemas.openxmlformats.org/drawingml/2006/main" noChangeArrowheads="1"/>
        </cdr:cNvSpPr>
      </cdr:nvSpPr>
      <cdr:spPr bwMode="auto">
        <a:xfrm xmlns:a="http://schemas.openxmlformats.org/drawingml/2006/main">
          <a:off x="141827" y="415780"/>
          <a:ext cx="1519161" cy="199964"/>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lang="en-US" sz="800" b="0" i="0" u="none" strike="noStrike" kern="1200" baseline="0">
              <a:solidFill>
                <a:srgbClr val="000000"/>
              </a:solidFill>
              <a:latin typeface="Arial Narrow"/>
              <a:ea typeface="Arial"/>
              <a:cs typeface="Arial"/>
            </a:defRPr>
          </a:pPr>
          <a:r>
            <a:rPr lang="cs-CZ" sz="1000" b="0" i="0" u="none" baseline="0">
              <a:solidFill>
                <a:srgbClr val="000000"/>
              </a:solidFill>
              <a:latin typeface="Arial Narrow"/>
              <a:ea typeface="Arial Narrow"/>
              <a:cs typeface="Arial Narrow"/>
            </a:rPr>
            <a:t>V</a:t>
          </a:r>
          <a:r>
            <a:rPr lang="en-US" sz="1000" b="0" i="0" u="none" baseline="0">
              <a:solidFill>
                <a:srgbClr val="000000"/>
              </a:solidFill>
              <a:latin typeface="Arial Narrow"/>
              <a:ea typeface="Arial Narrow"/>
              <a:cs typeface="Arial Narrow"/>
            </a:rPr>
            <a:t> USD </a:t>
          </a:r>
          <a:r>
            <a:rPr lang="cs-CZ" sz="1000" b="0" i="0" u="none" baseline="0">
              <a:solidFill>
                <a:srgbClr val="000000"/>
              </a:solidFill>
              <a:latin typeface="Arial Narrow"/>
              <a:ea typeface="Arial Narrow"/>
              <a:cs typeface="Arial Narrow"/>
            </a:rPr>
            <a:t>v paritě kupní síly</a:t>
          </a:r>
          <a:endParaRPr lang="en-US" sz="1000">
            <a:effectLst/>
          </a:endParaRPr>
        </a:p>
        <a:p xmlns:a="http://schemas.openxmlformats.org/drawingml/2006/main">
          <a:pPr algn="l" rtl="0">
            <a:defRPr sz="1000"/>
          </a:pPr>
          <a:endParaRPr lang="en-US" sz="1000" b="0" i="0" strike="noStrike">
            <a:solidFill>
              <a:srgbClr val="000000"/>
            </a:solidFill>
            <a:latin typeface="Arial Narrow"/>
            <a:cs typeface="Arial"/>
          </a:endParaRPr>
        </a:p>
      </cdr:txBody>
    </cdr:sp>
  </cdr:relSizeAnchor>
</c:userShapes>
</file>

<file path=xl/drawings/drawing8.xml><?xml version="1.0" encoding="utf-8"?>
<c:userShapes xmlns:c="http://schemas.openxmlformats.org/drawingml/2006/chart">
  <cdr:absSizeAnchor xmlns:cdr="http://schemas.openxmlformats.org/drawingml/2006/chartDrawing">
    <cdr:from>
      <cdr:x>0.01599</cdr:x>
      <cdr:y>0.94418</cdr:y>
    </cdr:from>
    <cdr:ext cx="6451106" cy="203199"/>
    <cdr:sp macro="" textlink="">
      <cdr:nvSpPr>
        <cdr:cNvPr id="44034" name="Text Box 2">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A7C30C9-D02C-474C-901B-475682ACE3D7}"/>
            </a:ext>
          </a:extLst>
        </cdr:cNvPr>
        <cdr:cNvSpPr txBox="1">
          <a:spLocks xmlns:a="http://schemas.openxmlformats.org/drawingml/2006/main" noChangeArrowheads="1"/>
        </cdr:cNvSpPr>
      </cdr:nvSpPr>
      <cdr:spPr bwMode="auto">
        <a:xfrm xmlns:a="http://schemas.openxmlformats.org/drawingml/2006/main">
          <a:off x="142593" y="3692831"/>
          <a:ext cx="6451106" cy="203199"/>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sz="1000"/>
          </a:pPr>
          <a:r>
            <a:rPr lang="cs-CZ" sz="1000" i="1">
              <a:effectLst/>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 str.</a:t>
          </a:r>
          <a:r>
            <a:rPr lang="cs-CZ" sz="1000" i="0" baseline="0">
              <a:effectLst/>
              <a:latin typeface="Arial Narrow" charset="0"/>
              <a:ea typeface="Arial Narrow" charset="0"/>
              <a:cs typeface="Arial Narrow" charset="0"/>
            </a:rPr>
            <a:t> 193,</a:t>
          </a:r>
          <a:r>
            <a:rPr lang="cs-CZ" sz="1000" i="1" baseline="0">
              <a:effectLst/>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http://dx.doi.org/10.1787/888933397540</a:t>
          </a:r>
          <a:endParaRPr lang="en-US" sz="1000" i="1">
            <a:latin typeface="Arial Narrow" charset="0"/>
            <a:ea typeface="Arial Narrow" charset="0"/>
            <a:cs typeface="Arial Narrow" charset="0"/>
          </a:endParaRP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a16="http://schemas.microsoft.com/office/drawing/2014/main" id="{E434D06E-2441-8545-AD29-EC2341F88457}"/>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a16="http://schemas.microsoft.com/office/drawing/2014/main" id="{6D7DF31C-8593-D345-930F-E1867DEAAC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a16="http://schemas.microsoft.com/office/drawing/2014/main" id="{A9BFB4B9-0895-EF49-BED8-605EFD3523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relSizeAnchor xmlns:cdr="http://schemas.openxmlformats.org/drawingml/2006/chartDrawing">
    <cdr:from>
      <cdr:x>0.0143</cdr:x>
      <cdr:y>0.12319</cdr:y>
    </cdr:from>
    <cdr:to>
      <cdr:x>0.18447</cdr:x>
      <cdr:y>0.17213</cdr:y>
    </cdr:to>
    <cdr:sp macro="" textlink="">
      <cdr:nvSpPr>
        <cdr:cNvPr id="11" name="Text Box 2">
          <a:extLst xmlns:a="http://schemas.openxmlformats.org/drawingml/2006/main">
            <a:ext uri="{FF2B5EF4-FFF2-40B4-BE49-F238E27FC236}">
              <a16:creationId xmlns:a16="http://schemas.microsoft.com/office/drawing/2014/main" id="{6A7C30C9-D02C-474C-901B-475682ACE3D7}"/>
            </a:ext>
          </a:extLst>
        </cdr:cNvPr>
        <cdr:cNvSpPr txBox="1">
          <a:spLocks xmlns:a="http://schemas.openxmlformats.org/drawingml/2006/main" noChangeArrowheads="1"/>
        </cdr:cNvSpPr>
      </cdr:nvSpPr>
      <cdr:spPr bwMode="auto">
        <a:xfrm xmlns:a="http://schemas.openxmlformats.org/drawingml/2006/main">
          <a:off x="128564" y="511007"/>
          <a:ext cx="1529622" cy="202996"/>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lang="en-US" sz="800" b="0" i="0" u="none" strike="noStrike" kern="1200" baseline="0">
              <a:solidFill>
                <a:srgbClr val="000000"/>
              </a:solidFill>
              <a:latin typeface="Arial Narrow"/>
              <a:ea typeface="Arial"/>
              <a:cs typeface="Arial"/>
            </a:defRPr>
          </a:pPr>
          <a:r>
            <a:rPr lang="cs-CZ" sz="1000" b="0" i="0" u="none" baseline="0">
              <a:solidFill>
                <a:srgbClr val="000000"/>
              </a:solidFill>
              <a:latin typeface="Arial Narrow"/>
              <a:ea typeface="Arial Narrow"/>
              <a:cs typeface="Arial Narrow"/>
            </a:rPr>
            <a:t>V</a:t>
          </a:r>
          <a:r>
            <a:rPr lang="en-US" sz="1000" b="0" i="0" u="none" baseline="0">
              <a:solidFill>
                <a:srgbClr val="000000"/>
              </a:solidFill>
              <a:latin typeface="Arial Narrow"/>
              <a:ea typeface="Arial Narrow"/>
              <a:cs typeface="Arial Narrow"/>
            </a:rPr>
            <a:t> USD </a:t>
          </a:r>
          <a:r>
            <a:rPr lang="cs-CZ" sz="1000" b="0" i="0" u="none" baseline="0">
              <a:solidFill>
                <a:srgbClr val="000000"/>
              </a:solidFill>
              <a:latin typeface="Arial Narrow"/>
              <a:ea typeface="Arial Narrow"/>
              <a:cs typeface="Arial Narrow"/>
            </a:rPr>
            <a:t>v paritě kupní síly</a:t>
          </a:r>
          <a:endParaRPr lang="en-US" sz="1000">
            <a:effectLst/>
          </a:endParaRPr>
        </a:p>
        <a:p xmlns:a="http://schemas.openxmlformats.org/drawingml/2006/main">
          <a:pPr algn="l" rtl="0">
            <a:defRPr sz="1000"/>
          </a:pPr>
          <a:endParaRPr lang="en-US" sz="1000" b="0" i="0" strike="noStrike">
            <a:solidFill>
              <a:srgbClr val="000000"/>
            </a:solidFill>
            <a:latin typeface="Arial Narrow"/>
            <a:cs typeface="Arial"/>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19050</xdr:colOff>
      <xdr:row>8</xdr:row>
      <xdr:rowOff>28575</xdr:rowOff>
    </xdr:from>
    <xdr:to>
      <xdr:col>12</xdr:col>
      <xdr:colOff>381000</xdr:colOff>
      <xdr:row>30</xdr:row>
      <xdr:rowOff>85725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oecdshare.oecd.org/TEMP/prod%20levels%20manufactur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pplic/uoe/ind2002/calcul_B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portal.oecd.org/Applic/UOE/Ind2013/calcul_B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oecdshare.oecd.org/applic/uoe/ind2002/calcul_B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pplic/PISA/PISA%202003%20Initial%20Report/Chapters/Chapter%203%20-%20Learning%20characteristics/applic/uoe/ind2002/calcul_B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oecdshare.oecd.org/Applic/PISA/PISA%202003%20Initial%20Report/Chapters/Chapter%203%20-%20Learning%20characteristics/applic/uoe/ind2002/calcul_B1.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C3_TRENDS.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TC_A7_EAG201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oecdshare.oecd.org/Applic/UOE/EQ/y0001/WEI/02de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LS5/sdataELS/APPLIC/UOE/IND98/FIN95/F1_TIME.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F1_TIME.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_ISC1.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G_567.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F1_ALL.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F13_ALL.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GrowthDoc.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Applic/UOE/Ind2006/D3-D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oecdshare.oecd.org/ines/IN05/A11_2005_Finland.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Q_ISC2.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oecdshare.oecd.org/TEMP/OutputContrib.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Applic/UOE/Ind2005/data2001/E9C3NAG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portal.oecd.org/Applic/UOE/Ind2005/data2001/E9C3NAG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oecdshare.oecd.org/Applic/UOE/Ind2005/data2001/E9C3NAGE.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Applic/UOE/Ind2005/data2001/E9C3NE.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portal.oecd.org/Applic/UOE/Ind2005/data2001/E9C3NE.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oecdshare.oecd.org/Applic/UOE/Ind2005/data2001/E9C3N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NWB/POpula.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G:\NWB\POpula.xls"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Data.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UBSNEU.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hare.oecd.org/Applic/UOE/Ind2006/B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PISA/EduExpend.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EduExpend.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AS/CD%20Australia/PISA%20Plus/PISA%20Plus%20Final%20Charts/IRPISAPlus_Chap5_ChartCorrec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APPLIC/UOE/IND98/FIN95/F5_W.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LS5/sdataELS/APPLIC/UOE/IND98/FIN95/F5_W.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F5_W.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Applic/EAG/2005/Charts/English/NSalary_feb19.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NSalary_feb19.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T:\Task%205.1\5.1.5%20SPECIAL%20STUDIES\OECD\NESLI\Evaluation%20and%20Assessment\December%202014%20Survey\Copy%20of%20EA_USA_AR.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Q_ISC56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oecdshare.oecd.org/NWB/POpul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oecdshare.oecd.org/AS/CD%20Australia/PISA%20Plus/PISA%20Plus%20Final%20Charts/IRPISAPlus_Chap5_ChartCorrec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oecd.org/Applic/UOE/Ind2006/UOE_Non-fin/Calcul_GRA_SC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3.3"/>
      <sheetName val="C3.6"/>
      <sheetName val="Box C31.1"/>
      <sheetName val="Long term trends 2"/>
      <sheetName val="C3.8"/>
      <sheetName val="Chart C3.2 2004 only"/>
      <sheetName val="Chart C3.2"/>
      <sheetName val="Chart C3.2_data"/>
      <sheetName val="Chart C3.3_web"/>
      <sheetName val="Chart C3.3_data_web"/>
      <sheetName val="cforeign_raw_cit_2005"/>
      <sheetName val="cforeign_raw_cit_2004"/>
      <sheetName val="cforeign_raw_cit_2000"/>
      <sheetName val="UIS data_ordered"/>
      <sheetName val="UIS data 1998-2004"/>
      <sheetName val="UIS data by region of origin"/>
      <sheetName val="Raw data (ordered)_not used"/>
      <sheetName val="Countries by region"/>
    </sheetNames>
    <sheetDataSet>
      <sheetData sheetId="0"/>
      <sheetData sheetId="1"/>
      <sheetData sheetId="2" refreshError="1"/>
      <sheetData sheetId="3" refreshError="1"/>
      <sheetData sheetId="4"/>
      <sheetData sheetId="5" refreshError="1"/>
      <sheetData sheetId="6" refreshError="1"/>
      <sheetData sheetId="7"/>
      <sheetData sheetId="8" refreshError="1"/>
      <sheetData sheetId="9"/>
      <sheetData sheetId="10"/>
      <sheetData sheetId="11"/>
      <sheetData sheetId="12"/>
      <sheetData sheetId="13"/>
      <sheetData sheetId="14"/>
      <sheetData sheetId="15"/>
      <sheetData sheetId="16"/>
      <sheetData sheetId="1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_A7.3a (2)"/>
      <sheetName val="INFO sheet"/>
      <sheetName val="Countries"/>
      <sheetName val="Content"/>
      <sheetName val="T_A7.1a"/>
      <sheetName val="T_A7.1b (web only)"/>
      <sheetName val="T_A7.2a"/>
      <sheetName val="T_A7.2b (Web only)"/>
      <sheetName val="T_A7.3a"/>
      <sheetName val="T_A7.3b (Web only)"/>
      <sheetName val="T_A7.3c (Web only)"/>
      <sheetName val="T_A7.4a"/>
      <sheetName val="T_A7.4b (web only)"/>
      <sheetName val="T_A7.4c (web only)"/>
      <sheetName val="T_A7.5"/>
      <sheetName val="T_A7.6"/>
      <sheetName val="CA7.1"/>
      <sheetName val="Data C_A7.1"/>
      <sheetName val="C_A7.2"/>
      <sheetName val="Data C_A7.2"/>
      <sheetName val="C_A7.3"/>
      <sheetName val="Data C_A7.3"/>
      <sheetName val="C_A7.4"/>
      <sheetName val="Data C_A7.4"/>
      <sheetName val="C_A7.5"/>
      <sheetName val="Data C_A7.5"/>
    </sheetNames>
    <sheetDataSet>
      <sheetData sheetId="0" refreshError="1"/>
      <sheetData sheetId="1">
        <row r="1">
          <cell r="A1" t="str">
            <v>OECD</v>
          </cell>
        </row>
      </sheetData>
      <sheetData sheetId="2">
        <row r="1">
          <cell r="A1" t="str">
            <v>OECD</v>
          </cell>
          <cell r="B1" t="str">
            <v>OCDE</v>
          </cell>
          <cell r="C1" t="str">
            <v>Rank order</v>
          </cell>
        </row>
        <row r="2">
          <cell r="A2" t="str">
            <v>Australia</v>
          </cell>
          <cell r="B2" t="str">
            <v xml:space="preserve">Australie  </v>
          </cell>
          <cell r="C2">
            <v>1</v>
          </cell>
        </row>
        <row r="3">
          <cell r="A3" t="str">
            <v>Austria</v>
          </cell>
          <cell r="B3" t="str">
            <v xml:space="preserve">Autriche  </v>
          </cell>
          <cell r="C3">
            <v>2</v>
          </cell>
        </row>
        <row r="4">
          <cell r="A4" t="str">
            <v>Belgium</v>
          </cell>
          <cell r="B4" t="str">
            <v xml:space="preserve">Belgique  </v>
          </cell>
          <cell r="C4">
            <v>3</v>
          </cell>
        </row>
        <row r="5">
          <cell r="A5" t="str">
            <v>Flemish Community of Belgium</v>
          </cell>
          <cell r="B5" t="str">
            <v xml:space="preserve">Communauté flamande de Belgique  </v>
          </cell>
          <cell r="C5" t="str">
            <v xml:space="preserve"> </v>
          </cell>
        </row>
        <row r="6">
          <cell r="A6" t="str">
            <v>Canada</v>
          </cell>
          <cell r="B6" t="str">
            <v xml:space="preserve">Canada  </v>
          </cell>
          <cell r="C6">
            <v>4</v>
          </cell>
        </row>
        <row r="7">
          <cell r="A7" t="str">
            <v>Chile</v>
          </cell>
          <cell r="B7" t="str">
            <v xml:space="preserve">Chili  </v>
          </cell>
          <cell r="C7">
            <v>5</v>
          </cell>
        </row>
        <row r="8">
          <cell r="A8" t="str">
            <v>Czech Republic</v>
          </cell>
          <cell r="B8" t="str">
            <v>Rép. tchèque</v>
          </cell>
          <cell r="C8">
            <v>6</v>
          </cell>
        </row>
        <row r="9">
          <cell r="A9" t="str">
            <v>Denmark</v>
          </cell>
          <cell r="B9" t="str">
            <v xml:space="preserve">Danemark  </v>
          </cell>
          <cell r="C9">
            <v>7</v>
          </cell>
        </row>
        <row r="10">
          <cell r="A10" t="str">
            <v>Estonia</v>
          </cell>
          <cell r="B10" t="str">
            <v xml:space="preserve">Estonie  </v>
          </cell>
          <cell r="C10">
            <v>8</v>
          </cell>
        </row>
        <row r="11">
          <cell r="A11" t="str">
            <v>Finland</v>
          </cell>
          <cell r="B11" t="str">
            <v xml:space="preserve">Finlande  </v>
          </cell>
          <cell r="C11">
            <v>9</v>
          </cell>
        </row>
        <row r="12">
          <cell r="A12" t="str">
            <v>France</v>
          </cell>
          <cell r="B12" t="str">
            <v xml:space="preserve">France  </v>
          </cell>
          <cell r="C12">
            <v>10</v>
          </cell>
        </row>
        <row r="13">
          <cell r="A13" t="str">
            <v>Germany</v>
          </cell>
          <cell r="B13" t="str">
            <v xml:space="preserve">Allemagne  </v>
          </cell>
          <cell r="C13">
            <v>11</v>
          </cell>
        </row>
        <row r="14">
          <cell r="A14" t="str">
            <v>Greece</v>
          </cell>
          <cell r="B14" t="str">
            <v xml:space="preserve">Grèce  </v>
          </cell>
          <cell r="C14">
            <v>12</v>
          </cell>
        </row>
        <row r="15">
          <cell r="A15" t="str">
            <v>Hungary</v>
          </cell>
          <cell r="B15" t="str">
            <v xml:space="preserve">Hongrie  </v>
          </cell>
          <cell r="C15">
            <v>13</v>
          </cell>
        </row>
        <row r="16">
          <cell r="A16" t="str">
            <v>Iceland</v>
          </cell>
          <cell r="B16" t="str">
            <v xml:space="preserve">Islande  </v>
          </cell>
          <cell r="C16">
            <v>14</v>
          </cell>
        </row>
        <row r="17">
          <cell r="A17" t="str">
            <v>Ireland</v>
          </cell>
          <cell r="B17" t="str">
            <v xml:space="preserve">Irlande  </v>
          </cell>
          <cell r="C17">
            <v>15</v>
          </cell>
        </row>
        <row r="18">
          <cell r="A18" t="str">
            <v>Israel</v>
          </cell>
          <cell r="B18" t="str">
            <v>Israël</v>
          </cell>
          <cell r="C18">
            <v>16</v>
          </cell>
        </row>
        <row r="19">
          <cell r="A19" t="str">
            <v>Italy</v>
          </cell>
          <cell r="B19" t="str">
            <v xml:space="preserve">Italie  </v>
          </cell>
          <cell r="C19">
            <v>17</v>
          </cell>
        </row>
        <row r="20">
          <cell r="A20" t="str">
            <v>Japan</v>
          </cell>
          <cell r="B20" t="str">
            <v xml:space="preserve">Japon  </v>
          </cell>
          <cell r="C20">
            <v>18</v>
          </cell>
        </row>
        <row r="21">
          <cell r="A21" t="str">
            <v>Korea</v>
          </cell>
          <cell r="B21" t="str">
            <v xml:space="preserve">Corée  </v>
          </cell>
          <cell r="C21">
            <v>19</v>
          </cell>
        </row>
        <row r="22">
          <cell r="A22" t="str">
            <v>Luxembourg</v>
          </cell>
          <cell r="B22" t="str">
            <v xml:space="preserve">Luxembourg  </v>
          </cell>
          <cell r="C22">
            <v>20</v>
          </cell>
        </row>
        <row r="23">
          <cell r="A23" t="str">
            <v>Mexico</v>
          </cell>
          <cell r="B23" t="str">
            <v xml:space="preserve">Mexique  </v>
          </cell>
          <cell r="C23">
            <v>21</v>
          </cell>
        </row>
        <row r="24">
          <cell r="A24" t="str">
            <v>Netherlands</v>
          </cell>
          <cell r="B24" t="str">
            <v xml:space="preserve">Pays-Bas  </v>
          </cell>
          <cell r="C24">
            <v>22</v>
          </cell>
        </row>
        <row r="25">
          <cell r="A25" t="str">
            <v>New Zealand</v>
          </cell>
          <cell r="B25" t="str">
            <v xml:space="preserve">Nouvelle-Zélande  </v>
          </cell>
          <cell r="C25">
            <v>23</v>
          </cell>
        </row>
        <row r="26">
          <cell r="A26" t="str">
            <v>Norway</v>
          </cell>
          <cell r="B26" t="str">
            <v xml:space="preserve">Norvège  </v>
          </cell>
          <cell r="C26">
            <v>24</v>
          </cell>
        </row>
        <row r="27">
          <cell r="A27" t="str">
            <v>Poland</v>
          </cell>
          <cell r="B27" t="str">
            <v xml:space="preserve">Pologne  </v>
          </cell>
          <cell r="C27">
            <v>25</v>
          </cell>
        </row>
        <row r="28">
          <cell r="A28" t="str">
            <v>Portugal</v>
          </cell>
          <cell r="B28" t="str">
            <v xml:space="preserve">Portugal  </v>
          </cell>
          <cell r="C28">
            <v>26</v>
          </cell>
        </row>
        <row r="29">
          <cell r="A29" t="str">
            <v>Slovak Republic</v>
          </cell>
          <cell r="B29" t="str">
            <v>Rép. slovaque</v>
          </cell>
          <cell r="C29">
            <v>27</v>
          </cell>
        </row>
        <row r="30">
          <cell r="A30" t="str">
            <v>Slovenia</v>
          </cell>
          <cell r="B30" t="str">
            <v>Slovénie</v>
          </cell>
          <cell r="C30">
            <v>28</v>
          </cell>
        </row>
        <row r="31">
          <cell r="A31" t="str">
            <v>Spain</v>
          </cell>
          <cell r="B31" t="str">
            <v xml:space="preserve">Espagne  </v>
          </cell>
          <cell r="C31">
            <v>29</v>
          </cell>
        </row>
        <row r="32">
          <cell r="A32" t="str">
            <v>Sweden</v>
          </cell>
          <cell r="B32" t="str">
            <v xml:space="preserve">Suède  </v>
          </cell>
          <cell r="C32">
            <v>30</v>
          </cell>
        </row>
        <row r="33">
          <cell r="A33" t="str">
            <v>Switzerland</v>
          </cell>
          <cell r="B33" t="str">
            <v xml:space="preserve">Suisse  </v>
          </cell>
          <cell r="C33">
            <v>31</v>
          </cell>
        </row>
        <row r="34">
          <cell r="A34" t="str">
            <v>Turkey</v>
          </cell>
          <cell r="B34" t="str">
            <v xml:space="preserve">Turquie  </v>
          </cell>
          <cell r="C34">
            <v>32</v>
          </cell>
        </row>
        <row r="35">
          <cell r="A35" t="str">
            <v>United Kingdom</v>
          </cell>
          <cell r="B35" t="str">
            <v xml:space="preserve">Royaume-Uni  </v>
          </cell>
          <cell r="C35">
            <v>33</v>
          </cell>
        </row>
        <row r="36">
          <cell r="A36" t="str">
            <v>United States</v>
          </cell>
          <cell r="B36" t="str">
            <v xml:space="preserve">États-Unis  </v>
          </cell>
          <cell r="C36">
            <v>34</v>
          </cell>
        </row>
        <row r="37">
          <cell r="A37" t="str">
            <v>OECD average</v>
          </cell>
          <cell r="B37" t="str">
            <v>Moyenne de l'OCDE</v>
          </cell>
          <cell r="C37">
            <v>35</v>
          </cell>
        </row>
        <row r="38">
          <cell r="A38" t="str">
            <v>Countries average for countries with 2005 and 2009 data</v>
          </cell>
          <cell r="B38" t="str">
            <v>Moyenne des pays dont les chiffres de 1995 et de 2009 sont disponibles</v>
          </cell>
        </row>
        <row r="39">
          <cell r="A39" t="str">
            <v>EU21 average</v>
          </cell>
          <cell r="B39" t="str">
            <v>Moyenne de l'UE21</v>
          </cell>
          <cell r="C39">
            <v>36</v>
          </cell>
        </row>
        <row r="40">
          <cell r="A40" t="str">
            <v>Other G20</v>
          </cell>
          <cell r="B40" t="str">
            <v>Autres G20</v>
          </cell>
          <cell r="C40">
            <v>38</v>
          </cell>
        </row>
        <row r="41">
          <cell r="A41" t="str">
            <v>Argentina</v>
          </cell>
          <cell r="B41" t="str">
            <v>Argentine</v>
          </cell>
          <cell r="C41">
            <v>39</v>
          </cell>
        </row>
        <row r="42">
          <cell r="A42" t="str">
            <v>Brazil</v>
          </cell>
          <cell r="B42" t="str">
            <v>Brésil</v>
          </cell>
          <cell r="C42">
            <v>40</v>
          </cell>
        </row>
        <row r="43">
          <cell r="A43" t="str">
            <v>China</v>
          </cell>
          <cell r="B43" t="str">
            <v>Chine</v>
          </cell>
          <cell r="C43">
            <v>41</v>
          </cell>
        </row>
        <row r="44">
          <cell r="A44" t="str">
            <v>India</v>
          </cell>
          <cell r="B44" t="str">
            <v>Inde</v>
          </cell>
          <cell r="C44">
            <v>42</v>
          </cell>
        </row>
        <row r="45">
          <cell r="A45" t="str">
            <v>Indonesia</v>
          </cell>
          <cell r="B45" t="str">
            <v>Indonésie</v>
          </cell>
          <cell r="C45">
            <v>43</v>
          </cell>
        </row>
        <row r="46">
          <cell r="A46" t="str">
            <v>Russian Federation</v>
          </cell>
          <cell r="B46" t="str">
            <v>Fédération de Russie</v>
          </cell>
          <cell r="C46">
            <v>44</v>
          </cell>
        </row>
        <row r="47">
          <cell r="A47" t="str">
            <v>Saudi Arabia</v>
          </cell>
          <cell r="B47" t="str">
            <v>Arabie saoudite</v>
          </cell>
        </row>
        <row r="48">
          <cell r="A48" t="str">
            <v>South Africa</v>
          </cell>
          <cell r="B48" t="str">
            <v>Afrique du Sud</v>
          </cell>
          <cell r="C48">
            <v>45</v>
          </cell>
        </row>
        <row r="49">
          <cell r="A49" t="str">
            <v>G20 average</v>
          </cell>
          <cell r="B49" t="str">
            <v>Moyenne du G20</v>
          </cell>
          <cell r="C49">
            <v>47</v>
          </cell>
        </row>
        <row r="50">
          <cell r="A50" t="str">
            <v>Country average</v>
          </cell>
          <cell r="B50" t="str">
            <v>Moyenne des pays</v>
          </cell>
          <cell r="C50">
            <v>48</v>
          </cell>
        </row>
        <row r="51">
          <cell r="A51" t="str">
            <v>Men</v>
          </cell>
          <cell r="B51" t="str">
            <v>Hommes</v>
          </cell>
        </row>
        <row r="52">
          <cell r="A52" t="str">
            <v>Women</v>
          </cell>
          <cell r="B52" t="str">
            <v>Femmes</v>
          </cell>
        </row>
      </sheetData>
      <sheetData sheetId="3">
        <row r="1">
          <cell r="A1" t="str">
            <v>OECD</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refreshError="1"/>
      <sheetData sheetId="21"/>
      <sheetData sheetId="22" refreshError="1"/>
      <sheetData sheetId="23"/>
      <sheetData sheetId="24" refreshError="1"/>
      <sheetData sheetId="2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M1"/>
      <sheetName val="DEM1_GLOBALCheckReport"/>
      <sheetName val="DEM2"/>
      <sheetName val="DEM2_BLOCKCheckReport"/>
      <sheetName val="DEM2_GLOBALCheckReport"/>
      <sheetName val="EARN1"/>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cell r="D2"/>
          <cell r="E2"/>
          <cell r="F2"/>
          <cell r="G2"/>
          <cell r="H2"/>
          <cell r="I2">
            <v>1792.9</v>
          </cell>
          <cell r="J2"/>
          <cell r="K2">
            <v>535.9</v>
          </cell>
          <cell r="L2"/>
        </row>
        <row r="3">
          <cell r="A3" t="str">
            <v>Canada</v>
          </cell>
          <cell r="B3"/>
          <cell r="C3"/>
          <cell r="D3"/>
          <cell r="E3"/>
          <cell r="F3"/>
          <cell r="G3"/>
          <cell r="H3"/>
          <cell r="I3"/>
          <cell r="J3"/>
          <cell r="K3"/>
          <cell r="L3"/>
        </row>
        <row r="4">
          <cell r="A4" t="str">
            <v>Czech Republic</v>
          </cell>
          <cell r="B4"/>
          <cell r="C4"/>
          <cell r="D4"/>
          <cell r="E4"/>
          <cell r="F4"/>
          <cell r="G4"/>
          <cell r="H4">
            <v>1610</v>
          </cell>
          <cell r="I4"/>
          <cell r="J4">
            <v>201</v>
          </cell>
          <cell r="K4"/>
          <cell r="L4"/>
        </row>
        <row r="5">
          <cell r="A5" t="str">
            <v>Denmark</v>
          </cell>
          <cell r="B5"/>
          <cell r="C5"/>
          <cell r="D5"/>
          <cell r="E5"/>
          <cell r="F5"/>
          <cell r="G5"/>
          <cell r="H5"/>
          <cell r="I5"/>
          <cell r="J5"/>
          <cell r="K5"/>
          <cell r="L5"/>
        </row>
        <row r="6">
          <cell r="A6" t="str">
            <v>France</v>
          </cell>
          <cell r="B6"/>
          <cell r="C6"/>
          <cell r="D6">
            <v>7.4</v>
          </cell>
          <cell r="E6"/>
          <cell r="F6">
            <v>3918</v>
          </cell>
          <cell r="G6">
            <v>8147.2</v>
          </cell>
          <cell r="H6"/>
          <cell r="I6">
            <v>2243</v>
          </cell>
          <cell r="J6">
            <v>542</v>
          </cell>
          <cell r="K6">
            <v>1348</v>
          </cell>
          <cell r="L6"/>
        </row>
        <row r="7">
          <cell r="A7" t="str">
            <v>Ireland</v>
          </cell>
          <cell r="B7"/>
          <cell r="C7"/>
          <cell r="D7"/>
          <cell r="E7"/>
          <cell r="F7"/>
          <cell r="G7"/>
          <cell r="H7">
            <v>0.8</v>
          </cell>
          <cell r="I7">
            <v>21</v>
          </cell>
          <cell r="J7"/>
          <cell r="K7">
            <v>2.5</v>
          </cell>
          <cell r="L7"/>
        </row>
        <row r="8">
          <cell r="A8" t="str">
            <v>New Zealand</v>
          </cell>
          <cell r="B8"/>
          <cell r="C8"/>
          <cell r="D8">
            <v>1.7390000000000001</v>
          </cell>
          <cell r="E8"/>
          <cell r="F8">
            <v>31.986000000000001</v>
          </cell>
          <cell r="G8">
            <v>6.8000000000000005E-2</v>
          </cell>
          <cell r="H8"/>
          <cell r="I8"/>
          <cell r="J8"/>
          <cell r="K8"/>
          <cell r="L8"/>
        </row>
        <row r="9">
          <cell r="A9" t="str">
            <v>Spain</v>
          </cell>
          <cell r="B9"/>
          <cell r="C9">
            <v>1494.5</v>
          </cell>
          <cell r="D9"/>
          <cell r="E9"/>
          <cell r="F9"/>
          <cell r="G9"/>
          <cell r="H9"/>
          <cell r="I9"/>
          <cell r="J9"/>
          <cell r="K9"/>
          <cell r="L9"/>
        </row>
        <row r="10">
          <cell r="A10" t="str">
            <v>Sweden</v>
          </cell>
          <cell r="B10"/>
          <cell r="C10"/>
          <cell r="D10"/>
          <cell r="E10"/>
          <cell r="F10"/>
          <cell r="G10"/>
          <cell r="H10"/>
          <cell r="I10"/>
          <cell r="J10"/>
          <cell r="K10"/>
          <cell r="L10"/>
        </row>
        <row r="11">
          <cell r="A11" t="str">
            <v>Switzerland</v>
          </cell>
          <cell r="B11"/>
          <cell r="C11"/>
          <cell r="D11">
            <v>25.1</v>
          </cell>
          <cell r="E11">
            <v>0.03</v>
          </cell>
          <cell r="F11"/>
          <cell r="G11"/>
          <cell r="H11"/>
          <cell r="I11"/>
          <cell r="J11"/>
          <cell r="K11"/>
          <cell r="L11"/>
        </row>
        <row r="12">
          <cell r="A12" t="str">
            <v>United Kingdom</v>
          </cell>
          <cell r="B12"/>
          <cell r="C12"/>
          <cell r="D12">
            <v>7</v>
          </cell>
          <cell r="E12"/>
          <cell r="F12"/>
          <cell r="G12"/>
          <cell r="H12"/>
          <cell r="I12"/>
          <cell r="J12"/>
          <cell r="K12"/>
          <cell r="L12"/>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905070</v>
          </cell>
          <cell r="C2">
            <v>80.939212744062502</v>
          </cell>
          <cell r="D2">
            <v>97.670029068627699</v>
          </cell>
          <cell r="E2">
            <v>1.83149157345849</v>
          </cell>
          <cell r="F2" t="str">
            <v>n</v>
          </cell>
          <cell r="G2">
            <v>1.83149157345849</v>
          </cell>
          <cell r="H2">
            <v>99.501520642086206</v>
          </cell>
          <cell r="I2">
            <v>0.38086063301277601</v>
          </cell>
          <cell r="J2">
            <v>0.117618724901004</v>
          </cell>
          <cell r="K2">
            <v>0.49847935791378001</v>
          </cell>
          <cell r="L2" t="str">
            <v>m</v>
          </cell>
          <cell r="M2">
            <v>0.49847935791378001</v>
          </cell>
          <cell r="N2">
            <v>98.159333081906894</v>
          </cell>
          <cell r="O2">
            <v>1.8406669180931401</v>
          </cell>
          <cell r="P2" t="str">
            <v>n</v>
          </cell>
          <cell r="Q2">
            <v>1.8406669180931401</v>
          </cell>
          <cell r="R2">
            <v>76.404494382022506</v>
          </cell>
          <cell r="S2">
            <v>23.595505617977501</v>
          </cell>
          <cell r="T2">
            <v>100</v>
          </cell>
          <cell r="U2" t="str">
            <v>m</v>
          </cell>
          <cell r="V2">
            <v>81.324946931551494</v>
          </cell>
          <cell r="W2" t="str">
            <v>xr:G12</v>
          </cell>
          <cell r="X2">
            <v>19.060787255937498</v>
          </cell>
          <cell r="Y2">
            <v>98.159333081906894</v>
          </cell>
          <cell r="Z2" t="str">
            <v>.</v>
          </cell>
          <cell r="AA2">
            <v>1.8406669180931401</v>
          </cell>
          <cell r="AB2" t="str">
            <v>.</v>
          </cell>
          <cell r="AC2">
            <v>0</v>
          </cell>
          <cell r="AD2" t="str">
            <v>n</v>
          </cell>
          <cell r="AE2">
            <v>1.8406669180931401</v>
          </cell>
          <cell r="AF2" t="str">
            <v>.</v>
          </cell>
          <cell r="AG2">
            <v>76.404494382022506</v>
          </cell>
          <cell r="AH2" t="str">
            <v>.</v>
          </cell>
          <cell r="AI2">
            <v>23.595505617977501</v>
          </cell>
          <cell r="AJ2" t="str">
            <v>.</v>
          </cell>
          <cell r="AK2">
            <v>100</v>
          </cell>
          <cell r="AL2" t="str">
            <v>.</v>
          </cell>
          <cell r="AM2">
            <v>0</v>
          </cell>
          <cell r="AN2" t="str">
            <v>m</v>
          </cell>
          <cell r="AO2">
            <v>81.324946931551494</v>
          </cell>
          <cell r="AP2" t="str">
            <v>.</v>
          </cell>
          <cell r="AQ2">
            <v>0</v>
          </cell>
          <cell r="AR2" t="str">
            <v>xr:G12</v>
          </cell>
          <cell r="AS2">
            <v>19.060787255937498</v>
          </cell>
          <cell r="AT2" t="str">
            <v>""</v>
          </cell>
        </row>
        <row r="3">
          <cell r="A3" t="str">
            <v>Australia</v>
          </cell>
          <cell r="B3">
            <v>905070</v>
          </cell>
          <cell r="C3">
            <v>75.686984893747706</v>
          </cell>
          <cell r="D3">
            <v>77.572186375914995</v>
          </cell>
          <cell r="E3" t="str">
            <v>a</v>
          </cell>
          <cell r="F3" t="str">
            <v>a</v>
          </cell>
          <cell r="G3" t="str">
            <v>n</v>
          </cell>
          <cell r="H3">
            <v>77.572186375914995</v>
          </cell>
          <cell r="I3">
            <v>12.9382619284225</v>
          </cell>
          <cell r="J3">
            <v>9.4895516956625201</v>
          </cell>
          <cell r="K3">
            <v>22.427813624085001</v>
          </cell>
          <cell r="L3" t="str">
            <v>n</v>
          </cell>
          <cell r="M3">
            <v>22.427813624085001</v>
          </cell>
          <cell r="N3">
            <v>100</v>
          </cell>
          <cell r="O3" t="str">
            <v>a</v>
          </cell>
          <cell r="P3" t="str">
            <v>a</v>
          </cell>
          <cell r="Q3" t="str">
            <v>n</v>
          </cell>
          <cell r="R3">
            <v>57.688467299051403</v>
          </cell>
          <cell r="S3">
            <v>42.311532700948597</v>
          </cell>
          <cell r="T3">
            <v>100</v>
          </cell>
          <cell r="U3" t="str">
            <v>n</v>
          </cell>
          <cell r="V3">
            <v>4.8847397371478198</v>
          </cell>
          <cell r="W3">
            <v>9.4895516956625201</v>
          </cell>
          <cell r="X3">
            <v>24.313015106252301</v>
          </cell>
          <cell r="Y3">
            <v>100</v>
          </cell>
          <cell r="Z3" t="str">
            <v>.</v>
          </cell>
          <cell r="AA3">
            <v>0</v>
          </cell>
          <cell r="AB3" t="str">
            <v>a</v>
          </cell>
          <cell r="AC3">
            <v>0</v>
          </cell>
          <cell r="AD3" t="str">
            <v>a</v>
          </cell>
          <cell r="AE3">
            <v>0</v>
          </cell>
          <cell r="AF3" t="str">
            <v>n</v>
          </cell>
          <cell r="AG3">
            <v>57.688467299051403</v>
          </cell>
          <cell r="AH3" t="str">
            <v>.</v>
          </cell>
          <cell r="AI3">
            <v>42.311532700948597</v>
          </cell>
          <cell r="AJ3" t="str">
            <v>.</v>
          </cell>
          <cell r="AK3">
            <v>100</v>
          </cell>
          <cell r="AL3" t="str">
            <v>.</v>
          </cell>
          <cell r="AM3">
            <v>0</v>
          </cell>
          <cell r="AN3" t="str">
            <v>n</v>
          </cell>
          <cell r="AO3">
            <v>4.8847397371478198</v>
          </cell>
          <cell r="AP3" t="str">
            <v>.</v>
          </cell>
          <cell r="AQ3">
            <v>9.4895516956625201</v>
          </cell>
          <cell r="AR3" t="str">
            <v>.</v>
          </cell>
          <cell r="AS3">
            <v>24.313015106252301</v>
          </cell>
          <cell r="AT3" t="str">
            <v>""</v>
          </cell>
        </row>
        <row r="4">
          <cell r="A4" t="str">
            <v>Austria</v>
          </cell>
          <cell r="B4">
            <v>905070</v>
          </cell>
          <cell r="C4" t="str">
            <v>""</v>
          </cell>
          <cell r="D4">
            <v>77.692168783482799</v>
          </cell>
          <cell r="E4">
            <v>0.32185991834884797</v>
          </cell>
          <cell r="F4" t="str">
            <v>a</v>
          </cell>
          <cell r="G4">
            <v>0.32185991834884797</v>
          </cell>
          <cell r="H4">
            <v>78.014028701831606</v>
          </cell>
          <cell r="I4">
            <v>5.6582194666827199</v>
          </cell>
          <cell r="J4" t="str">
            <v>a</v>
          </cell>
          <cell r="K4">
            <v>5.6582194666827199</v>
          </cell>
          <cell r="L4">
            <v>16.3277518314856</v>
          </cell>
          <cell r="M4">
            <v>21.985971298168302</v>
          </cell>
          <cell r="N4">
            <v>99.587433281289705</v>
          </cell>
          <cell r="O4">
            <v>0.41256671871028699</v>
          </cell>
          <cell r="P4" t="str">
            <v>a</v>
          </cell>
          <cell r="Q4">
            <v>0.41256671871028699</v>
          </cell>
          <cell r="R4">
            <v>25.735590163142401</v>
          </cell>
          <cell r="S4" t="str">
            <v>a</v>
          </cell>
          <cell r="T4">
            <v>25.735590163142401</v>
          </cell>
          <cell r="U4">
            <v>74.264409836857595</v>
          </cell>
          <cell r="V4">
            <v>8.1219172795224193</v>
          </cell>
          <cell r="W4" t="str">
            <v>xr:G12</v>
          </cell>
          <cell r="X4" t="str">
            <v>""</v>
          </cell>
          <cell r="Y4">
            <v>99.587433281289705</v>
          </cell>
          <cell r="Z4" t="str">
            <v>.</v>
          </cell>
          <cell r="AA4">
            <v>0.41256671871028699</v>
          </cell>
          <cell r="AB4" t="str">
            <v>.</v>
          </cell>
          <cell r="AC4">
            <v>0</v>
          </cell>
          <cell r="AD4" t="str">
            <v>a</v>
          </cell>
          <cell r="AE4">
            <v>0.41256671871028699</v>
          </cell>
          <cell r="AF4" t="str">
            <v>.</v>
          </cell>
          <cell r="AG4">
            <v>25.735590163142401</v>
          </cell>
          <cell r="AH4" t="str">
            <v>.</v>
          </cell>
          <cell r="AI4">
            <v>0</v>
          </cell>
          <cell r="AJ4" t="str">
            <v>a</v>
          </cell>
          <cell r="AK4">
            <v>25.735590163142401</v>
          </cell>
          <cell r="AL4" t="str">
            <v>.</v>
          </cell>
          <cell r="AM4">
            <v>74.264409836857595</v>
          </cell>
          <cell r="AN4" t="str">
            <v>.</v>
          </cell>
          <cell r="AO4">
            <v>8.1219172795224193</v>
          </cell>
          <cell r="AP4" t="str">
            <v>.</v>
          </cell>
          <cell r="AQ4">
            <v>0</v>
          </cell>
          <cell r="AR4" t="str">
            <v>xr:G12</v>
          </cell>
          <cell r="AS4">
            <v>0</v>
          </cell>
          <cell r="AT4" t="str">
            <v>""</v>
          </cell>
        </row>
        <row r="5">
          <cell r="A5" t="str">
            <v>Belgium (Fl)</v>
          </cell>
          <cell r="B5">
            <v>905070</v>
          </cell>
          <cell r="C5" t="str">
            <v>""</v>
          </cell>
          <cell r="D5">
            <v>29.327436682416501</v>
          </cell>
          <cell r="E5">
            <v>51.592076359173497</v>
          </cell>
          <cell r="F5" t="str">
            <v>n</v>
          </cell>
          <cell r="G5">
            <v>51.592076359173497</v>
          </cell>
          <cell r="H5">
            <v>80.919513041589994</v>
          </cell>
          <cell r="I5">
            <v>19.080486958409999</v>
          </cell>
          <cell r="J5" t="str">
            <v>n</v>
          </cell>
          <cell r="K5">
            <v>19.080486958409999</v>
          </cell>
          <cell r="L5" t="str">
            <v>m</v>
          </cell>
          <cell r="M5">
            <v>19.080486958409999</v>
          </cell>
          <cell r="N5">
            <v>36.242725122855298</v>
          </cell>
          <cell r="O5">
            <v>63.757274877144702</v>
          </cell>
          <cell r="P5" t="str">
            <v>n</v>
          </cell>
          <cell r="Q5">
            <v>63.757274877144702</v>
          </cell>
          <cell r="R5">
            <v>100</v>
          </cell>
          <cell r="S5" t="str">
            <v>n</v>
          </cell>
          <cell r="T5">
            <v>100</v>
          </cell>
          <cell r="U5" t="str">
            <v>m</v>
          </cell>
          <cell r="V5">
            <v>2.00553344203749</v>
          </cell>
          <cell r="W5">
            <v>16.582488808060901</v>
          </cell>
          <cell r="X5" t="str">
            <v>""</v>
          </cell>
          <cell r="Y5">
            <v>36.242725122855298</v>
          </cell>
          <cell r="Z5" t="str">
            <v>.</v>
          </cell>
          <cell r="AA5">
            <v>63.757274877144702</v>
          </cell>
          <cell r="AB5" t="str">
            <v>.</v>
          </cell>
          <cell r="AC5">
            <v>0</v>
          </cell>
          <cell r="AD5" t="str">
            <v>n</v>
          </cell>
          <cell r="AE5">
            <v>63.757274877144702</v>
          </cell>
          <cell r="AF5" t="str">
            <v>.</v>
          </cell>
          <cell r="AG5">
            <v>100</v>
          </cell>
          <cell r="AH5" t="str">
            <v>.</v>
          </cell>
          <cell r="AI5">
            <v>0</v>
          </cell>
          <cell r="AJ5" t="str">
            <v>n</v>
          </cell>
          <cell r="AK5">
            <v>100</v>
          </cell>
          <cell r="AL5" t="str">
            <v>.</v>
          </cell>
          <cell r="AM5">
            <v>0</v>
          </cell>
          <cell r="AN5" t="str">
            <v>m</v>
          </cell>
          <cell r="AO5">
            <v>2.00553344203749</v>
          </cell>
          <cell r="AP5" t="str">
            <v>.</v>
          </cell>
          <cell r="AQ5">
            <v>16.582488808060901</v>
          </cell>
          <cell r="AR5" t="str">
            <v>.</v>
          </cell>
          <cell r="AS5">
            <v>0</v>
          </cell>
          <cell r="AT5" t="str">
            <v>""</v>
          </cell>
        </row>
        <row r="6">
          <cell r="A6" t="str">
            <v>Brazil</v>
          </cell>
          <cell r="B6">
            <v>905070</v>
          </cell>
          <cell r="C6" t="str">
            <v>m</v>
          </cell>
          <cell r="D6">
            <v>89.094017961246294</v>
          </cell>
          <cell r="E6" t="str">
            <v>xr:G4</v>
          </cell>
          <cell r="F6" t="str">
            <v>xr:G4</v>
          </cell>
          <cell r="G6">
            <v>2.6229588421402799</v>
          </cell>
          <cell r="H6">
            <v>91.716976803386601</v>
          </cell>
          <cell r="I6">
            <v>6.1523980728677303</v>
          </cell>
          <cell r="J6">
            <v>2.1306251237456499</v>
          </cell>
          <cell r="K6">
            <v>8.2830231966133692</v>
          </cell>
          <cell r="L6" t="str">
            <v>m</v>
          </cell>
          <cell r="M6">
            <v>8.2830231966133692</v>
          </cell>
          <cell r="N6">
            <v>97.1401599425119</v>
          </cell>
          <cell r="O6" t="str">
            <v>xr:G4</v>
          </cell>
          <cell r="P6" t="str">
            <v>xr:G4</v>
          </cell>
          <cell r="Q6">
            <v>2.8598400574880598</v>
          </cell>
          <cell r="R6">
            <v>74.277204431628505</v>
          </cell>
          <cell r="S6">
            <v>25.722795568371499</v>
          </cell>
          <cell r="T6">
            <v>100</v>
          </cell>
          <cell r="U6" t="str">
            <v>m</v>
          </cell>
          <cell r="V6">
            <v>4.1037425174568396</v>
          </cell>
          <cell r="W6" t="str">
            <v>m</v>
          </cell>
          <cell r="X6" t="str">
            <v>m</v>
          </cell>
          <cell r="Y6">
            <v>97.1401599425119</v>
          </cell>
          <cell r="Z6" t="str">
            <v>.</v>
          </cell>
          <cell r="AA6">
            <v>0</v>
          </cell>
          <cell r="AB6" t="str">
            <v>xr:G4</v>
          </cell>
          <cell r="AC6">
            <v>0</v>
          </cell>
          <cell r="AD6" t="str">
            <v>xr:G4</v>
          </cell>
          <cell r="AE6">
            <v>2.8598400574880598</v>
          </cell>
          <cell r="AF6" t="str">
            <v>.</v>
          </cell>
          <cell r="AG6">
            <v>74.277204431628505</v>
          </cell>
          <cell r="AH6" t="str">
            <v>.</v>
          </cell>
          <cell r="AI6">
            <v>25.722795568371499</v>
          </cell>
          <cell r="AJ6" t="str">
            <v>.</v>
          </cell>
          <cell r="AK6">
            <v>100</v>
          </cell>
          <cell r="AL6" t="str">
            <v>.</v>
          </cell>
          <cell r="AM6">
            <v>0</v>
          </cell>
          <cell r="AN6" t="str">
            <v>m</v>
          </cell>
          <cell r="AO6">
            <v>4.1037425174568396</v>
          </cell>
          <cell r="AP6" t="str">
            <v>.</v>
          </cell>
          <cell r="AQ6">
            <v>0</v>
          </cell>
          <cell r="AR6" t="str">
            <v>m</v>
          </cell>
          <cell r="AS6">
            <v>0</v>
          </cell>
          <cell r="AT6" t="str">
            <v>m</v>
          </cell>
        </row>
        <row r="7">
          <cell r="A7" t="str">
            <v>Canada</v>
          </cell>
          <cell r="B7">
            <v>905070</v>
          </cell>
          <cell r="C7">
            <v>79.157094501508595</v>
          </cell>
          <cell r="D7">
            <v>64.8768531872214</v>
          </cell>
          <cell r="E7">
            <v>0.23348997757374201</v>
          </cell>
          <cell r="F7">
            <v>1.62856405963543E-2</v>
          </cell>
          <cell r="G7">
            <v>0.249775618170096</v>
          </cell>
          <cell r="H7">
            <v>65.126628805391505</v>
          </cell>
          <cell r="I7">
            <v>17.380321835602899</v>
          </cell>
          <cell r="J7">
            <v>0.63605988345886599</v>
          </cell>
          <cell r="K7">
            <v>18.016381719061801</v>
          </cell>
          <cell r="L7">
            <v>16.856989475546701</v>
          </cell>
          <cell r="M7">
            <v>34.873371194608502</v>
          </cell>
          <cell r="N7">
            <v>99.616476973011402</v>
          </cell>
          <cell r="O7">
            <v>0.35851691060418001</v>
          </cell>
          <cell r="P7">
            <v>2.5006116384464299E-2</v>
          </cell>
          <cell r="Q7">
            <v>0.38352302698864499</v>
          </cell>
          <cell r="R7">
            <v>49.838375930486301</v>
          </cell>
          <cell r="S7">
            <v>1.8239128070222299</v>
          </cell>
          <cell r="T7">
            <v>51.662288737508597</v>
          </cell>
          <cell r="U7">
            <v>48.337711262491403</v>
          </cell>
          <cell r="V7">
            <v>2.4977788952861699</v>
          </cell>
          <cell r="W7">
            <v>5.2553614566131301</v>
          </cell>
          <cell r="X7">
            <v>20.842905498491401</v>
          </cell>
          <cell r="Y7">
            <v>99.616476973011402</v>
          </cell>
          <cell r="Z7" t="str">
            <v>.</v>
          </cell>
          <cell r="AA7">
            <v>0.35851691060418001</v>
          </cell>
          <cell r="AB7" t="str">
            <v>.</v>
          </cell>
          <cell r="AC7">
            <v>2.5006116384464299E-2</v>
          </cell>
          <cell r="AD7" t="str">
            <v>.</v>
          </cell>
          <cell r="AE7">
            <v>0.38352302698864499</v>
          </cell>
          <cell r="AF7" t="str">
            <v>.</v>
          </cell>
          <cell r="AG7">
            <v>49.838375930486301</v>
          </cell>
          <cell r="AH7" t="str">
            <v>.</v>
          </cell>
          <cell r="AI7">
            <v>1.8239128070222299</v>
          </cell>
          <cell r="AJ7" t="str">
            <v>.</v>
          </cell>
          <cell r="AK7">
            <v>51.662288737508597</v>
          </cell>
          <cell r="AL7" t="str">
            <v>.</v>
          </cell>
          <cell r="AM7">
            <v>48.337711262491403</v>
          </cell>
          <cell r="AN7" t="str">
            <v>.</v>
          </cell>
          <cell r="AO7">
            <v>2.4977788952861699</v>
          </cell>
          <cell r="AP7" t="str">
            <v>.</v>
          </cell>
          <cell r="AQ7">
            <v>5.2553614566131301</v>
          </cell>
          <cell r="AR7" t="str">
            <v>.</v>
          </cell>
          <cell r="AS7">
            <v>20.842905498491401</v>
          </cell>
          <cell r="AT7" t="str">
            <v>""</v>
          </cell>
        </row>
        <row r="8">
          <cell r="A8" t="str">
            <v>Chile</v>
          </cell>
          <cell r="B8">
            <v>905070</v>
          </cell>
          <cell r="C8" t="str">
            <v>m</v>
          </cell>
          <cell r="D8">
            <v>79.569535970507403</v>
          </cell>
          <cell r="E8" t="str">
            <v>a</v>
          </cell>
          <cell r="F8">
            <v>1.5684573666311701</v>
          </cell>
          <cell r="G8">
            <v>1.5684573666311701</v>
          </cell>
          <cell r="H8">
            <v>81.137993337138596</v>
          </cell>
          <cell r="I8">
            <v>6.3059078185342798</v>
          </cell>
          <cell r="J8">
            <v>10.987641477696</v>
          </cell>
          <cell r="K8">
            <v>17.293549296230299</v>
          </cell>
          <cell r="L8">
            <v>1.5684573666311701</v>
          </cell>
          <cell r="M8">
            <v>18.8620066628614</v>
          </cell>
          <cell r="N8">
            <v>98.066926106843695</v>
          </cell>
          <cell r="O8" t="str">
            <v>a</v>
          </cell>
          <cell r="P8">
            <v>1.93307389315635</v>
          </cell>
          <cell r="Q8">
            <v>1.93307389315635</v>
          </cell>
          <cell r="R8">
            <v>33.431797216731802</v>
          </cell>
          <cell r="S8">
            <v>58.252770630869499</v>
          </cell>
          <cell r="T8">
            <v>91.684567847601301</v>
          </cell>
          <cell r="U8">
            <v>8.31543215239871</v>
          </cell>
          <cell r="V8">
            <v>8.6573936978217995E-4</v>
          </cell>
          <cell r="W8" t="str">
            <v>m</v>
          </cell>
          <cell r="X8" t="str">
            <v>m</v>
          </cell>
          <cell r="Y8">
            <v>98.066926106843695</v>
          </cell>
          <cell r="Z8" t="str">
            <v>.</v>
          </cell>
          <cell r="AA8">
            <v>0</v>
          </cell>
          <cell r="AB8" t="str">
            <v>a</v>
          </cell>
          <cell r="AC8">
            <v>1.93307389315635</v>
          </cell>
          <cell r="AD8" t="str">
            <v>.</v>
          </cell>
          <cell r="AE8">
            <v>1.93307389315635</v>
          </cell>
          <cell r="AF8" t="str">
            <v>.</v>
          </cell>
          <cell r="AG8">
            <v>33.431797216731802</v>
          </cell>
          <cell r="AH8" t="str">
            <v>.</v>
          </cell>
          <cell r="AI8">
            <v>58.252770630869499</v>
          </cell>
          <cell r="AJ8" t="str">
            <v>.</v>
          </cell>
          <cell r="AK8">
            <v>91.684567847601301</v>
          </cell>
          <cell r="AL8" t="str">
            <v>.</v>
          </cell>
          <cell r="AM8">
            <v>8.31543215239871</v>
          </cell>
          <cell r="AN8" t="str">
            <v>.</v>
          </cell>
          <cell r="AO8">
            <v>8.6573936978217995E-4</v>
          </cell>
          <cell r="AP8" t="str">
            <v>.</v>
          </cell>
          <cell r="AQ8">
            <v>0</v>
          </cell>
          <cell r="AR8" t="str">
            <v>m</v>
          </cell>
          <cell r="AS8">
            <v>0</v>
          </cell>
          <cell r="AT8" t="str">
            <v>m</v>
          </cell>
        </row>
        <row r="9">
          <cell r="A9" t="str">
            <v>China</v>
          </cell>
          <cell r="B9">
            <v>905070</v>
          </cell>
          <cell r="C9" t="str">
            <v>m.</v>
          </cell>
          <cell r="D9" t="str">
            <v>xr:G20</v>
          </cell>
          <cell r="E9" t="str">
            <v>xr:G20</v>
          </cell>
          <cell r="F9" t="str">
            <v>xr:G20</v>
          </cell>
          <cell r="G9" t="str">
            <v>xr:G20</v>
          </cell>
          <cell r="H9" t="str">
            <v>xr:G20</v>
          </cell>
          <cell r="I9" t="str">
            <v>xr:G20</v>
          </cell>
          <cell r="J9" t="str">
            <v>xr:G20</v>
          </cell>
          <cell r="K9" t="str">
            <v>xr:G20</v>
          </cell>
          <cell r="L9" t="str">
            <v>xr:G20</v>
          </cell>
          <cell r="M9" t="str">
            <v>xr:G20</v>
          </cell>
          <cell r="N9" t="str">
            <v>xr:G20</v>
          </cell>
          <cell r="O9" t="str">
            <v>xr:G20</v>
          </cell>
          <cell r="P9" t="str">
            <v>xr:G20</v>
          </cell>
          <cell r="Q9" t="str">
            <v>xr:G20</v>
          </cell>
          <cell r="R9" t="str">
            <v>xr:G20</v>
          </cell>
          <cell r="S9" t="str">
            <v>xr:G20</v>
          </cell>
          <cell r="T9" t="str">
            <v>xr:G20</v>
          </cell>
          <cell r="U9" t="str">
            <v>xr:G20</v>
          </cell>
          <cell r="V9" t="str">
            <v>xr:G20</v>
          </cell>
          <cell r="W9" t="str">
            <v>xr:G20</v>
          </cell>
          <cell r="X9" t="str">
            <v>m</v>
          </cell>
          <cell r="Y9">
            <v>0</v>
          </cell>
          <cell r="Z9" t="str">
            <v>xr:G20</v>
          </cell>
          <cell r="AA9">
            <v>0</v>
          </cell>
          <cell r="AB9" t="str">
            <v>xr:G20</v>
          </cell>
          <cell r="AC9">
            <v>0</v>
          </cell>
          <cell r="AD9" t="str">
            <v>xr:G20</v>
          </cell>
          <cell r="AE9">
            <v>0</v>
          </cell>
          <cell r="AF9" t="str">
            <v>xr:G20</v>
          </cell>
          <cell r="AG9">
            <v>0</v>
          </cell>
          <cell r="AH9" t="str">
            <v>xr:G20</v>
          </cell>
          <cell r="AI9">
            <v>0</v>
          </cell>
          <cell r="AJ9" t="str">
            <v>xr:G20</v>
          </cell>
          <cell r="AK9">
            <v>0</v>
          </cell>
          <cell r="AL9" t="str">
            <v>xr:G20</v>
          </cell>
          <cell r="AM9">
            <v>0</v>
          </cell>
          <cell r="AN9" t="str">
            <v>xr:G20</v>
          </cell>
          <cell r="AO9">
            <v>0</v>
          </cell>
          <cell r="AP9" t="str">
            <v>xr:G20</v>
          </cell>
          <cell r="AQ9">
            <v>0</v>
          </cell>
          <cell r="AR9" t="str">
            <v>xr:G20</v>
          </cell>
          <cell r="AS9">
            <v>0</v>
          </cell>
          <cell r="AT9" t="str">
            <v>m</v>
          </cell>
        </row>
        <row r="10">
          <cell r="A10" t="str">
            <v>Czech Republic</v>
          </cell>
          <cell r="B10">
            <v>905070</v>
          </cell>
          <cell r="C10" t="str">
            <v>m</v>
          </cell>
          <cell r="D10">
            <v>88.487046536003504</v>
          </cell>
          <cell r="E10">
            <v>1.00826461612667</v>
          </cell>
          <cell r="F10" t="str">
            <v>a</v>
          </cell>
          <cell r="G10">
            <v>1.00826461612667</v>
          </cell>
          <cell r="H10">
            <v>89.495311152130199</v>
          </cell>
          <cell r="I10">
            <v>10.504688847869801</v>
          </cell>
          <cell r="J10" t="str">
            <v>a</v>
          </cell>
          <cell r="K10">
            <v>10.504688847869801</v>
          </cell>
          <cell r="L10" t="str">
            <v>n</v>
          </cell>
          <cell r="M10">
            <v>10.504688847869801</v>
          </cell>
          <cell r="N10">
            <v>98.873388333817005</v>
          </cell>
          <cell r="O10">
            <v>1.1266116661829899</v>
          </cell>
          <cell r="P10" t="str">
            <v>a</v>
          </cell>
          <cell r="Q10">
            <v>1.1266116661829899</v>
          </cell>
          <cell r="R10">
            <v>100</v>
          </cell>
          <cell r="S10" t="str">
            <v>a</v>
          </cell>
          <cell r="T10">
            <v>100</v>
          </cell>
          <cell r="U10" t="str">
            <v>n</v>
          </cell>
          <cell r="V10">
            <v>13.449711990650099</v>
          </cell>
          <cell r="W10" t="str">
            <v>n</v>
          </cell>
          <cell r="X10" t="str">
            <v>m</v>
          </cell>
          <cell r="Y10">
            <v>98.873388333817005</v>
          </cell>
          <cell r="Z10" t="str">
            <v>.</v>
          </cell>
          <cell r="AA10">
            <v>1.1266116661829899</v>
          </cell>
          <cell r="AB10" t="str">
            <v>.</v>
          </cell>
          <cell r="AC10">
            <v>0</v>
          </cell>
          <cell r="AD10" t="str">
            <v>a</v>
          </cell>
          <cell r="AE10">
            <v>1.1266116661829899</v>
          </cell>
          <cell r="AF10" t="str">
            <v>.</v>
          </cell>
          <cell r="AG10">
            <v>100</v>
          </cell>
          <cell r="AH10" t="str">
            <v>.</v>
          </cell>
          <cell r="AI10">
            <v>0</v>
          </cell>
          <cell r="AJ10" t="str">
            <v>a</v>
          </cell>
          <cell r="AK10">
            <v>100</v>
          </cell>
          <cell r="AL10" t="str">
            <v>.</v>
          </cell>
          <cell r="AM10">
            <v>0</v>
          </cell>
          <cell r="AN10" t="str">
            <v>n</v>
          </cell>
          <cell r="AO10">
            <v>13.449711990650099</v>
          </cell>
          <cell r="AP10" t="str">
            <v>.</v>
          </cell>
          <cell r="AQ10">
            <v>0</v>
          </cell>
          <cell r="AR10" t="str">
            <v>n</v>
          </cell>
          <cell r="AS10">
            <v>0</v>
          </cell>
          <cell r="AT10" t="str">
            <v>m</v>
          </cell>
        </row>
        <row r="11">
          <cell r="A11" t="str">
            <v>Denmark</v>
          </cell>
          <cell r="B11">
            <v>905070</v>
          </cell>
          <cell r="C11">
            <v>99.469664505260297</v>
          </cell>
          <cell r="D11">
            <v>67.254433470032097</v>
          </cell>
          <cell r="E11" t="str">
            <v>a</v>
          </cell>
          <cell r="F11" t="str">
            <v>a</v>
          </cell>
          <cell r="G11" t="str">
            <v>n</v>
          </cell>
          <cell r="H11">
            <v>67.254433470032097</v>
          </cell>
          <cell r="I11">
            <v>27.5962360572134</v>
          </cell>
          <cell r="J11">
            <v>5.1493304727545697</v>
          </cell>
          <cell r="K11">
            <v>32.745566529967903</v>
          </cell>
          <cell r="L11" t="str">
            <v>xc:9</v>
          </cell>
          <cell r="M11">
            <v>32.745566529967903</v>
          </cell>
          <cell r="N11">
            <v>100</v>
          </cell>
          <cell r="O11" t="str">
            <v>a</v>
          </cell>
          <cell r="P11" t="str">
            <v>a</v>
          </cell>
          <cell r="Q11" t="str">
            <v>n</v>
          </cell>
          <cell r="R11">
            <v>84.274724738562597</v>
          </cell>
          <cell r="S11">
            <v>15.7252752614374</v>
          </cell>
          <cell r="T11">
            <v>100</v>
          </cell>
          <cell r="U11" t="str">
            <v>xc:9</v>
          </cell>
          <cell r="V11">
            <v>11.4766854574269</v>
          </cell>
          <cell r="W11" t="str">
            <v>n</v>
          </cell>
          <cell r="X11">
            <v>0.530335494739687</v>
          </cell>
          <cell r="Y11">
            <v>100</v>
          </cell>
          <cell r="Z11" t="str">
            <v>.</v>
          </cell>
          <cell r="AA11">
            <v>0</v>
          </cell>
          <cell r="AB11" t="str">
            <v>a</v>
          </cell>
          <cell r="AC11">
            <v>0</v>
          </cell>
          <cell r="AD11" t="str">
            <v>a</v>
          </cell>
          <cell r="AE11">
            <v>0</v>
          </cell>
          <cell r="AF11" t="str">
            <v>n</v>
          </cell>
          <cell r="AG11">
            <v>84.274724738562597</v>
          </cell>
          <cell r="AH11" t="str">
            <v>.</v>
          </cell>
          <cell r="AI11">
            <v>15.7252752614374</v>
          </cell>
          <cell r="AJ11" t="str">
            <v>.</v>
          </cell>
          <cell r="AK11">
            <v>100</v>
          </cell>
          <cell r="AL11" t="str">
            <v>.</v>
          </cell>
          <cell r="AM11">
            <v>0</v>
          </cell>
          <cell r="AN11" t="str">
            <v>xc:9</v>
          </cell>
          <cell r="AO11">
            <v>11.4766854574269</v>
          </cell>
          <cell r="AP11" t="str">
            <v>.</v>
          </cell>
          <cell r="AQ11">
            <v>0</v>
          </cell>
          <cell r="AR11" t="str">
            <v>n</v>
          </cell>
          <cell r="AS11">
            <v>0.530335494739687</v>
          </cell>
          <cell r="AT11" t="str">
            <v>""</v>
          </cell>
        </row>
        <row r="12">
          <cell r="A12" t="str">
            <v>Finland</v>
          </cell>
          <cell r="B12">
            <v>905070</v>
          </cell>
          <cell r="C12">
            <v>100</v>
          </cell>
          <cell r="D12">
            <v>75.710986049896505</v>
          </cell>
          <cell r="E12">
            <v>4.8125731121233803</v>
          </cell>
          <cell r="F12" t="str">
            <v>a</v>
          </cell>
          <cell r="G12">
            <v>4.8125731121233803</v>
          </cell>
          <cell r="H12">
            <v>80.523559162019794</v>
          </cell>
          <cell r="I12">
            <v>19.476440837980299</v>
          </cell>
          <cell r="J12" t="str">
            <v>n</v>
          </cell>
          <cell r="K12">
            <v>19.476440837980299</v>
          </cell>
          <cell r="L12" t="str">
            <v>m</v>
          </cell>
          <cell r="M12">
            <v>19.476440837980299</v>
          </cell>
          <cell r="N12">
            <v>94.023397422808799</v>
          </cell>
          <cell r="O12">
            <v>5.9766025771912297</v>
          </cell>
          <cell r="P12" t="str">
            <v>a</v>
          </cell>
          <cell r="Q12">
            <v>5.9766025771912297</v>
          </cell>
          <cell r="R12">
            <v>100</v>
          </cell>
          <cell r="S12" t="str">
            <v>n</v>
          </cell>
          <cell r="T12">
            <v>100</v>
          </cell>
          <cell r="U12" t="str">
            <v>m</v>
          </cell>
          <cell r="V12">
            <v>4.2835522047012997</v>
          </cell>
          <cell r="W12" t="str">
            <v>n</v>
          </cell>
          <cell r="X12" t="str">
            <v>""</v>
          </cell>
          <cell r="Y12">
            <v>94.023397422808799</v>
          </cell>
          <cell r="Z12" t="str">
            <v>.</v>
          </cell>
          <cell r="AA12">
            <v>5.9766025771912297</v>
          </cell>
          <cell r="AB12" t="str">
            <v>.</v>
          </cell>
          <cell r="AC12">
            <v>0</v>
          </cell>
          <cell r="AD12" t="str">
            <v>a</v>
          </cell>
          <cell r="AE12">
            <v>5.9766025771912297</v>
          </cell>
          <cell r="AF12" t="str">
            <v>.</v>
          </cell>
          <cell r="AG12">
            <v>100</v>
          </cell>
          <cell r="AH12" t="str">
            <v>.</v>
          </cell>
          <cell r="AI12">
            <v>0</v>
          </cell>
          <cell r="AJ12" t="str">
            <v>n</v>
          </cell>
          <cell r="AK12">
            <v>100</v>
          </cell>
          <cell r="AL12" t="str">
            <v>.</v>
          </cell>
          <cell r="AM12">
            <v>0</v>
          </cell>
          <cell r="AN12" t="str">
            <v>m</v>
          </cell>
          <cell r="AO12">
            <v>4.2835522047012997</v>
          </cell>
          <cell r="AP12" t="str">
            <v>.</v>
          </cell>
          <cell r="AQ12">
            <v>0</v>
          </cell>
          <cell r="AR12" t="str">
            <v>n</v>
          </cell>
          <cell r="AS12">
            <v>0</v>
          </cell>
          <cell r="AT12" t="str">
            <v>""</v>
          </cell>
        </row>
        <row r="13">
          <cell r="A13" t="str">
            <v>France</v>
          </cell>
          <cell r="B13">
            <v>905070</v>
          </cell>
          <cell r="C13">
            <v>86.001431970855194</v>
          </cell>
          <cell r="D13">
            <v>87.671249648012306</v>
          </cell>
          <cell r="E13">
            <v>3.2897072686982001</v>
          </cell>
          <cell r="F13">
            <v>1.2243049008925199E-3</v>
          </cell>
          <cell r="G13">
            <v>3.2909315735990901</v>
          </cell>
          <cell r="H13">
            <v>90.962181221611402</v>
          </cell>
          <cell r="I13">
            <v>9.0378187783885693</v>
          </cell>
          <cell r="J13" t="str">
            <v>n</v>
          </cell>
          <cell r="K13">
            <v>9.0378187783885693</v>
          </cell>
          <cell r="L13" t="str">
            <v>n</v>
          </cell>
          <cell r="M13">
            <v>9.0378187783885693</v>
          </cell>
          <cell r="N13">
            <v>96.382088105845497</v>
          </cell>
          <cell r="O13">
            <v>3.6165659447891598</v>
          </cell>
          <cell r="P13">
            <v>1.3459493653848701E-3</v>
          </cell>
          <cell r="Q13">
            <v>3.6179118941545401</v>
          </cell>
          <cell r="R13">
            <v>100</v>
          </cell>
          <cell r="S13" t="str">
            <v>n</v>
          </cell>
          <cell r="T13">
            <v>100</v>
          </cell>
          <cell r="U13" t="str">
            <v>n</v>
          </cell>
          <cell r="V13">
            <v>12.5148446969233</v>
          </cell>
          <cell r="W13" t="str">
            <v>xr:G12</v>
          </cell>
          <cell r="X13">
            <v>13.998568029144799</v>
          </cell>
          <cell r="Y13">
            <v>96.382088105845497</v>
          </cell>
          <cell r="Z13" t="str">
            <v>.</v>
          </cell>
          <cell r="AA13">
            <v>3.6165659447891598</v>
          </cell>
          <cell r="AB13" t="str">
            <v>.</v>
          </cell>
          <cell r="AC13">
            <v>1.3459493653848701E-3</v>
          </cell>
          <cell r="AD13" t="str">
            <v>.</v>
          </cell>
          <cell r="AE13">
            <v>3.6179118941545401</v>
          </cell>
          <cell r="AF13" t="str">
            <v>.</v>
          </cell>
          <cell r="AG13">
            <v>100</v>
          </cell>
          <cell r="AH13" t="str">
            <v>.</v>
          </cell>
          <cell r="AI13">
            <v>0</v>
          </cell>
          <cell r="AJ13" t="str">
            <v>n</v>
          </cell>
          <cell r="AK13">
            <v>100</v>
          </cell>
          <cell r="AL13" t="str">
            <v>.</v>
          </cell>
          <cell r="AM13">
            <v>0</v>
          </cell>
          <cell r="AN13" t="str">
            <v>n</v>
          </cell>
          <cell r="AO13">
            <v>12.5148446969233</v>
          </cell>
          <cell r="AP13" t="str">
            <v>.</v>
          </cell>
          <cell r="AQ13">
            <v>0</v>
          </cell>
          <cell r="AR13" t="str">
            <v>xr:G12</v>
          </cell>
          <cell r="AS13">
            <v>13.998568029144799</v>
          </cell>
          <cell r="AT13" t="str">
            <v>""</v>
          </cell>
        </row>
        <row r="14">
          <cell r="A14" t="str">
            <v>Germany</v>
          </cell>
          <cell r="B14">
            <v>905070</v>
          </cell>
          <cell r="C14" t="str">
            <v>""</v>
          </cell>
          <cell r="D14">
            <v>88.883776752319804</v>
          </cell>
          <cell r="E14">
            <v>1.57622616311701</v>
          </cell>
          <cell r="F14" t="str">
            <v>n</v>
          </cell>
          <cell r="G14">
            <v>1.57622616311701</v>
          </cell>
          <cell r="H14">
            <v>90.460002915436803</v>
          </cell>
          <cell r="I14">
            <v>6.0320833489294703</v>
          </cell>
          <cell r="J14">
            <v>2.8120614589836501</v>
          </cell>
          <cell r="K14">
            <v>8.8441448079131195</v>
          </cell>
          <cell r="L14">
            <v>0.69585227665012805</v>
          </cell>
          <cell r="M14">
            <v>9.5399970845632502</v>
          </cell>
          <cell r="N14">
            <v>98.257543541546795</v>
          </cell>
          <cell r="O14">
            <v>1.7424564584532301</v>
          </cell>
          <cell r="P14" t="str">
            <v>n</v>
          </cell>
          <cell r="Q14">
            <v>1.7424564584532301</v>
          </cell>
          <cell r="R14">
            <v>63.229404531894801</v>
          </cell>
          <cell r="S14">
            <v>29.476544217543601</v>
          </cell>
          <cell r="T14">
            <v>92.705948749438406</v>
          </cell>
          <cell r="U14">
            <v>7.29405125056162</v>
          </cell>
          <cell r="V14">
            <v>11.010301728999099</v>
          </cell>
          <cell r="W14" t="str">
            <v>xr:G12</v>
          </cell>
          <cell r="X14" t="str">
            <v>""</v>
          </cell>
          <cell r="Y14">
            <v>98.257543541546795</v>
          </cell>
          <cell r="Z14" t="str">
            <v>.</v>
          </cell>
          <cell r="AA14">
            <v>1.7424564584532301</v>
          </cell>
          <cell r="AB14" t="str">
            <v>.</v>
          </cell>
          <cell r="AC14">
            <v>0</v>
          </cell>
          <cell r="AD14" t="str">
            <v>n</v>
          </cell>
          <cell r="AE14">
            <v>1.7424564584532301</v>
          </cell>
          <cell r="AF14" t="str">
            <v>.</v>
          </cell>
          <cell r="AG14">
            <v>63.229404531894801</v>
          </cell>
          <cell r="AH14" t="str">
            <v>.</v>
          </cell>
          <cell r="AI14">
            <v>29.476544217543601</v>
          </cell>
          <cell r="AJ14" t="str">
            <v>.</v>
          </cell>
          <cell r="AK14">
            <v>92.705948749438406</v>
          </cell>
          <cell r="AL14" t="str">
            <v>.</v>
          </cell>
          <cell r="AM14">
            <v>7.29405125056162</v>
          </cell>
          <cell r="AN14" t="str">
            <v>.</v>
          </cell>
          <cell r="AO14">
            <v>11.010301728999099</v>
          </cell>
          <cell r="AP14" t="str">
            <v>.</v>
          </cell>
          <cell r="AQ14">
            <v>0</v>
          </cell>
          <cell r="AR14" t="str">
            <v>xr:G12</v>
          </cell>
          <cell r="AS14">
            <v>0</v>
          </cell>
          <cell r="AT14" t="str">
            <v>""</v>
          </cell>
        </row>
        <row r="15">
          <cell r="A15" t="str">
            <v>Greece</v>
          </cell>
          <cell r="B15">
            <v>905070</v>
          </cell>
          <cell r="C15" t="str">
            <v>m</v>
          </cell>
          <cell r="D15">
            <v>98.327994908755997</v>
          </cell>
          <cell r="E15" t="str">
            <v>a</v>
          </cell>
          <cell r="F15" t="str">
            <v>a</v>
          </cell>
          <cell r="G15" t="str">
            <v>a</v>
          </cell>
          <cell r="H15">
            <v>98.327994908755997</v>
          </cell>
          <cell r="I15">
            <v>1.6002501453567299</v>
          </cell>
          <cell r="J15">
            <v>7.17549458872834E-2</v>
          </cell>
          <cell r="K15">
            <v>1.6720050912440101</v>
          </cell>
          <cell r="L15" t="str">
            <v>n</v>
          </cell>
          <cell r="M15">
            <v>1.6720050912440101</v>
          </cell>
          <cell r="N15">
            <v>100</v>
          </cell>
          <cell r="O15" t="str">
            <v>a</v>
          </cell>
          <cell r="P15" t="str">
            <v>a</v>
          </cell>
          <cell r="Q15" t="str">
            <v>a</v>
          </cell>
          <cell r="R15">
            <v>95.708449318542705</v>
          </cell>
          <cell r="S15">
            <v>4.2915506814573101</v>
          </cell>
          <cell r="T15">
            <v>100</v>
          </cell>
          <cell r="U15" t="str">
            <v>n</v>
          </cell>
          <cell r="V15" t="str">
            <v>m</v>
          </cell>
          <cell r="W15" t="str">
            <v>m</v>
          </cell>
          <cell r="X15" t="str">
            <v>m</v>
          </cell>
          <cell r="Y15">
            <v>100</v>
          </cell>
          <cell r="Z15" t="str">
            <v>.</v>
          </cell>
          <cell r="AA15">
            <v>0</v>
          </cell>
          <cell r="AB15" t="str">
            <v>a</v>
          </cell>
          <cell r="AC15">
            <v>0</v>
          </cell>
          <cell r="AD15" t="str">
            <v>a</v>
          </cell>
          <cell r="AE15">
            <v>0</v>
          </cell>
          <cell r="AF15" t="str">
            <v>a</v>
          </cell>
          <cell r="AG15">
            <v>95.708449318542705</v>
          </cell>
          <cell r="AH15" t="str">
            <v>.</v>
          </cell>
          <cell r="AI15">
            <v>4.2915506814573101</v>
          </cell>
          <cell r="AJ15" t="str">
            <v>.</v>
          </cell>
          <cell r="AK15">
            <v>100</v>
          </cell>
          <cell r="AL15" t="str">
            <v>.</v>
          </cell>
          <cell r="AM15">
            <v>0</v>
          </cell>
          <cell r="AN15" t="str">
            <v>n</v>
          </cell>
          <cell r="AO15">
            <v>0</v>
          </cell>
          <cell r="AP15" t="str">
            <v>m</v>
          </cell>
          <cell r="AQ15">
            <v>0</v>
          </cell>
          <cell r="AR15" t="str">
            <v>m</v>
          </cell>
          <cell r="AS15">
            <v>0</v>
          </cell>
          <cell r="AT15" t="str">
            <v>m</v>
          </cell>
        </row>
        <row r="16">
          <cell r="A16" t="str">
            <v>Hungary</v>
          </cell>
          <cell r="B16">
            <v>905070</v>
          </cell>
          <cell r="C16" t="str">
            <v>m</v>
          </cell>
          <cell r="D16">
            <v>81.270219649242307</v>
          </cell>
          <cell r="E16">
            <v>4.6370395595663796</v>
          </cell>
          <cell r="F16" t="str">
            <v>a</v>
          </cell>
          <cell r="G16">
            <v>4.6370395595663796</v>
          </cell>
          <cell r="H16">
            <v>85.907259208808696</v>
          </cell>
          <cell r="I16">
            <v>14.0927407911913</v>
          </cell>
          <cell r="J16" t="str">
            <v>a</v>
          </cell>
          <cell r="K16">
            <v>14.0927407911913</v>
          </cell>
          <cell r="L16" t="str">
            <v>n</v>
          </cell>
          <cell r="M16">
            <v>14.0927407911913</v>
          </cell>
          <cell r="N16">
            <v>94.602272727272705</v>
          </cell>
          <cell r="O16">
            <v>5.3977272727272698</v>
          </cell>
          <cell r="P16" t="str">
            <v>a</v>
          </cell>
          <cell r="Q16">
            <v>5.3977272727272698</v>
          </cell>
          <cell r="R16">
            <v>100</v>
          </cell>
          <cell r="S16" t="str">
            <v>a</v>
          </cell>
          <cell r="T16">
            <v>100</v>
          </cell>
          <cell r="U16" t="str">
            <v>n</v>
          </cell>
          <cell r="V16">
            <v>8.8294833229278993</v>
          </cell>
          <cell r="W16" t="str">
            <v>n</v>
          </cell>
          <cell r="X16" t="str">
            <v>m</v>
          </cell>
          <cell r="Y16">
            <v>94.602272727272705</v>
          </cell>
          <cell r="Z16" t="str">
            <v>.</v>
          </cell>
          <cell r="AA16">
            <v>5.3977272727272698</v>
          </cell>
          <cell r="AB16" t="str">
            <v>.</v>
          </cell>
          <cell r="AC16">
            <v>0</v>
          </cell>
          <cell r="AD16" t="str">
            <v>a</v>
          </cell>
          <cell r="AE16">
            <v>5.3977272727272698</v>
          </cell>
          <cell r="AF16" t="str">
            <v>.</v>
          </cell>
          <cell r="AG16">
            <v>100</v>
          </cell>
          <cell r="AH16" t="str">
            <v>.</v>
          </cell>
          <cell r="AI16">
            <v>0</v>
          </cell>
          <cell r="AJ16" t="str">
            <v>a</v>
          </cell>
          <cell r="AK16">
            <v>100</v>
          </cell>
          <cell r="AL16" t="str">
            <v>.</v>
          </cell>
          <cell r="AM16">
            <v>0</v>
          </cell>
          <cell r="AN16" t="str">
            <v>n</v>
          </cell>
          <cell r="AO16">
            <v>8.8294833229278993</v>
          </cell>
          <cell r="AP16" t="str">
            <v>.</v>
          </cell>
          <cell r="AQ16">
            <v>0</v>
          </cell>
          <cell r="AR16" t="str">
            <v>n</v>
          </cell>
          <cell r="AS16">
            <v>0</v>
          </cell>
          <cell r="AT16" t="str">
            <v>m</v>
          </cell>
        </row>
        <row r="17">
          <cell r="A17" t="str">
            <v>Iceland</v>
          </cell>
          <cell r="B17">
            <v>905070</v>
          </cell>
          <cell r="C17" t="str">
            <v>""</v>
          </cell>
          <cell r="D17" t="str">
            <v>xr:G5</v>
          </cell>
          <cell r="E17" t="str">
            <v>xr:G5</v>
          </cell>
          <cell r="F17" t="str">
            <v>xr:G5</v>
          </cell>
          <cell r="G17" t="str">
            <v>xr:G5</v>
          </cell>
          <cell r="H17">
            <v>70.252456561741994</v>
          </cell>
          <cell r="I17" t="str">
            <v>m</v>
          </cell>
          <cell r="J17">
            <v>29.747543438257999</v>
          </cell>
          <cell r="K17">
            <v>29.747543438257999</v>
          </cell>
          <cell r="L17" t="str">
            <v>m</v>
          </cell>
          <cell r="M17">
            <v>29.747543438257999</v>
          </cell>
          <cell r="N17" t="str">
            <v>xr:G5</v>
          </cell>
          <cell r="O17" t="str">
            <v>xr:G5</v>
          </cell>
          <cell r="P17" t="str">
            <v>xr:G5</v>
          </cell>
          <cell r="Q17" t="str">
            <v>xr:G5</v>
          </cell>
          <cell r="R17" t="str">
            <v>m</v>
          </cell>
          <cell r="S17">
            <v>100</v>
          </cell>
          <cell r="T17">
            <v>100</v>
          </cell>
          <cell r="U17" t="str">
            <v>m</v>
          </cell>
          <cell r="V17">
            <v>3.39050761815865</v>
          </cell>
          <cell r="W17" t="str">
            <v>m</v>
          </cell>
          <cell r="X17" t="str">
            <v>""</v>
          </cell>
          <cell r="Y17">
            <v>0</v>
          </cell>
          <cell r="Z17" t="str">
            <v>xr:G5</v>
          </cell>
          <cell r="AA17">
            <v>0</v>
          </cell>
          <cell r="AB17" t="str">
            <v>xr:G5</v>
          </cell>
          <cell r="AC17">
            <v>0</v>
          </cell>
          <cell r="AD17" t="str">
            <v>xr:G5</v>
          </cell>
          <cell r="AE17">
            <v>0</v>
          </cell>
          <cell r="AF17" t="str">
            <v>xr:G5</v>
          </cell>
          <cell r="AG17">
            <v>0</v>
          </cell>
          <cell r="AH17" t="str">
            <v>m</v>
          </cell>
          <cell r="AI17">
            <v>100</v>
          </cell>
          <cell r="AJ17" t="str">
            <v>.</v>
          </cell>
          <cell r="AK17">
            <v>100</v>
          </cell>
          <cell r="AL17" t="str">
            <v>.</v>
          </cell>
          <cell r="AM17">
            <v>0</v>
          </cell>
          <cell r="AN17" t="str">
            <v>m</v>
          </cell>
          <cell r="AO17">
            <v>3.39050761815865</v>
          </cell>
          <cell r="AP17" t="str">
            <v>.</v>
          </cell>
          <cell r="AQ17">
            <v>0</v>
          </cell>
          <cell r="AR17" t="str">
            <v>m</v>
          </cell>
          <cell r="AS17">
            <v>0</v>
          </cell>
          <cell r="AT17" t="str">
            <v>""</v>
          </cell>
        </row>
        <row r="18">
          <cell r="A18" t="str">
            <v>India</v>
          </cell>
          <cell r="B18">
            <v>905070</v>
          </cell>
          <cell r="C18">
            <v>82.212783210317198</v>
          </cell>
          <cell r="D18">
            <v>79.390562418216902</v>
          </cell>
          <cell r="E18">
            <v>20.180662593988099</v>
          </cell>
          <cell r="F18" t="str">
            <v>xr:G2</v>
          </cell>
          <cell r="G18">
            <v>20.180662593988099</v>
          </cell>
          <cell r="H18">
            <v>99.571225012205005</v>
          </cell>
          <cell r="I18">
            <v>0.42877498779497097</v>
          </cell>
          <cell r="J18" t="str">
            <v>xr:G12</v>
          </cell>
          <cell r="K18">
            <v>0.42877498779497097</v>
          </cell>
          <cell r="L18" t="str">
            <v>xr:G12</v>
          </cell>
          <cell r="M18">
            <v>0.42877498779497097</v>
          </cell>
          <cell r="N18">
            <v>79.732435157331395</v>
          </cell>
          <cell r="O18">
            <v>20.267564842668602</v>
          </cell>
          <cell r="P18" t="str">
            <v>xr:G2</v>
          </cell>
          <cell r="Q18">
            <v>20.267564842668602</v>
          </cell>
          <cell r="R18">
            <v>100</v>
          </cell>
          <cell r="S18" t="str">
            <v>xr:G12</v>
          </cell>
          <cell r="T18">
            <v>100</v>
          </cell>
          <cell r="U18" t="str">
            <v>xr:G12</v>
          </cell>
          <cell r="V18">
            <v>3.3918785903603301</v>
          </cell>
          <cell r="W18" t="str">
            <v>xr:G12</v>
          </cell>
          <cell r="X18">
            <v>17.787216789682802</v>
          </cell>
          <cell r="Y18">
            <v>79.732435157331395</v>
          </cell>
          <cell r="Z18" t="str">
            <v>.</v>
          </cell>
          <cell r="AA18">
            <v>20.267564842668602</v>
          </cell>
          <cell r="AB18" t="str">
            <v>.</v>
          </cell>
          <cell r="AC18">
            <v>0</v>
          </cell>
          <cell r="AD18" t="str">
            <v>xr:G2</v>
          </cell>
          <cell r="AE18">
            <v>20.267564842668602</v>
          </cell>
          <cell r="AF18" t="str">
            <v>.</v>
          </cell>
          <cell r="AG18">
            <v>100</v>
          </cell>
          <cell r="AH18" t="str">
            <v>.</v>
          </cell>
          <cell r="AI18">
            <v>0</v>
          </cell>
          <cell r="AJ18" t="str">
            <v>xr:G12</v>
          </cell>
          <cell r="AK18">
            <v>100</v>
          </cell>
          <cell r="AL18" t="str">
            <v>.</v>
          </cell>
          <cell r="AM18">
            <v>0</v>
          </cell>
          <cell r="AN18" t="str">
            <v>xr:G12</v>
          </cell>
          <cell r="AO18">
            <v>3.3918785903603301</v>
          </cell>
          <cell r="AP18" t="str">
            <v>.</v>
          </cell>
          <cell r="AQ18">
            <v>0</v>
          </cell>
          <cell r="AR18" t="str">
            <v>xr:G12</v>
          </cell>
          <cell r="AS18">
            <v>17.787216789682802</v>
          </cell>
          <cell r="AT18" t="str">
            <v>""</v>
          </cell>
        </row>
        <row r="19">
          <cell r="A19" t="str">
            <v>Indonesia</v>
          </cell>
          <cell r="B19">
            <v>905070</v>
          </cell>
          <cell r="C19" t="str">
            <v>m</v>
          </cell>
          <cell r="D19" t="str">
            <v>m</v>
          </cell>
          <cell r="E19" t="str">
            <v>a</v>
          </cell>
          <cell r="F19" t="str">
            <v>m</v>
          </cell>
          <cell r="G19" t="str">
            <v>m</v>
          </cell>
          <cell r="H19" t="str">
            <v>m</v>
          </cell>
          <cell r="I19" t="str">
            <v>m</v>
          </cell>
          <cell r="J19" t="str">
            <v>m</v>
          </cell>
          <cell r="K19" t="str">
            <v>m</v>
          </cell>
          <cell r="L19" t="str">
            <v>m</v>
          </cell>
          <cell r="M19" t="str">
            <v>m</v>
          </cell>
          <cell r="N19" t="str">
            <v>m</v>
          </cell>
          <cell r="O19" t="str">
            <v>a</v>
          </cell>
          <cell r="P19" t="str">
            <v>m</v>
          </cell>
          <cell r="Q19" t="str">
            <v>m</v>
          </cell>
          <cell r="R19" t="str">
            <v>m</v>
          </cell>
          <cell r="S19" t="str">
            <v>m</v>
          </cell>
          <cell r="T19" t="str">
            <v>m</v>
          </cell>
          <cell r="U19" t="str">
            <v>m</v>
          </cell>
          <cell r="V19" t="str">
            <v>m</v>
          </cell>
          <cell r="W19" t="str">
            <v>m</v>
          </cell>
          <cell r="X19" t="str">
            <v>m</v>
          </cell>
          <cell r="Y19">
            <v>0</v>
          </cell>
          <cell r="Z19" t="str">
            <v>m</v>
          </cell>
          <cell r="AA19">
            <v>0</v>
          </cell>
          <cell r="AB19" t="str">
            <v>a</v>
          </cell>
          <cell r="AC19">
            <v>0</v>
          </cell>
          <cell r="AD19" t="str">
            <v>m</v>
          </cell>
          <cell r="AE19">
            <v>0</v>
          </cell>
          <cell r="AF19" t="str">
            <v>m</v>
          </cell>
          <cell r="AG19">
            <v>0</v>
          </cell>
          <cell r="AH19" t="str">
            <v>m</v>
          </cell>
          <cell r="AI19">
            <v>0</v>
          </cell>
          <cell r="AJ19" t="str">
            <v>m</v>
          </cell>
          <cell r="AK19">
            <v>0</v>
          </cell>
          <cell r="AL19" t="str">
            <v>m</v>
          </cell>
          <cell r="AM19">
            <v>0</v>
          </cell>
          <cell r="AN19" t="str">
            <v>m</v>
          </cell>
          <cell r="AO19">
            <v>0</v>
          </cell>
          <cell r="AP19" t="str">
            <v>m</v>
          </cell>
          <cell r="AQ19">
            <v>0</v>
          </cell>
          <cell r="AR19" t="str">
            <v>m</v>
          </cell>
          <cell r="AS19">
            <v>0</v>
          </cell>
          <cell r="AT19" t="str">
            <v>m</v>
          </cell>
        </row>
        <row r="20">
          <cell r="A20" t="str">
            <v>Ireland</v>
          </cell>
          <cell r="B20">
            <v>905070</v>
          </cell>
          <cell r="C20" t="str">
            <v>m</v>
          </cell>
          <cell r="D20">
            <v>75.841205086303006</v>
          </cell>
          <cell r="E20" t="str">
            <v>a</v>
          </cell>
          <cell r="F20" t="str">
            <v>n</v>
          </cell>
          <cell r="G20" t="str">
            <v>n</v>
          </cell>
          <cell r="H20">
            <v>75.841205086303006</v>
          </cell>
          <cell r="I20">
            <v>24.158794913697001</v>
          </cell>
          <cell r="J20" t="str">
            <v>n</v>
          </cell>
          <cell r="K20">
            <v>24.158794913697001</v>
          </cell>
          <cell r="L20" t="str">
            <v>n</v>
          </cell>
          <cell r="M20">
            <v>24.158794913697001</v>
          </cell>
          <cell r="N20">
            <v>100</v>
          </cell>
          <cell r="O20" t="str">
            <v>a</v>
          </cell>
          <cell r="P20" t="str">
            <v>n</v>
          </cell>
          <cell r="Q20" t="str">
            <v>n</v>
          </cell>
          <cell r="R20">
            <v>100</v>
          </cell>
          <cell r="S20" t="str">
            <v>n</v>
          </cell>
          <cell r="T20">
            <v>100</v>
          </cell>
          <cell r="U20" t="str">
            <v>n</v>
          </cell>
          <cell r="V20">
            <v>7.7962662270215697</v>
          </cell>
          <cell r="W20">
            <v>10.1466938637528</v>
          </cell>
          <cell r="X20" t="str">
            <v>m</v>
          </cell>
          <cell r="Y20">
            <v>100</v>
          </cell>
          <cell r="Z20" t="str">
            <v>.</v>
          </cell>
          <cell r="AA20">
            <v>0</v>
          </cell>
          <cell r="AB20" t="str">
            <v>a</v>
          </cell>
          <cell r="AC20">
            <v>0</v>
          </cell>
          <cell r="AD20" t="str">
            <v>n</v>
          </cell>
          <cell r="AE20">
            <v>0</v>
          </cell>
          <cell r="AF20" t="str">
            <v>n</v>
          </cell>
          <cell r="AG20">
            <v>100</v>
          </cell>
          <cell r="AH20" t="str">
            <v>.</v>
          </cell>
          <cell r="AI20">
            <v>0</v>
          </cell>
          <cell r="AJ20" t="str">
            <v>n</v>
          </cell>
          <cell r="AK20">
            <v>100</v>
          </cell>
          <cell r="AL20" t="str">
            <v>.</v>
          </cell>
          <cell r="AM20">
            <v>0</v>
          </cell>
          <cell r="AN20" t="str">
            <v>n</v>
          </cell>
          <cell r="AO20">
            <v>7.7962662270215697</v>
          </cell>
          <cell r="AP20" t="str">
            <v>.</v>
          </cell>
          <cell r="AQ20">
            <v>10.1466938637528</v>
          </cell>
          <cell r="AR20" t="str">
            <v>.</v>
          </cell>
          <cell r="AS20">
            <v>0</v>
          </cell>
          <cell r="AT20" t="str">
            <v>m</v>
          </cell>
        </row>
        <row r="21">
          <cell r="A21" t="str">
            <v>Italy</v>
          </cell>
          <cell r="B21">
            <v>905070</v>
          </cell>
          <cell r="C21">
            <v>85.210993201899399</v>
          </cell>
          <cell r="D21">
            <v>90.655424186912398</v>
          </cell>
          <cell r="E21" t="str">
            <v>a</v>
          </cell>
          <cell r="F21">
            <v>0.96099645953528401</v>
          </cell>
          <cell r="G21">
            <v>0.96099645953528401</v>
          </cell>
          <cell r="H21">
            <v>91.616420646447693</v>
          </cell>
          <cell r="I21">
            <v>6.49150033227414</v>
          </cell>
          <cell r="J21" t="str">
            <v>n</v>
          </cell>
          <cell r="K21">
            <v>6.49150033227414</v>
          </cell>
          <cell r="L21">
            <v>1.8843910496018701</v>
          </cell>
          <cell r="M21">
            <v>8.3835793535522907</v>
          </cell>
          <cell r="N21">
            <v>98.951065264551403</v>
          </cell>
          <cell r="O21" t="str">
            <v>a</v>
          </cell>
          <cell r="P21">
            <v>1.0489347354485901</v>
          </cell>
          <cell r="Q21">
            <v>1.0489347354485901</v>
          </cell>
          <cell r="R21">
            <v>77.431131244956305</v>
          </cell>
          <cell r="S21" t="str">
            <v>n</v>
          </cell>
          <cell r="T21">
            <v>77.431131244956305</v>
          </cell>
          <cell r="U21">
            <v>22.477166018634001</v>
          </cell>
          <cell r="V21">
            <v>8.7047059304706007</v>
          </cell>
          <cell r="W21">
            <v>6.4271443213719799</v>
          </cell>
          <cell r="X21">
            <v>14.789006798100599</v>
          </cell>
          <cell r="Y21">
            <v>98.951065264551403</v>
          </cell>
          <cell r="Z21" t="str">
            <v>.</v>
          </cell>
          <cell r="AA21">
            <v>0</v>
          </cell>
          <cell r="AB21" t="str">
            <v>a</v>
          </cell>
          <cell r="AC21">
            <v>1.0489347354485901</v>
          </cell>
          <cell r="AD21" t="str">
            <v>.</v>
          </cell>
          <cell r="AE21">
            <v>1.0489347354485901</v>
          </cell>
          <cell r="AF21" t="str">
            <v>.</v>
          </cell>
          <cell r="AG21">
            <v>77.431131244956305</v>
          </cell>
          <cell r="AH21" t="str">
            <v>.</v>
          </cell>
          <cell r="AI21">
            <v>0</v>
          </cell>
          <cell r="AJ21" t="str">
            <v>n</v>
          </cell>
          <cell r="AK21">
            <v>77.431131244956305</v>
          </cell>
          <cell r="AL21" t="str">
            <v>.</v>
          </cell>
          <cell r="AM21">
            <v>22.477166018634001</v>
          </cell>
          <cell r="AN21" t="str">
            <v>.</v>
          </cell>
          <cell r="AO21">
            <v>8.7047059304706007</v>
          </cell>
          <cell r="AP21" t="str">
            <v>.</v>
          </cell>
          <cell r="AQ21">
            <v>6.4271443213719799</v>
          </cell>
          <cell r="AR21" t="str">
            <v>.</v>
          </cell>
          <cell r="AS21">
            <v>14.789006798100599</v>
          </cell>
          <cell r="AT21" t="str">
            <v>""</v>
          </cell>
        </row>
        <row r="22">
          <cell r="A22" t="str">
            <v>Japan</v>
          </cell>
          <cell r="B22">
            <v>905070</v>
          </cell>
          <cell r="C22" t="str">
            <v>m.</v>
          </cell>
          <cell r="D22">
            <v>82.519781173461297</v>
          </cell>
          <cell r="E22" t="str">
            <v>a</v>
          </cell>
          <cell r="F22">
            <v>17.4802188265387</v>
          </cell>
          <cell r="G22">
            <v>17.4802188265387</v>
          </cell>
          <cell r="H22">
            <v>100</v>
          </cell>
          <cell r="I22" t="str">
            <v>m</v>
          </cell>
          <cell r="J22" t="str">
            <v>m</v>
          </cell>
          <cell r="K22" t="str">
            <v>m</v>
          </cell>
          <cell r="L22" t="str">
            <v>n</v>
          </cell>
          <cell r="M22" t="str">
            <v>m</v>
          </cell>
          <cell r="N22">
            <v>82.519781173461297</v>
          </cell>
          <cell r="O22" t="str">
            <v>a</v>
          </cell>
          <cell r="P22">
            <v>17.4802188265387</v>
          </cell>
          <cell r="Q22">
            <v>17.4802188265387</v>
          </cell>
          <cell r="R22" t="str">
            <v>m</v>
          </cell>
          <cell r="S22" t="str">
            <v>m</v>
          </cell>
          <cell r="T22" t="str">
            <v>m</v>
          </cell>
          <cell r="U22" t="str">
            <v>n</v>
          </cell>
          <cell r="V22" t="str">
            <v>xr:G5</v>
          </cell>
          <cell r="W22" t="str">
            <v>m</v>
          </cell>
          <cell r="X22" t="str">
            <v>m</v>
          </cell>
          <cell r="Y22">
            <v>82.519781173461297</v>
          </cell>
          <cell r="Z22" t="str">
            <v>.</v>
          </cell>
          <cell r="AA22">
            <v>0</v>
          </cell>
          <cell r="AB22" t="str">
            <v>a</v>
          </cell>
          <cell r="AC22">
            <v>17.4802188265387</v>
          </cell>
          <cell r="AD22" t="str">
            <v>.</v>
          </cell>
          <cell r="AE22">
            <v>17.4802188265387</v>
          </cell>
          <cell r="AF22" t="str">
            <v>.</v>
          </cell>
          <cell r="AG22">
            <v>0</v>
          </cell>
          <cell r="AH22" t="str">
            <v>m</v>
          </cell>
          <cell r="AI22">
            <v>0</v>
          </cell>
          <cell r="AJ22" t="str">
            <v>m</v>
          </cell>
          <cell r="AK22">
            <v>0</v>
          </cell>
          <cell r="AL22" t="str">
            <v>m</v>
          </cell>
          <cell r="AM22">
            <v>0</v>
          </cell>
          <cell r="AN22" t="str">
            <v>n</v>
          </cell>
          <cell r="AO22">
            <v>0</v>
          </cell>
          <cell r="AP22" t="str">
            <v>xr:G5</v>
          </cell>
          <cell r="AQ22">
            <v>0</v>
          </cell>
          <cell r="AR22" t="str">
            <v>m</v>
          </cell>
          <cell r="AS22">
            <v>0</v>
          </cell>
          <cell r="AT22" t="str">
            <v>m</v>
          </cell>
        </row>
        <row r="23">
          <cell r="A23" t="str">
            <v>Jordan</v>
          </cell>
          <cell r="B23">
            <v>905070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905070</v>
          </cell>
          <cell r="C24" t="str">
            <v>m.</v>
          </cell>
          <cell r="D24">
            <v>84.048387081088904</v>
          </cell>
          <cell r="E24" t="str">
            <v>a</v>
          </cell>
          <cell r="F24">
            <v>15.951612918911099</v>
          </cell>
          <cell r="G24">
            <v>15.951612918911099</v>
          </cell>
          <cell r="H24">
            <v>100</v>
          </cell>
          <cell r="I24" t="str">
            <v>n</v>
          </cell>
          <cell r="J24" t="str">
            <v>n</v>
          </cell>
          <cell r="K24" t="str">
            <v>n</v>
          </cell>
          <cell r="L24" t="str">
            <v>n</v>
          </cell>
          <cell r="M24" t="str">
            <v>n</v>
          </cell>
          <cell r="N24">
            <v>84.048387081088904</v>
          </cell>
          <cell r="O24" t="str">
            <v>a</v>
          </cell>
          <cell r="P24">
            <v>15.951612918911099</v>
          </cell>
          <cell r="Q24">
            <v>15.951612918911099</v>
          </cell>
          <cell r="R24" t="str">
            <v>n</v>
          </cell>
          <cell r="S24" t="str">
            <v>n</v>
          </cell>
          <cell r="T24" t="str">
            <v>n</v>
          </cell>
          <cell r="U24" t="str">
            <v>n</v>
          </cell>
          <cell r="V24" t="str">
            <v>m</v>
          </cell>
          <cell r="W24" t="str">
            <v>m</v>
          </cell>
          <cell r="X24" t="str">
            <v>m</v>
          </cell>
          <cell r="Y24">
            <v>84.048387081088904</v>
          </cell>
          <cell r="Z24" t="str">
            <v>.</v>
          </cell>
          <cell r="AA24">
            <v>0</v>
          </cell>
          <cell r="AB24" t="str">
            <v>a</v>
          </cell>
          <cell r="AC24">
            <v>15.951612918911099</v>
          </cell>
          <cell r="AD24" t="str">
            <v>.</v>
          </cell>
          <cell r="AE24">
            <v>15.951612918911099</v>
          </cell>
          <cell r="AF24" t="str">
            <v>.</v>
          </cell>
          <cell r="AG24">
            <v>0</v>
          </cell>
          <cell r="AH24" t="str">
            <v>n</v>
          </cell>
          <cell r="AI24">
            <v>0</v>
          </cell>
          <cell r="AJ24" t="str">
            <v>n</v>
          </cell>
          <cell r="AK24">
            <v>0</v>
          </cell>
          <cell r="AL24" t="str">
            <v>n</v>
          </cell>
          <cell r="AM24">
            <v>0</v>
          </cell>
          <cell r="AN24" t="str">
            <v>n</v>
          </cell>
          <cell r="AO24">
            <v>0</v>
          </cell>
          <cell r="AP24" t="str">
            <v>m</v>
          </cell>
          <cell r="AQ24">
            <v>0</v>
          </cell>
          <cell r="AR24" t="str">
            <v>m</v>
          </cell>
          <cell r="AS24">
            <v>0</v>
          </cell>
          <cell r="AT24" t="str">
            <v>m</v>
          </cell>
        </row>
        <row r="25">
          <cell r="A25" t="str">
            <v>Luxembourg</v>
          </cell>
          <cell r="B25">
            <v>905070</v>
          </cell>
          <cell r="C25" t="str">
            <v>m</v>
          </cell>
          <cell r="D25">
            <v>43.584610311360102</v>
          </cell>
          <cell r="E25">
            <v>1.23487574908807</v>
          </cell>
          <cell r="F25" t="str">
            <v>a</v>
          </cell>
          <cell r="G25">
            <v>1.23487574908807</v>
          </cell>
          <cell r="H25">
            <v>44.819486060448099</v>
          </cell>
          <cell r="I25">
            <v>55.180513939551901</v>
          </cell>
          <cell r="J25" t="str">
            <v>a</v>
          </cell>
          <cell r="K25">
            <v>55.180513939551901</v>
          </cell>
          <cell r="L25" t="str">
            <v>xc:10</v>
          </cell>
          <cell r="M25">
            <v>55.180513939551901</v>
          </cell>
          <cell r="N25">
            <v>97.244779318927101</v>
          </cell>
          <cell r="O25">
            <v>2.7552206810729301</v>
          </cell>
          <cell r="P25" t="str">
            <v>a</v>
          </cell>
          <cell r="Q25">
            <v>2.7552206810729301</v>
          </cell>
          <cell r="R25">
            <v>100</v>
          </cell>
          <cell r="S25" t="str">
            <v>a</v>
          </cell>
          <cell r="T25">
            <v>100</v>
          </cell>
          <cell r="U25" t="str">
            <v>xc:10</v>
          </cell>
          <cell r="V25">
            <v>1.3883573801459099</v>
          </cell>
          <cell r="W25" t="str">
            <v>a</v>
          </cell>
          <cell r="X25" t="str">
            <v>m</v>
          </cell>
          <cell r="Y25">
            <v>97.244779318927101</v>
          </cell>
          <cell r="Z25" t="str">
            <v>.</v>
          </cell>
          <cell r="AA25">
            <v>2.7552206810729301</v>
          </cell>
          <cell r="AB25" t="str">
            <v>.</v>
          </cell>
          <cell r="AC25">
            <v>0</v>
          </cell>
          <cell r="AD25" t="str">
            <v>a</v>
          </cell>
          <cell r="AE25">
            <v>2.7552206810729301</v>
          </cell>
          <cell r="AF25" t="str">
            <v>.</v>
          </cell>
          <cell r="AG25">
            <v>100</v>
          </cell>
          <cell r="AH25" t="str">
            <v>.</v>
          </cell>
          <cell r="AI25">
            <v>0</v>
          </cell>
          <cell r="AJ25" t="str">
            <v>a</v>
          </cell>
          <cell r="AK25">
            <v>100</v>
          </cell>
          <cell r="AL25" t="str">
            <v>.</v>
          </cell>
          <cell r="AM25">
            <v>0</v>
          </cell>
          <cell r="AN25" t="str">
            <v>xc:10</v>
          </cell>
          <cell r="AO25">
            <v>1.3883573801459099</v>
          </cell>
          <cell r="AP25" t="str">
            <v>.</v>
          </cell>
          <cell r="AQ25">
            <v>0</v>
          </cell>
          <cell r="AR25" t="str">
            <v>a</v>
          </cell>
          <cell r="AS25">
            <v>0</v>
          </cell>
          <cell r="AT25" t="str">
            <v>m</v>
          </cell>
        </row>
        <row r="26">
          <cell r="A26" t="str">
            <v>Mexico</v>
          </cell>
          <cell r="B26">
            <v>905070</v>
          </cell>
          <cell r="C26">
            <v>78.544399906454998</v>
          </cell>
          <cell r="D26">
            <v>96.188357622486294</v>
          </cell>
          <cell r="E26" t="str">
            <v>a</v>
          </cell>
          <cell r="F26" t="str">
            <v>a</v>
          </cell>
          <cell r="G26" t="str">
            <v>a</v>
          </cell>
          <cell r="H26">
            <v>96.188357622486294</v>
          </cell>
          <cell r="I26">
            <v>1.09934410529513</v>
          </cell>
          <cell r="J26">
            <v>2.7122982722189799</v>
          </cell>
          <cell r="K26">
            <v>3.8116423775141199</v>
          </cell>
          <cell r="L26" t="str">
            <v>a</v>
          </cell>
          <cell r="M26">
            <v>3.8116423775141199</v>
          </cell>
          <cell r="N26">
            <v>100</v>
          </cell>
          <cell r="O26" t="str">
            <v>a</v>
          </cell>
          <cell r="P26" t="str">
            <v>a</v>
          </cell>
          <cell r="Q26" t="str">
            <v>a</v>
          </cell>
          <cell r="R26">
            <v>28.841743175604702</v>
          </cell>
          <cell r="S26">
            <v>71.158256824395295</v>
          </cell>
          <cell r="T26">
            <v>100</v>
          </cell>
          <cell r="U26" t="str">
            <v>a</v>
          </cell>
          <cell r="V26">
            <v>11.888722884913699</v>
          </cell>
          <cell r="W26" t="str">
            <v>m</v>
          </cell>
          <cell r="X26">
            <v>21.455600093545002</v>
          </cell>
          <cell r="Y26">
            <v>100</v>
          </cell>
          <cell r="Z26" t="str">
            <v>.</v>
          </cell>
          <cell r="AA26">
            <v>0</v>
          </cell>
          <cell r="AB26" t="str">
            <v>a</v>
          </cell>
          <cell r="AC26">
            <v>0</v>
          </cell>
          <cell r="AD26" t="str">
            <v>a</v>
          </cell>
          <cell r="AE26">
            <v>0</v>
          </cell>
          <cell r="AF26" t="str">
            <v>a</v>
          </cell>
          <cell r="AG26">
            <v>28.841743175604702</v>
          </cell>
          <cell r="AH26" t="str">
            <v>.</v>
          </cell>
          <cell r="AI26">
            <v>71.158256824395295</v>
          </cell>
          <cell r="AJ26" t="str">
            <v>.</v>
          </cell>
          <cell r="AK26">
            <v>100</v>
          </cell>
          <cell r="AL26" t="str">
            <v>.</v>
          </cell>
          <cell r="AM26">
            <v>0</v>
          </cell>
          <cell r="AN26" t="str">
            <v>a</v>
          </cell>
          <cell r="AO26">
            <v>11.888722884913699</v>
          </cell>
          <cell r="AP26" t="str">
            <v>.</v>
          </cell>
          <cell r="AQ26">
            <v>0</v>
          </cell>
          <cell r="AR26" t="str">
            <v>m</v>
          </cell>
          <cell r="AS26">
            <v>21.455600093545002</v>
          </cell>
          <cell r="AT26" t="str">
            <v>""</v>
          </cell>
        </row>
        <row r="27">
          <cell r="A27" t="str">
            <v>Netherlands</v>
          </cell>
          <cell r="B27">
            <v>905070</v>
          </cell>
          <cell r="C27">
            <v>95.320357621893805</v>
          </cell>
          <cell r="D27">
            <v>39.328904422828501</v>
          </cell>
          <cell r="E27">
            <v>34.157895949822397</v>
          </cell>
          <cell r="F27" t="str">
            <v>n...</v>
          </cell>
          <cell r="G27">
            <v>34.157895949822397</v>
          </cell>
          <cell r="H27">
            <v>73.486800372650805</v>
          </cell>
          <cell r="I27">
            <v>22.134371082262501</v>
          </cell>
          <cell r="J27">
            <v>3.8401916835096599</v>
          </cell>
          <cell r="K27">
            <v>25.974562765772099</v>
          </cell>
          <cell r="L27">
            <v>0.53863686157703905</v>
          </cell>
          <cell r="M27">
            <v>26.513199627349199</v>
          </cell>
          <cell r="N27">
            <v>53.518324683333603</v>
          </cell>
          <cell r="O27">
            <v>46.481675316666397</v>
          </cell>
          <cell r="P27" t="str">
            <v>n...</v>
          </cell>
          <cell r="Q27">
            <v>46.481675316666397</v>
          </cell>
          <cell r="R27">
            <v>83.484345131359404</v>
          </cell>
          <cell r="S27">
            <v>14.4840748664238</v>
          </cell>
          <cell r="T27">
            <v>97.968419997783201</v>
          </cell>
          <cell r="U27">
            <v>2.03158000221678</v>
          </cell>
          <cell r="V27">
            <v>3.8739866907250602</v>
          </cell>
          <cell r="W27">
            <v>7.9294479407438097</v>
          </cell>
          <cell r="X27">
            <v>4.67964237810616</v>
          </cell>
          <cell r="Y27">
            <v>53.518324683333603</v>
          </cell>
          <cell r="Z27" t="str">
            <v>.</v>
          </cell>
          <cell r="AA27">
            <v>46.481675316666397</v>
          </cell>
          <cell r="AB27" t="str">
            <v>.</v>
          </cell>
          <cell r="AC27">
            <v>0</v>
          </cell>
          <cell r="AD27" t="str">
            <v>n...</v>
          </cell>
          <cell r="AE27">
            <v>46.481675316666397</v>
          </cell>
          <cell r="AF27" t="str">
            <v>.</v>
          </cell>
          <cell r="AG27">
            <v>83.484345131359404</v>
          </cell>
          <cell r="AH27" t="str">
            <v>.</v>
          </cell>
          <cell r="AI27">
            <v>14.4840748664238</v>
          </cell>
          <cell r="AJ27" t="str">
            <v>.</v>
          </cell>
          <cell r="AK27">
            <v>97.968419997783201</v>
          </cell>
          <cell r="AL27" t="str">
            <v>.</v>
          </cell>
          <cell r="AM27">
            <v>2.03158000221678</v>
          </cell>
          <cell r="AN27" t="str">
            <v>.</v>
          </cell>
          <cell r="AO27">
            <v>3.8739866907250602</v>
          </cell>
          <cell r="AP27" t="str">
            <v>.</v>
          </cell>
          <cell r="AQ27">
            <v>7.9294479407438097</v>
          </cell>
          <cell r="AR27" t="str">
            <v>.</v>
          </cell>
          <cell r="AS27">
            <v>4.67964237810616</v>
          </cell>
          <cell r="AT27" t="str">
            <v>""</v>
          </cell>
        </row>
        <row r="28">
          <cell r="A28" t="str">
            <v>New Zealand</v>
          </cell>
          <cell r="B28">
            <v>905070</v>
          </cell>
          <cell r="C28" t="str">
            <v>m</v>
          </cell>
          <cell r="D28">
            <v>64.261557116347902</v>
          </cell>
          <cell r="E28" t="str">
            <v>a</v>
          </cell>
          <cell r="F28" t="str">
            <v>a</v>
          </cell>
          <cell r="G28" t="str">
            <v>a</v>
          </cell>
          <cell r="H28">
            <v>64.261557116347902</v>
          </cell>
          <cell r="I28">
            <v>13.777629704814</v>
          </cell>
          <cell r="J28">
            <v>21.960813178838102</v>
          </cell>
          <cell r="K28">
            <v>35.738442883652098</v>
          </cell>
          <cell r="L28" t="str">
            <v>a</v>
          </cell>
          <cell r="M28">
            <v>35.738442883652098</v>
          </cell>
          <cell r="N28">
            <v>100</v>
          </cell>
          <cell r="O28" t="str">
            <v>a</v>
          </cell>
          <cell r="P28" t="str">
            <v>a</v>
          </cell>
          <cell r="Q28" t="str">
            <v>a</v>
          </cell>
          <cell r="R28">
            <v>38.551287054300502</v>
          </cell>
          <cell r="S28">
            <v>61.448712945699498</v>
          </cell>
          <cell r="T28">
            <v>100</v>
          </cell>
          <cell r="U28" t="str">
            <v>a</v>
          </cell>
          <cell r="V28">
            <v>2.8990448002499999E-2</v>
          </cell>
          <cell r="W28">
            <v>13.223223866951299</v>
          </cell>
          <cell r="X28" t="str">
            <v>m</v>
          </cell>
          <cell r="Y28">
            <v>100</v>
          </cell>
          <cell r="Z28" t="str">
            <v>.</v>
          </cell>
          <cell r="AA28">
            <v>0</v>
          </cell>
          <cell r="AB28" t="str">
            <v>a</v>
          </cell>
          <cell r="AC28">
            <v>0</v>
          </cell>
          <cell r="AD28" t="str">
            <v>a</v>
          </cell>
          <cell r="AE28">
            <v>0</v>
          </cell>
          <cell r="AF28" t="str">
            <v>a</v>
          </cell>
          <cell r="AG28">
            <v>38.551287054300502</v>
          </cell>
          <cell r="AH28" t="str">
            <v>.</v>
          </cell>
          <cell r="AI28">
            <v>61.448712945699498</v>
          </cell>
          <cell r="AJ28" t="str">
            <v>.</v>
          </cell>
          <cell r="AK28">
            <v>100</v>
          </cell>
          <cell r="AL28" t="str">
            <v>.</v>
          </cell>
          <cell r="AM28">
            <v>0</v>
          </cell>
          <cell r="AN28" t="str">
            <v>a</v>
          </cell>
          <cell r="AO28">
            <v>2.8990448002499999E-2</v>
          </cell>
          <cell r="AP28" t="str">
            <v>.</v>
          </cell>
          <cell r="AQ28">
            <v>13.223223866951299</v>
          </cell>
          <cell r="AR28" t="str">
            <v>.</v>
          </cell>
          <cell r="AS28">
            <v>0</v>
          </cell>
          <cell r="AT28" t="str">
            <v>m</v>
          </cell>
        </row>
        <row r="29">
          <cell r="A29" t="str">
            <v>Norway</v>
          </cell>
          <cell r="B29">
            <v>905070</v>
          </cell>
          <cell r="C29" t="str">
            <v>m</v>
          </cell>
          <cell r="D29">
            <v>64.119699277676801</v>
          </cell>
          <cell r="E29" t="str">
            <v>xr:G5</v>
          </cell>
          <cell r="F29" t="str">
            <v>xr:G5</v>
          </cell>
          <cell r="G29">
            <v>2.5502432312908501</v>
          </cell>
          <cell r="H29">
            <v>66.669942508967594</v>
          </cell>
          <cell r="I29">
            <v>8.8152916318608394</v>
          </cell>
          <cell r="J29">
            <v>24.514765859171501</v>
          </cell>
          <cell r="K29">
            <v>33.330057491032399</v>
          </cell>
          <cell r="L29" t="str">
            <v>n</v>
          </cell>
          <cell r="M29">
            <v>33.330057491032399</v>
          </cell>
          <cell r="N29">
            <v>96.174823113207594</v>
          </cell>
          <cell r="O29" t="str">
            <v>xr:G5</v>
          </cell>
          <cell r="P29" t="str">
            <v>xr:G5</v>
          </cell>
          <cell r="Q29">
            <v>3.82517688679245</v>
          </cell>
          <cell r="R29">
            <v>26.448474126492702</v>
          </cell>
          <cell r="S29">
            <v>73.551525873507302</v>
          </cell>
          <cell r="T29">
            <v>100</v>
          </cell>
          <cell r="U29" t="str">
            <v>n</v>
          </cell>
          <cell r="V29">
            <v>10.431919807380501</v>
          </cell>
          <cell r="W29" t="str">
            <v>xr:G12</v>
          </cell>
          <cell r="X29" t="str">
            <v>m</v>
          </cell>
          <cell r="Y29">
            <v>96.174823113207594</v>
          </cell>
          <cell r="Z29" t="str">
            <v>.</v>
          </cell>
          <cell r="AA29">
            <v>0</v>
          </cell>
          <cell r="AB29" t="str">
            <v>xr:G5</v>
          </cell>
          <cell r="AC29">
            <v>0</v>
          </cell>
          <cell r="AD29" t="str">
            <v>xr:G5</v>
          </cell>
          <cell r="AE29">
            <v>3.82517688679245</v>
          </cell>
          <cell r="AF29" t="str">
            <v>.</v>
          </cell>
          <cell r="AG29">
            <v>26.448474126492702</v>
          </cell>
          <cell r="AH29" t="str">
            <v>.</v>
          </cell>
          <cell r="AI29">
            <v>73.551525873507302</v>
          </cell>
          <cell r="AJ29" t="str">
            <v>.</v>
          </cell>
          <cell r="AK29">
            <v>100</v>
          </cell>
          <cell r="AL29" t="str">
            <v>.</v>
          </cell>
          <cell r="AM29">
            <v>0</v>
          </cell>
          <cell r="AN29" t="str">
            <v>n</v>
          </cell>
          <cell r="AO29">
            <v>10.431919807380501</v>
          </cell>
          <cell r="AP29" t="str">
            <v>.</v>
          </cell>
          <cell r="AQ29">
            <v>0</v>
          </cell>
          <cell r="AR29" t="str">
            <v>xr:G12</v>
          </cell>
          <cell r="AS29">
            <v>0</v>
          </cell>
          <cell r="AT29" t="str">
            <v>m</v>
          </cell>
        </row>
        <row r="30">
          <cell r="A30" t="str">
            <v>Paraguay</v>
          </cell>
          <cell r="B30">
            <v>905070</v>
          </cell>
          <cell r="C30" t="str">
            <v>m.</v>
          </cell>
          <cell r="D30">
            <v>100</v>
          </cell>
          <cell r="E30" t="str">
            <v>xr:C1</v>
          </cell>
          <cell r="F30" t="str">
            <v>n</v>
          </cell>
          <cell r="G30" t="str">
            <v>xr:C1</v>
          </cell>
          <cell r="H30">
            <v>100</v>
          </cell>
          <cell r="I30" t="str">
            <v>m</v>
          </cell>
          <cell r="J30" t="str">
            <v>m</v>
          </cell>
          <cell r="K30" t="str">
            <v>m</v>
          </cell>
          <cell r="L30" t="str">
            <v>m</v>
          </cell>
          <cell r="M30" t="str">
            <v>m</v>
          </cell>
          <cell r="N30">
            <v>100</v>
          </cell>
          <cell r="O30" t="str">
            <v>xr:C1</v>
          </cell>
          <cell r="P30" t="str">
            <v>n</v>
          </cell>
          <cell r="Q30" t="str">
            <v>xr:C1</v>
          </cell>
          <cell r="R30" t="str">
            <v>m</v>
          </cell>
          <cell r="S30" t="str">
            <v>m</v>
          </cell>
          <cell r="T30" t="str">
            <v>m</v>
          </cell>
          <cell r="U30" t="str">
            <v>m</v>
          </cell>
          <cell r="V30">
            <v>20.022460988808898</v>
          </cell>
          <cell r="W30" t="str">
            <v>m</v>
          </cell>
          <cell r="X30" t="str">
            <v>m</v>
          </cell>
          <cell r="Y30">
            <v>100</v>
          </cell>
          <cell r="Z30" t="str">
            <v>.</v>
          </cell>
          <cell r="AA30">
            <v>0</v>
          </cell>
          <cell r="AB30" t="str">
            <v>xr:C1</v>
          </cell>
          <cell r="AC30">
            <v>0</v>
          </cell>
          <cell r="AD30" t="str">
            <v>n</v>
          </cell>
          <cell r="AE30">
            <v>0</v>
          </cell>
          <cell r="AF30" t="str">
            <v>xr:C1</v>
          </cell>
          <cell r="AG30">
            <v>0</v>
          </cell>
          <cell r="AH30" t="str">
            <v>m</v>
          </cell>
          <cell r="AI30">
            <v>0</v>
          </cell>
          <cell r="AJ30" t="str">
            <v>m</v>
          </cell>
          <cell r="AK30">
            <v>0</v>
          </cell>
          <cell r="AL30" t="str">
            <v>m</v>
          </cell>
          <cell r="AM30">
            <v>0</v>
          </cell>
          <cell r="AN30" t="str">
            <v>m</v>
          </cell>
          <cell r="AO30">
            <v>20.022460988808898</v>
          </cell>
          <cell r="AP30" t="str">
            <v>.</v>
          </cell>
          <cell r="AQ30">
            <v>0</v>
          </cell>
          <cell r="AR30" t="str">
            <v>m</v>
          </cell>
          <cell r="AS30">
            <v>0</v>
          </cell>
          <cell r="AT30" t="str">
            <v>m</v>
          </cell>
        </row>
        <row r="31">
          <cell r="A31" t="str">
            <v>Philippines</v>
          </cell>
          <cell r="B31">
            <v>905070</v>
          </cell>
          <cell r="C31" t="str">
            <v>m.</v>
          </cell>
          <cell r="D31">
            <v>100</v>
          </cell>
          <cell r="E31" t="str">
            <v>a</v>
          </cell>
          <cell r="F31" t="str">
            <v>m</v>
          </cell>
          <cell r="G31" t="str">
            <v>m</v>
          </cell>
          <cell r="H31">
            <v>100</v>
          </cell>
          <cell r="I31" t="str">
            <v>m</v>
          </cell>
          <cell r="J31" t="str">
            <v>m</v>
          </cell>
          <cell r="K31" t="str">
            <v>m</v>
          </cell>
          <cell r="L31" t="str">
            <v>m</v>
          </cell>
          <cell r="M31" t="str">
            <v>m</v>
          </cell>
          <cell r="N31">
            <v>100</v>
          </cell>
          <cell r="O31" t="str">
            <v>a</v>
          </cell>
          <cell r="P31" t="str">
            <v>m</v>
          </cell>
          <cell r="Q31" t="str">
            <v>m</v>
          </cell>
          <cell r="R31" t="str">
            <v>m</v>
          </cell>
          <cell r="S31" t="str">
            <v>m</v>
          </cell>
          <cell r="T31" t="str">
            <v>m</v>
          </cell>
          <cell r="U31" t="str">
            <v>m</v>
          </cell>
          <cell r="V31" t="str">
            <v>m</v>
          </cell>
          <cell r="W31" t="str">
            <v>m</v>
          </cell>
          <cell r="X31" t="str">
            <v>m</v>
          </cell>
          <cell r="Y31">
            <v>100</v>
          </cell>
          <cell r="Z31" t="str">
            <v>.</v>
          </cell>
          <cell r="AA31">
            <v>0</v>
          </cell>
          <cell r="AB31" t="str">
            <v>a</v>
          </cell>
          <cell r="AC31">
            <v>0</v>
          </cell>
          <cell r="AD31" t="str">
            <v>m</v>
          </cell>
          <cell r="AE31">
            <v>0</v>
          </cell>
          <cell r="AF31" t="str">
            <v>m</v>
          </cell>
          <cell r="AG31">
            <v>0</v>
          </cell>
          <cell r="AH31" t="str">
            <v>m</v>
          </cell>
          <cell r="AI31">
            <v>0</v>
          </cell>
          <cell r="AJ31" t="str">
            <v>m</v>
          </cell>
          <cell r="AK31">
            <v>0</v>
          </cell>
          <cell r="AL31" t="str">
            <v>m</v>
          </cell>
          <cell r="AM31">
            <v>0</v>
          </cell>
          <cell r="AN31" t="str">
            <v>m</v>
          </cell>
          <cell r="AO31">
            <v>0</v>
          </cell>
          <cell r="AP31" t="str">
            <v>m</v>
          </cell>
          <cell r="AQ31">
            <v>0</v>
          </cell>
          <cell r="AR31" t="str">
            <v>m</v>
          </cell>
          <cell r="AS31">
            <v>0</v>
          </cell>
          <cell r="AT31" t="str">
            <v>m</v>
          </cell>
        </row>
        <row r="32">
          <cell r="A32" t="str">
            <v>Poland</v>
          </cell>
          <cell r="B32">
            <v>905070</v>
          </cell>
          <cell r="C32" t="str">
            <v>m</v>
          </cell>
          <cell r="D32">
            <v>99.477221450632101</v>
          </cell>
          <cell r="E32" t="str">
            <v>m</v>
          </cell>
          <cell r="F32" t="str">
            <v>m</v>
          </cell>
          <cell r="G32" t="str">
            <v>m</v>
          </cell>
          <cell r="H32">
            <v>99.477221450632101</v>
          </cell>
          <cell r="I32">
            <v>0.52277854936793999</v>
          </cell>
          <cell r="J32" t="str">
            <v>a</v>
          </cell>
          <cell r="K32">
            <v>0.52277854936793999</v>
          </cell>
          <cell r="L32" t="str">
            <v>m</v>
          </cell>
          <cell r="M32">
            <v>0.52277854936793999</v>
          </cell>
          <cell r="N32">
            <v>100</v>
          </cell>
          <cell r="O32" t="str">
            <v>m</v>
          </cell>
          <cell r="P32" t="str">
            <v>m</v>
          </cell>
          <cell r="Q32" t="str">
            <v>m</v>
          </cell>
          <cell r="R32">
            <v>100</v>
          </cell>
          <cell r="S32" t="str">
            <v>a</v>
          </cell>
          <cell r="T32">
            <v>100</v>
          </cell>
          <cell r="U32" t="str">
            <v>m</v>
          </cell>
          <cell r="V32" t="str">
            <v>m</v>
          </cell>
          <cell r="W32" t="str">
            <v>m</v>
          </cell>
          <cell r="X32" t="str">
            <v>m</v>
          </cell>
          <cell r="Y32">
            <v>100</v>
          </cell>
          <cell r="Z32" t="str">
            <v>.</v>
          </cell>
          <cell r="AA32">
            <v>0</v>
          </cell>
          <cell r="AB32" t="str">
            <v>m</v>
          </cell>
          <cell r="AC32">
            <v>0</v>
          </cell>
          <cell r="AD32" t="str">
            <v>m</v>
          </cell>
          <cell r="AE32">
            <v>0</v>
          </cell>
          <cell r="AF32" t="str">
            <v>m</v>
          </cell>
          <cell r="AG32">
            <v>100</v>
          </cell>
          <cell r="AH32" t="str">
            <v>.</v>
          </cell>
          <cell r="AI32">
            <v>0</v>
          </cell>
          <cell r="AJ32" t="str">
            <v>a</v>
          </cell>
          <cell r="AK32">
            <v>100</v>
          </cell>
          <cell r="AL32" t="str">
            <v>.</v>
          </cell>
          <cell r="AM32">
            <v>0</v>
          </cell>
          <cell r="AN32" t="str">
            <v>m</v>
          </cell>
          <cell r="AO32">
            <v>0</v>
          </cell>
          <cell r="AP32" t="str">
            <v>m</v>
          </cell>
          <cell r="AQ32">
            <v>0</v>
          </cell>
          <cell r="AR32" t="str">
            <v>m</v>
          </cell>
          <cell r="AS32">
            <v>0</v>
          </cell>
          <cell r="AT32" t="str">
            <v>m</v>
          </cell>
        </row>
        <row r="33">
          <cell r="A33" t="str">
            <v>Portugal</v>
          </cell>
          <cell r="B33">
            <v>905070</v>
          </cell>
          <cell r="C33" t="str">
            <v>m</v>
          </cell>
          <cell r="D33">
            <v>96.067593613940403</v>
          </cell>
          <cell r="E33" t="str">
            <v>a</v>
          </cell>
          <cell r="F33">
            <v>0.36758701561139301</v>
          </cell>
          <cell r="G33">
            <v>0.36758701561139301</v>
          </cell>
          <cell r="H33">
            <v>96.435180629551695</v>
          </cell>
          <cell r="I33">
            <v>3.5648193704482498</v>
          </cell>
          <cell r="J33" t="str">
            <v>a</v>
          </cell>
          <cell r="K33">
            <v>3.5648193704482498</v>
          </cell>
          <cell r="L33" t="str">
            <v>a</v>
          </cell>
          <cell r="M33">
            <v>3.5648193704482498</v>
          </cell>
          <cell r="N33">
            <v>99.618824776174307</v>
          </cell>
          <cell r="O33" t="str">
            <v>a</v>
          </cell>
          <cell r="P33">
            <v>0.38117522382568098</v>
          </cell>
          <cell r="Q33">
            <v>0.38117522382568098</v>
          </cell>
          <cell r="R33">
            <v>100</v>
          </cell>
          <cell r="S33" t="str">
            <v>a</v>
          </cell>
          <cell r="T33">
            <v>100</v>
          </cell>
          <cell r="U33" t="str">
            <v>a</v>
          </cell>
          <cell r="V33">
            <v>18.529828789111502</v>
          </cell>
          <cell r="W33" t="str">
            <v>a</v>
          </cell>
          <cell r="X33" t="str">
            <v>m</v>
          </cell>
          <cell r="Y33">
            <v>99.618824776174307</v>
          </cell>
          <cell r="Z33" t="str">
            <v>.</v>
          </cell>
          <cell r="AA33">
            <v>0</v>
          </cell>
          <cell r="AB33" t="str">
            <v>a</v>
          </cell>
          <cell r="AC33">
            <v>0.38117522382568098</v>
          </cell>
          <cell r="AD33" t="str">
            <v>.</v>
          </cell>
          <cell r="AE33">
            <v>0.38117522382568098</v>
          </cell>
          <cell r="AF33" t="str">
            <v>.</v>
          </cell>
          <cell r="AG33">
            <v>100</v>
          </cell>
          <cell r="AH33" t="str">
            <v>.</v>
          </cell>
          <cell r="AI33">
            <v>0</v>
          </cell>
          <cell r="AJ33" t="str">
            <v>a</v>
          </cell>
          <cell r="AK33">
            <v>100</v>
          </cell>
          <cell r="AL33" t="str">
            <v>.</v>
          </cell>
          <cell r="AM33">
            <v>0</v>
          </cell>
          <cell r="AN33" t="str">
            <v>a</v>
          </cell>
          <cell r="AO33">
            <v>18.529828789111502</v>
          </cell>
          <cell r="AP33" t="str">
            <v>.</v>
          </cell>
          <cell r="AQ33">
            <v>0</v>
          </cell>
          <cell r="AR33" t="str">
            <v>a</v>
          </cell>
          <cell r="AS33">
            <v>0</v>
          </cell>
          <cell r="AT33" t="str">
            <v>m</v>
          </cell>
        </row>
        <row r="34">
          <cell r="A34" t="str">
            <v>Russian Federation</v>
          </cell>
          <cell r="B34">
            <v>905070</v>
          </cell>
          <cell r="C34" t="str">
            <v>m.</v>
          </cell>
          <cell r="D34">
            <v>100</v>
          </cell>
          <cell r="E34" t="str">
            <v>a</v>
          </cell>
          <cell r="F34" t="str">
            <v>a</v>
          </cell>
          <cell r="G34" t="str">
            <v>a</v>
          </cell>
          <cell r="H34">
            <v>100</v>
          </cell>
          <cell r="I34" t="str">
            <v>a</v>
          </cell>
          <cell r="J34" t="str">
            <v>a</v>
          </cell>
          <cell r="K34" t="str">
            <v>a</v>
          </cell>
          <cell r="L34" t="str">
            <v>a</v>
          </cell>
          <cell r="M34" t="str">
            <v>a</v>
          </cell>
          <cell r="N34">
            <v>100</v>
          </cell>
          <cell r="O34" t="str">
            <v>a</v>
          </cell>
          <cell r="P34" t="str">
            <v>a</v>
          </cell>
          <cell r="Q34" t="str">
            <v>a</v>
          </cell>
          <cell r="R34" t="str">
            <v>a</v>
          </cell>
          <cell r="S34" t="str">
            <v>a</v>
          </cell>
          <cell r="T34" t="str">
            <v>a</v>
          </cell>
          <cell r="U34" t="str">
            <v>a</v>
          </cell>
          <cell r="V34" t="str">
            <v>a</v>
          </cell>
          <cell r="W34" t="str">
            <v>a</v>
          </cell>
          <cell r="X34" t="str">
            <v>m</v>
          </cell>
          <cell r="Y34">
            <v>100</v>
          </cell>
          <cell r="Z34" t="str">
            <v>.</v>
          </cell>
          <cell r="AA34">
            <v>0</v>
          </cell>
          <cell r="AB34" t="str">
            <v>a</v>
          </cell>
          <cell r="AC34">
            <v>0</v>
          </cell>
          <cell r="AD34" t="str">
            <v>a</v>
          </cell>
          <cell r="AE34">
            <v>0</v>
          </cell>
          <cell r="AF34" t="str">
            <v>a</v>
          </cell>
          <cell r="AG34">
            <v>0</v>
          </cell>
          <cell r="AH34" t="str">
            <v>a</v>
          </cell>
          <cell r="AI34">
            <v>0</v>
          </cell>
          <cell r="AJ34" t="str">
            <v>a</v>
          </cell>
          <cell r="AK34">
            <v>0</v>
          </cell>
          <cell r="AL34" t="str">
            <v>a</v>
          </cell>
          <cell r="AM34">
            <v>0</v>
          </cell>
          <cell r="AN34" t="str">
            <v>a</v>
          </cell>
          <cell r="AO34">
            <v>0</v>
          </cell>
          <cell r="AP34" t="str">
            <v>a</v>
          </cell>
          <cell r="AQ34">
            <v>0</v>
          </cell>
          <cell r="AR34" t="str">
            <v>a</v>
          </cell>
          <cell r="AS34">
            <v>0</v>
          </cell>
          <cell r="AT34" t="str">
            <v>m</v>
          </cell>
        </row>
        <row r="35">
          <cell r="A35" t="str">
            <v>Spain</v>
          </cell>
          <cell r="B35">
            <v>905070</v>
          </cell>
          <cell r="C35">
            <v>75.659245155544596</v>
          </cell>
          <cell r="D35">
            <v>93.097189096688993</v>
          </cell>
          <cell r="E35">
            <v>0.10942926307346899</v>
          </cell>
          <cell r="F35" t="str">
            <v>n</v>
          </cell>
          <cell r="G35">
            <v>0.10942926307346899</v>
          </cell>
          <cell r="H35">
            <v>93.206618359762501</v>
          </cell>
          <cell r="I35">
            <v>6.7933816402374996</v>
          </cell>
          <cell r="J35" t="str">
            <v>n</v>
          </cell>
          <cell r="K35">
            <v>6.7933816402374996</v>
          </cell>
          <cell r="L35" t="str">
            <v>n</v>
          </cell>
          <cell r="M35">
            <v>6.7933816402374996</v>
          </cell>
          <cell r="N35">
            <v>99.882594964822005</v>
          </cell>
          <cell r="O35">
            <v>0.117405035177963</v>
          </cell>
          <cell r="P35" t="str">
            <v>n</v>
          </cell>
          <cell r="Q35">
            <v>0.117405035177963</v>
          </cell>
          <cell r="R35">
            <v>100</v>
          </cell>
          <cell r="S35" t="str">
            <v>n</v>
          </cell>
          <cell r="T35">
            <v>100</v>
          </cell>
          <cell r="U35" t="str">
            <v>n</v>
          </cell>
          <cell r="V35">
            <v>23.405847808898201</v>
          </cell>
          <cell r="W35" t="str">
            <v>n</v>
          </cell>
          <cell r="X35">
            <v>24.3407548444554</v>
          </cell>
          <cell r="Y35">
            <v>99.882594964822005</v>
          </cell>
          <cell r="Z35" t="str">
            <v>.</v>
          </cell>
          <cell r="AA35">
            <v>0.117405035177963</v>
          </cell>
          <cell r="AB35" t="str">
            <v>.</v>
          </cell>
          <cell r="AC35">
            <v>0</v>
          </cell>
          <cell r="AD35" t="str">
            <v>n</v>
          </cell>
          <cell r="AE35">
            <v>0.117405035177963</v>
          </cell>
          <cell r="AF35" t="str">
            <v>.</v>
          </cell>
          <cell r="AG35">
            <v>100</v>
          </cell>
          <cell r="AH35" t="str">
            <v>.</v>
          </cell>
          <cell r="AI35">
            <v>0</v>
          </cell>
          <cell r="AJ35" t="str">
            <v>n</v>
          </cell>
          <cell r="AK35">
            <v>100</v>
          </cell>
          <cell r="AL35" t="str">
            <v>.</v>
          </cell>
          <cell r="AM35">
            <v>0</v>
          </cell>
          <cell r="AN35" t="str">
            <v>n</v>
          </cell>
          <cell r="AO35">
            <v>23.405847808898201</v>
          </cell>
          <cell r="AP35" t="str">
            <v>.</v>
          </cell>
          <cell r="AQ35">
            <v>0</v>
          </cell>
          <cell r="AR35" t="str">
            <v>n</v>
          </cell>
          <cell r="AS35">
            <v>24.3407548444554</v>
          </cell>
          <cell r="AT35" t="str">
            <v>""</v>
          </cell>
        </row>
        <row r="36">
          <cell r="A36" t="str">
            <v>Sweden</v>
          </cell>
          <cell r="B36">
            <v>905070</v>
          </cell>
          <cell r="C36">
            <v>95.242702789872595</v>
          </cell>
          <cell r="D36">
            <v>69.454791737216397</v>
          </cell>
          <cell r="E36" t="str">
            <v>n</v>
          </cell>
          <cell r="F36">
            <v>3.12958573202393</v>
          </cell>
          <cell r="G36">
            <v>3.12958573202393</v>
          </cell>
          <cell r="H36">
            <v>72.584377469240295</v>
          </cell>
          <cell r="I36">
            <v>9.1799300146743406</v>
          </cell>
          <cell r="J36">
            <v>18.235692516085301</v>
          </cell>
          <cell r="K36">
            <v>27.415622530759698</v>
          </cell>
          <cell r="L36" t="str">
            <v>a</v>
          </cell>
          <cell r="M36">
            <v>27.415622530759698</v>
          </cell>
          <cell r="N36">
            <v>95.688348042455601</v>
          </cell>
          <cell r="O36" t="str">
            <v>n</v>
          </cell>
          <cell r="P36">
            <v>4.3116519575444201</v>
          </cell>
          <cell r="Q36">
            <v>4.3116519575444201</v>
          </cell>
          <cell r="R36">
            <v>33.484302624807</v>
          </cell>
          <cell r="S36">
            <v>66.515697375193</v>
          </cell>
          <cell r="T36">
            <v>100</v>
          </cell>
          <cell r="U36" t="str">
            <v>a</v>
          </cell>
          <cell r="V36" t="str">
            <v>xr:G5</v>
          </cell>
          <cell r="W36" t="str">
            <v>n</v>
          </cell>
          <cell r="X36">
            <v>4.7572972101274003</v>
          </cell>
          <cell r="Y36">
            <v>95.688348042455601</v>
          </cell>
          <cell r="Z36" t="str">
            <v>.</v>
          </cell>
          <cell r="AA36">
            <v>0</v>
          </cell>
          <cell r="AB36" t="str">
            <v>n</v>
          </cell>
          <cell r="AC36">
            <v>4.3116519575444201</v>
          </cell>
          <cell r="AD36" t="str">
            <v>.</v>
          </cell>
          <cell r="AE36">
            <v>4.3116519575444201</v>
          </cell>
          <cell r="AF36" t="str">
            <v>.</v>
          </cell>
          <cell r="AG36">
            <v>33.484302624807</v>
          </cell>
          <cell r="AH36" t="str">
            <v>.</v>
          </cell>
          <cell r="AI36">
            <v>66.515697375193</v>
          </cell>
          <cell r="AJ36" t="str">
            <v>.</v>
          </cell>
          <cell r="AK36">
            <v>100</v>
          </cell>
          <cell r="AL36" t="str">
            <v>.</v>
          </cell>
          <cell r="AM36">
            <v>0</v>
          </cell>
          <cell r="AN36" t="str">
            <v>a</v>
          </cell>
          <cell r="AO36">
            <v>0</v>
          </cell>
          <cell r="AP36" t="str">
            <v>xr:G5</v>
          </cell>
          <cell r="AQ36">
            <v>0</v>
          </cell>
          <cell r="AR36" t="str">
            <v>n</v>
          </cell>
          <cell r="AS36">
            <v>4.7572972101274003</v>
          </cell>
          <cell r="AT36" t="str">
            <v>""</v>
          </cell>
        </row>
        <row r="37">
          <cell r="A37" t="str">
            <v>Switzerland</v>
          </cell>
          <cell r="B37">
            <v>905070</v>
          </cell>
          <cell r="C37" t="str">
            <v>m</v>
          </cell>
          <cell r="D37">
            <v>92.542494917557093</v>
          </cell>
          <cell r="E37" t="str">
            <v>xr:G4</v>
          </cell>
          <cell r="F37" t="str">
            <v>xr:G4</v>
          </cell>
          <cell r="G37">
            <v>3.1113046835386302</v>
          </cell>
          <cell r="H37">
            <v>95.653799601095699</v>
          </cell>
          <cell r="I37">
            <v>3.4664429655523699</v>
          </cell>
          <cell r="J37">
            <v>0.164498617140238</v>
          </cell>
          <cell r="K37">
            <v>3.6309415826926101</v>
          </cell>
          <cell r="L37">
            <v>0.71525881621166298</v>
          </cell>
          <cell r="M37">
            <v>4.3462003989042701</v>
          </cell>
          <cell r="N37">
            <v>96.747327658165503</v>
          </cell>
          <cell r="O37" t="str">
            <v>xr:G4</v>
          </cell>
          <cell r="P37" t="str">
            <v>xr:G4</v>
          </cell>
          <cell r="Q37">
            <v>3.2526723418344901</v>
          </cell>
          <cell r="R37">
            <v>79.758010385952304</v>
          </cell>
          <cell r="S37">
            <v>3.7848833933591801</v>
          </cell>
          <cell r="T37">
            <v>83.542893779311498</v>
          </cell>
          <cell r="U37">
            <v>16.457106220688502</v>
          </cell>
          <cell r="V37">
            <v>11.2902819195444</v>
          </cell>
          <cell r="W37" t="str">
            <v>n</v>
          </cell>
          <cell r="X37" t="str">
            <v>m</v>
          </cell>
          <cell r="Y37">
            <v>96.747327658165503</v>
          </cell>
          <cell r="Z37" t="str">
            <v>.</v>
          </cell>
          <cell r="AA37">
            <v>0</v>
          </cell>
          <cell r="AB37" t="str">
            <v>xr:G4</v>
          </cell>
          <cell r="AC37">
            <v>0</v>
          </cell>
          <cell r="AD37" t="str">
            <v>xr:G4</v>
          </cell>
          <cell r="AE37">
            <v>3.2526723418344901</v>
          </cell>
          <cell r="AF37" t="str">
            <v>.</v>
          </cell>
          <cell r="AG37">
            <v>79.758010385952304</v>
          </cell>
          <cell r="AH37" t="str">
            <v>.</v>
          </cell>
          <cell r="AI37">
            <v>3.7848833933591801</v>
          </cell>
          <cell r="AJ37" t="str">
            <v>.</v>
          </cell>
          <cell r="AK37">
            <v>83.542893779311498</v>
          </cell>
          <cell r="AL37" t="str">
            <v>.</v>
          </cell>
          <cell r="AM37">
            <v>16.457106220688502</v>
          </cell>
          <cell r="AN37" t="str">
            <v>.</v>
          </cell>
          <cell r="AO37">
            <v>11.2902819195444</v>
          </cell>
          <cell r="AP37" t="str">
            <v>.</v>
          </cell>
          <cell r="AQ37">
            <v>0</v>
          </cell>
          <cell r="AR37" t="str">
            <v>n</v>
          </cell>
          <cell r="AS37">
            <v>0</v>
          </cell>
          <cell r="AT37" t="str">
            <v>m</v>
          </cell>
        </row>
        <row r="38">
          <cell r="A38" t="str">
            <v>Turkey</v>
          </cell>
          <cell r="B38">
            <v>905070</v>
          </cell>
          <cell r="C38" t="str">
            <v>m</v>
          </cell>
          <cell r="D38">
            <v>97.551023921845697</v>
          </cell>
          <cell r="E38" t="str">
            <v>a</v>
          </cell>
          <cell r="F38" t="str">
            <v>a</v>
          </cell>
          <cell r="G38" t="str">
            <v>a</v>
          </cell>
          <cell r="H38">
            <v>97.551023921845697</v>
          </cell>
          <cell r="I38">
            <v>2.4489760781543</v>
          </cell>
          <cell r="J38" t="str">
            <v>n</v>
          </cell>
          <cell r="K38">
            <v>2.4489760781543</v>
          </cell>
          <cell r="L38" t="str">
            <v>m</v>
          </cell>
          <cell r="M38">
            <v>2.4489760781543</v>
          </cell>
          <cell r="N38">
            <v>100</v>
          </cell>
          <cell r="O38" t="str">
            <v>a</v>
          </cell>
          <cell r="P38" t="str">
            <v>a</v>
          </cell>
          <cell r="Q38" t="str">
            <v>a</v>
          </cell>
          <cell r="R38">
            <v>100</v>
          </cell>
          <cell r="S38" t="str">
            <v>n</v>
          </cell>
          <cell r="T38">
            <v>100</v>
          </cell>
          <cell r="U38" t="str">
            <v>m</v>
          </cell>
          <cell r="V38" t="str">
            <v>m</v>
          </cell>
          <cell r="W38" t="str">
            <v>m</v>
          </cell>
          <cell r="X38" t="str">
            <v>m</v>
          </cell>
          <cell r="Y38">
            <v>100</v>
          </cell>
          <cell r="Z38" t="str">
            <v>.</v>
          </cell>
          <cell r="AA38">
            <v>0</v>
          </cell>
          <cell r="AB38" t="str">
            <v>a</v>
          </cell>
          <cell r="AC38">
            <v>0</v>
          </cell>
          <cell r="AD38" t="str">
            <v>a</v>
          </cell>
          <cell r="AE38">
            <v>0</v>
          </cell>
          <cell r="AF38" t="str">
            <v>a</v>
          </cell>
          <cell r="AG38">
            <v>100</v>
          </cell>
          <cell r="AH38" t="str">
            <v>.</v>
          </cell>
          <cell r="AI38">
            <v>0</v>
          </cell>
          <cell r="AJ38" t="str">
            <v>n</v>
          </cell>
          <cell r="AK38">
            <v>100</v>
          </cell>
          <cell r="AL38" t="str">
            <v>.</v>
          </cell>
          <cell r="AM38">
            <v>0</v>
          </cell>
          <cell r="AN38" t="str">
            <v>m</v>
          </cell>
          <cell r="AO38">
            <v>0</v>
          </cell>
          <cell r="AP38" t="str">
            <v>m</v>
          </cell>
          <cell r="AQ38">
            <v>0</v>
          </cell>
          <cell r="AR38" t="str">
            <v>m</v>
          </cell>
          <cell r="AS38">
            <v>0</v>
          </cell>
          <cell r="AT38" t="str">
            <v>m</v>
          </cell>
        </row>
        <row r="39">
          <cell r="A39" t="str">
            <v>United Kingdom</v>
          </cell>
          <cell r="B39">
            <v>905070</v>
          </cell>
          <cell r="C39">
            <v>91.830153416353895</v>
          </cell>
          <cell r="D39" t="str">
            <v>a</v>
          </cell>
          <cell r="E39">
            <v>61.504785200034704</v>
          </cell>
          <cell r="F39" t="str">
            <v>n</v>
          </cell>
          <cell r="G39">
            <v>61.504785200034704</v>
          </cell>
          <cell r="H39">
            <v>61.504785200034704</v>
          </cell>
          <cell r="I39">
            <v>32.016356769115603</v>
          </cell>
          <cell r="J39">
            <v>6.4788580308496897</v>
          </cell>
          <cell r="K39">
            <v>38.495214799965296</v>
          </cell>
          <cell r="L39" t="str">
            <v>n</v>
          </cell>
          <cell r="M39">
            <v>38.495214799965296</v>
          </cell>
          <cell r="N39" t="str">
            <v>a</v>
          </cell>
          <cell r="O39">
            <v>100</v>
          </cell>
          <cell r="P39" t="str">
            <v>n</v>
          </cell>
          <cell r="Q39">
            <v>100</v>
          </cell>
          <cell r="R39">
            <v>83.169705469845695</v>
          </cell>
          <cell r="S39">
            <v>16.830294530154301</v>
          </cell>
          <cell r="T39">
            <v>100</v>
          </cell>
          <cell r="U39" t="str">
            <v>n</v>
          </cell>
          <cell r="V39" t="str">
            <v>m</v>
          </cell>
          <cell r="W39">
            <v>15.440104600693401</v>
          </cell>
          <cell r="X39">
            <v>8.1698465836460805</v>
          </cell>
          <cell r="Y39">
            <v>0</v>
          </cell>
          <cell r="Z39" t="str">
            <v>a</v>
          </cell>
          <cell r="AA39">
            <v>100</v>
          </cell>
          <cell r="AB39" t="str">
            <v>.</v>
          </cell>
          <cell r="AC39">
            <v>0</v>
          </cell>
          <cell r="AD39" t="str">
            <v>n</v>
          </cell>
          <cell r="AE39">
            <v>100</v>
          </cell>
          <cell r="AF39" t="str">
            <v>.</v>
          </cell>
          <cell r="AG39">
            <v>83.169705469845695</v>
          </cell>
          <cell r="AH39" t="str">
            <v>.</v>
          </cell>
          <cell r="AI39">
            <v>16.830294530154301</v>
          </cell>
          <cell r="AJ39" t="str">
            <v>.</v>
          </cell>
          <cell r="AK39">
            <v>100</v>
          </cell>
          <cell r="AL39" t="str">
            <v>.</v>
          </cell>
          <cell r="AM39">
            <v>0</v>
          </cell>
          <cell r="AN39" t="str">
            <v>n</v>
          </cell>
          <cell r="AO39">
            <v>0</v>
          </cell>
          <cell r="AP39" t="str">
            <v>m</v>
          </cell>
          <cell r="AQ39">
            <v>15.440104600693401</v>
          </cell>
          <cell r="AR39" t="str">
            <v>.</v>
          </cell>
          <cell r="AS39">
            <v>8.1698465836460805</v>
          </cell>
          <cell r="AT39" t="str">
            <v>""</v>
          </cell>
        </row>
        <row r="40">
          <cell r="A40" t="str">
            <v>United States</v>
          </cell>
          <cell r="B40">
            <v>905070</v>
          </cell>
          <cell r="C40">
            <v>51.958088814980599</v>
          </cell>
          <cell r="D40">
            <v>73.872254486899394</v>
          </cell>
          <cell r="E40" t="str">
            <v>a</v>
          </cell>
          <cell r="F40">
            <v>14.238508564598201</v>
          </cell>
          <cell r="G40">
            <v>14.238508564598201</v>
          </cell>
          <cell r="H40">
            <v>88.110763051497599</v>
          </cell>
          <cell r="I40" t="str">
            <v>xr:  g14</v>
          </cell>
          <cell r="J40" t="str">
            <v>xr:  g14</v>
          </cell>
          <cell r="K40" t="str">
            <v>xr:  g14</v>
          </cell>
          <cell r="L40" t="str">
            <v>xr:  g14</v>
          </cell>
          <cell r="M40">
            <v>11.889236948502299</v>
          </cell>
          <cell r="N40">
            <v>83.840216482660196</v>
          </cell>
          <cell r="O40" t="str">
            <v>a</v>
          </cell>
          <cell r="P40">
            <v>16.1597835173398</v>
          </cell>
          <cell r="Q40">
            <v>16.1597835173398</v>
          </cell>
          <cell r="R40" t="str">
            <v>xr:  g14</v>
          </cell>
          <cell r="S40" t="str">
            <v>xr:  g14</v>
          </cell>
          <cell r="T40" t="str">
            <v>xr:  g14</v>
          </cell>
          <cell r="U40" t="str">
            <v>xr:  g14</v>
          </cell>
          <cell r="V40" t="str">
            <v>xr:  g5</v>
          </cell>
          <cell r="W40" t="str">
            <v>xr:  g14</v>
          </cell>
          <cell r="X40">
            <v>48.041911185019401</v>
          </cell>
          <cell r="Y40">
            <v>83.840216482660196</v>
          </cell>
          <cell r="Z40" t="str">
            <v>.</v>
          </cell>
          <cell r="AA40">
            <v>0</v>
          </cell>
          <cell r="AB40" t="str">
            <v>a</v>
          </cell>
          <cell r="AC40">
            <v>16.1597835173398</v>
          </cell>
          <cell r="AD40" t="str">
            <v>.</v>
          </cell>
          <cell r="AE40">
            <v>16.1597835173398</v>
          </cell>
          <cell r="AF40" t="str">
            <v>.</v>
          </cell>
          <cell r="AG40">
            <v>0</v>
          </cell>
          <cell r="AH40" t="str">
            <v>xr:  g14</v>
          </cell>
          <cell r="AI40">
            <v>0</v>
          </cell>
          <cell r="AJ40" t="str">
            <v>xr:  g14</v>
          </cell>
          <cell r="AK40">
            <v>0</v>
          </cell>
          <cell r="AL40" t="str">
            <v>xr:  g14</v>
          </cell>
          <cell r="AM40">
            <v>0</v>
          </cell>
          <cell r="AN40" t="str">
            <v>xr:  g14</v>
          </cell>
          <cell r="AO40">
            <v>0</v>
          </cell>
          <cell r="AP40" t="str">
            <v>xr:  g5</v>
          </cell>
          <cell r="AQ40">
            <v>0</v>
          </cell>
          <cell r="AR40" t="str">
            <v>xr:  g14</v>
          </cell>
          <cell r="AS40">
            <v>48.041911185019401</v>
          </cell>
          <cell r="AT40" t="str">
            <v>""</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84.390706018955157</v>
          </cell>
          <cell r="D2">
            <v>88.156960139078606</v>
          </cell>
          <cell r="E2">
            <v>11.843039860921396</v>
          </cell>
          <cell r="F2" t="str">
            <v xml:space="preserve">n </v>
          </cell>
          <cell r="G2"/>
          <cell r="H2">
            <v>100</v>
          </cell>
          <cell r="I2" t="str">
            <v xml:space="preserve">n </v>
          </cell>
          <cell r="J2" t="str">
            <v xml:space="preserve">n </v>
          </cell>
          <cell r="K2" t="str">
            <v xml:space="preserve">n </v>
          </cell>
          <cell r="L2" t="str">
            <v xml:space="preserve">n </v>
          </cell>
          <cell r="M2" t="str">
            <v xml:space="preserve">n </v>
          </cell>
          <cell r="N2">
            <v>88.156960139078606</v>
          </cell>
          <cell r="O2">
            <v>11.843039860921396</v>
          </cell>
          <cell r="P2" t="str">
            <v xml:space="preserve">n </v>
          </cell>
          <cell r="Q2"/>
          <cell r="R2" t="str">
            <v xml:space="preserve">n </v>
          </cell>
          <cell r="S2" t="str">
            <v xml:space="preserve">n </v>
          </cell>
          <cell r="T2" t="str">
            <v xml:space="preserve">n </v>
          </cell>
          <cell r="U2" t="str">
            <v xml:space="preserve">n </v>
          </cell>
          <cell r="V2"/>
          <cell r="W2"/>
          <cell r="X2">
            <v>15.609293981044841</v>
          </cell>
          <cell r="Y2">
            <v>88.156960139078606</v>
          </cell>
          <cell r="Z2" t="str">
            <v xml:space="preserve">  </v>
          </cell>
          <cell r="AA2">
            <v>11.843039860921396</v>
          </cell>
          <cell r="AB2" t="str">
            <v xml:space="preserve">  </v>
          </cell>
          <cell r="AC2">
            <v>0</v>
          </cell>
          <cell r="AD2" t="str">
            <v xml:space="preserve">n </v>
          </cell>
          <cell r="AE2"/>
          <cell r="AF2" t="str">
            <v xml:space="preserve">  </v>
          </cell>
          <cell r="AG2">
            <v>0</v>
          </cell>
          <cell r="AH2" t="str">
            <v xml:space="preserve">n </v>
          </cell>
          <cell r="AI2">
            <v>0</v>
          </cell>
          <cell r="AJ2" t="str">
            <v xml:space="preserve">n </v>
          </cell>
          <cell r="AK2">
            <v>0</v>
          </cell>
          <cell r="AL2" t="str">
            <v xml:space="preserve">n </v>
          </cell>
          <cell r="AM2">
            <v>0</v>
          </cell>
          <cell r="AN2" t="str">
            <v xml:space="preserve">n </v>
          </cell>
          <cell r="AO2"/>
          <cell r="AP2" t="str">
            <v xml:space="preserve">  </v>
          </cell>
          <cell r="AQ2"/>
          <cell r="AR2" t="str">
            <v xml:space="preserve">  </v>
          </cell>
          <cell r="AS2">
            <v>15.609293981044841</v>
          </cell>
          <cell r="AT2" t="str">
            <v>""</v>
          </cell>
        </row>
        <row r="3">
          <cell r="A3" t="str">
            <v>Australia</v>
          </cell>
          <cell r="B3">
            <v>901030</v>
          </cell>
          <cell r="C3">
            <v>88.379863261162654</v>
          </cell>
          <cell r="D3">
            <v>75.751728961537751</v>
          </cell>
          <cell r="E3">
            <v>15.290230387516504</v>
          </cell>
          <cell r="F3" t="str">
            <v xml:space="preserve">n </v>
          </cell>
          <cell r="G3"/>
          <cell r="H3">
            <v>91.041959349054267</v>
          </cell>
          <cell r="I3">
            <v>8.047584880404699</v>
          </cell>
          <cell r="J3" t="str">
            <v xml:space="preserve">n </v>
          </cell>
          <cell r="K3">
            <v>8.047584880404699</v>
          </cell>
          <cell r="L3">
            <v>0.91045577054102766</v>
          </cell>
          <cell r="M3">
            <v>8.958040650945728</v>
          </cell>
          <cell r="N3">
            <v>83.205292925546701</v>
          </cell>
          <cell r="O3">
            <v>16.794707074453289</v>
          </cell>
          <cell r="P3" t="str">
            <v xml:space="preserve">n </v>
          </cell>
          <cell r="Q3"/>
          <cell r="R3">
            <v>89.836440735007059</v>
          </cell>
          <cell r="S3" t="str">
            <v xml:space="preserve">n </v>
          </cell>
          <cell r="T3">
            <v>89.836440735007059</v>
          </cell>
          <cell r="U3">
            <v>10.16355926499293</v>
          </cell>
          <cell r="V3"/>
          <cell r="W3"/>
          <cell r="X3">
            <v>11.620136738837346</v>
          </cell>
          <cell r="Y3">
            <v>83.205292925546701</v>
          </cell>
          <cell r="Z3" t="str">
            <v xml:space="preserve">  </v>
          </cell>
          <cell r="AA3">
            <v>16.794707074453289</v>
          </cell>
          <cell r="AB3" t="str">
            <v xml:space="preserve">  </v>
          </cell>
          <cell r="AC3">
            <v>0</v>
          </cell>
          <cell r="AD3" t="str">
            <v xml:space="preserve">n </v>
          </cell>
          <cell r="AE3"/>
          <cell r="AF3" t="str">
            <v xml:space="preserve">  </v>
          </cell>
          <cell r="AG3">
            <v>89.836440735007059</v>
          </cell>
          <cell r="AH3" t="str">
            <v xml:space="preserve">  </v>
          </cell>
          <cell r="AI3">
            <v>0</v>
          </cell>
          <cell r="AJ3" t="str">
            <v xml:space="preserve">n </v>
          </cell>
          <cell r="AK3">
            <v>89.836440735007059</v>
          </cell>
          <cell r="AL3" t="str">
            <v xml:space="preserve">  </v>
          </cell>
          <cell r="AM3">
            <v>10.16355926499293</v>
          </cell>
          <cell r="AN3" t="str">
            <v xml:space="preserve">  </v>
          </cell>
          <cell r="AO3"/>
          <cell r="AP3" t="str">
            <v xml:space="preserve">  </v>
          </cell>
          <cell r="AQ3"/>
          <cell r="AR3" t="str">
            <v xml:space="preserve">  </v>
          </cell>
          <cell r="AS3">
            <v>11.620136738837346</v>
          </cell>
          <cell r="AT3" t="str">
            <v>""</v>
          </cell>
        </row>
        <row r="4">
          <cell r="A4" t="str">
            <v>Austria</v>
          </cell>
          <cell r="B4">
            <v>901030</v>
          </cell>
          <cell r="C4">
            <v>99.01536814370624</v>
          </cell>
          <cell r="D4">
            <v>98.916135376838469</v>
          </cell>
          <cell r="E4">
            <v>0.3138234734618367</v>
          </cell>
          <cell r="F4" t="str">
            <v xml:space="preserve">a </v>
          </cell>
          <cell r="G4"/>
          <cell r="H4">
            <v>99.229958850300306</v>
          </cell>
          <cell r="I4">
            <v>0.61329628117515256</v>
          </cell>
          <cell r="J4" t="str">
            <v xml:space="preserve">a </v>
          </cell>
          <cell r="K4">
            <v>0.61329628117515256</v>
          </cell>
          <cell r="L4">
            <v>0.1567448685245402</v>
          </cell>
          <cell r="M4">
            <v>0.77004114969969284</v>
          </cell>
          <cell r="N4">
            <v>99.683741203666841</v>
          </cell>
          <cell r="O4">
            <v>0.31625879633314685</v>
          </cell>
          <cell r="P4" t="str">
            <v xml:space="preserve">a </v>
          </cell>
          <cell r="Q4"/>
          <cell r="R4">
            <v>79.644611383993052</v>
          </cell>
          <cell r="S4" t="str">
            <v xml:space="preserve">a </v>
          </cell>
          <cell r="T4">
            <v>79.644611383993052</v>
          </cell>
          <cell r="U4">
            <v>20.355388616006934</v>
          </cell>
          <cell r="V4"/>
          <cell r="W4"/>
          <cell r="X4">
            <v>0.98463185629375694</v>
          </cell>
          <cell r="Y4">
            <v>99.683741203666841</v>
          </cell>
          <cell r="Z4" t="str">
            <v xml:space="preserve">  </v>
          </cell>
          <cell r="AA4">
            <v>0.31625879633314685</v>
          </cell>
          <cell r="AB4" t="str">
            <v xml:space="preserve">  </v>
          </cell>
          <cell r="AC4">
            <v>0</v>
          </cell>
          <cell r="AD4" t="str">
            <v xml:space="preserve">a </v>
          </cell>
          <cell r="AE4"/>
          <cell r="AF4" t="str">
            <v xml:space="preserve">  </v>
          </cell>
          <cell r="AG4">
            <v>79.644611383993052</v>
          </cell>
          <cell r="AH4" t="str">
            <v xml:space="preserve">  </v>
          </cell>
          <cell r="AI4">
            <v>0</v>
          </cell>
          <cell r="AJ4" t="str">
            <v xml:space="preserve">a </v>
          </cell>
          <cell r="AK4">
            <v>79.644611383993052</v>
          </cell>
          <cell r="AL4" t="str">
            <v xml:space="preserve">  </v>
          </cell>
          <cell r="AM4">
            <v>20.355388616006934</v>
          </cell>
          <cell r="AN4" t="str">
            <v xml:space="preserve">  </v>
          </cell>
          <cell r="AO4"/>
          <cell r="AP4" t="str">
            <v xml:space="preserve">  </v>
          </cell>
          <cell r="AQ4"/>
          <cell r="AR4" t="str">
            <v xml:space="preserve">  </v>
          </cell>
          <cell r="AS4">
            <v>0.98463185629375694</v>
          </cell>
          <cell r="AT4" t="str">
            <v>""</v>
          </cell>
        </row>
        <row r="5">
          <cell r="A5" t="str">
            <v>Belgium (Fl)</v>
          </cell>
          <cell r="B5">
            <v>901030</v>
          </cell>
          <cell r="C5" t="str">
            <v>m.</v>
          </cell>
          <cell r="D5">
            <v>37.31986845846825</v>
          </cell>
          <cell r="E5">
            <v>62.403017703287759</v>
          </cell>
          <cell r="F5" t="str">
            <v xml:space="preserve">n </v>
          </cell>
          <cell r="G5"/>
          <cell r="H5">
            <v>99.722886161755994</v>
          </cell>
          <cell r="I5">
            <v>0.27711383824400387</v>
          </cell>
          <cell r="J5" t="str">
            <v xml:space="preserve">  </v>
          </cell>
          <cell r="K5">
            <v>0.27711383824400387</v>
          </cell>
          <cell r="L5" t="str">
            <v xml:space="preserve">  </v>
          </cell>
          <cell r="M5">
            <v>0.27711383824400387</v>
          </cell>
          <cell r="N5">
            <v>37.423574361790301</v>
          </cell>
          <cell r="O5">
            <v>62.576425638209706</v>
          </cell>
          <cell r="P5" t="str">
            <v xml:space="preserve">n </v>
          </cell>
          <cell r="Q5"/>
          <cell r="R5">
            <v>100</v>
          </cell>
          <cell r="S5" t="str">
            <v xml:space="preserve">  </v>
          </cell>
          <cell r="T5">
            <v>100</v>
          </cell>
          <cell r="U5" t="str">
            <v xml:space="preserve">  </v>
          </cell>
          <cell r="V5"/>
          <cell r="W5"/>
          <cell r="X5" t="str">
            <v>m</v>
          </cell>
          <cell r="Y5">
            <v>37.423574361790301</v>
          </cell>
          <cell r="Z5" t="str">
            <v xml:space="preserve">  </v>
          </cell>
          <cell r="AA5">
            <v>62.576425638209706</v>
          </cell>
          <cell r="AB5" t="str">
            <v xml:space="preserve">  </v>
          </cell>
          <cell r="AC5">
            <v>0</v>
          </cell>
          <cell r="AD5" t="str">
            <v xml:space="preserve">n </v>
          </cell>
          <cell r="AE5"/>
          <cell r="AF5" t="str">
            <v xml:space="preserve">  </v>
          </cell>
          <cell r="AG5">
            <v>100</v>
          </cell>
          <cell r="AH5" t="str">
            <v xml:space="preserve">  </v>
          </cell>
          <cell r="AI5">
            <v>0</v>
          </cell>
          <cell r="AJ5" t="str">
            <v xml:space="preserve">  </v>
          </cell>
          <cell r="AK5">
            <v>100</v>
          </cell>
          <cell r="AL5" t="str">
            <v xml:space="preserve">  </v>
          </cell>
          <cell r="AM5">
            <v>0</v>
          </cell>
          <cell r="AN5" t="str">
            <v xml:space="preserve">  </v>
          </cell>
          <cell r="AO5"/>
          <cell r="AP5" t="str">
            <v xml:space="preserve">  </v>
          </cell>
          <cell r="AQ5"/>
          <cell r="AR5" t="str">
            <v xml:space="preserve">  </v>
          </cell>
          <cell r="AS5">
            <v>0</v>
          </cell>
          <cell r="AT5" t="str">
            <v>m</v>
          </cell>
        </row>
        <row r="6">
          <cell r="A6" t="str">
            <v>Brazil</v>
          </cell>
          <cell r="B6">
            <v>901030</v>
          </cell>
          <cell r="C6" t="str">
            <v>m</v>
          </cell>
          <cell r="D6">
            <v>97.765587233097264</v>
          </cell>
          <cell r="E6" t="str">
            <v>xr</v>
          </cell>
          <cell r="F6" t="str">
            <v>xr</v>
          </cell>
          <cell r="G6"/>
          <cell r="H6">
            <v>99.998198846817857</v>
          </cell>
          <cell r="I6">
            <v>1.8011531821565431E-3</v>
          </cell>
          <cell r="J6" t="str">
            <v xml:space="preserve">m </v>
          </cell>
          <cell r="K6">
            <v>1.8011531821565431E-3</v>
          </cell>
          <cell r="L6" t="str">
            <v xml:space="preserve">m </v>
          </cell>
          <cell r="M6">
            <v>1.8011531821565431E-3</v>
          </cell>
          <cell r="N6">
            <v>97.767348172799984</v>
          </cell>
          <cell r="O6" t="str">
            <v>xr</v>
          </cell>
          <cell r="P6" t="str">
            <v>xr</v>
          </cell>
          <cell r="Q6"/>
          <cell r="R6" t="str">
            <v>m.</v>
          </cell>
          <cell r="S6" t="str">
            <v xml:space="preserve">m </v>
          </cell>
          <cell r="T6" t="str">
            <v>m.</v>
          </cell>
          <cell r="U6" t="str">
            <v xml:space="preserve">m </v>
          </cell>
          <cell r="V6"/>
          <cell r="W6"/>
          <cell r="X6" t="str">
            <v>m</v>
          </cell>
          <cell r="Y6">
            <v>97.767348172799984</v>
          </cell>
          <cell r="Z6" t="str">
            <v xml:space="preserve">  </v>
          </cell>
          <cell r="AA6">
            <v>0</v>
          </cell>
          <cell r="AB6" t="str">
            <v>xr</v>
          </cell>
          <cell r="AC6">
            <v>0</v>
          </cell>
          <cell r="AD6" t="str">
            <v>xr</v>
          </cell>
          <cell r="AE6"/>
          <cell r="AF6" t="str">
            <v xml:space="preserve">  </v>
          </cell>
          <cell r="AG6">
            <v>100</v>
          </cell>
          <cell r="AH6" t="str">
            <v xml:space="preserve">m </v>
          </cell>
          <cell r="AI6">
            <v>0</v>
          </cell>
          <cell r="AJ6" t="str">
            <v xml:space="preserve">m </v>
          </cell>
          <cell r="AK6">
            <v>100</v>
          </cell>
          <cell r="AL6" t="str">
            <v xml:space="preserve">m </v>
          </cell>
          <cell r="AM6">
            <v>0</v>
          </cell>
          <cell r="AN6" t="str">
            <v xml:space="preserve">m </v>
          </cell>
          <cell r="AO6"/>
          <cell r="AP6" t="str">
            <v xml:space="preserve">  </v>
          </cell>
          <cell r="AQ6"/>
          <cell r="AR6" t="str">
            <v xml:space="preserve">  </v>
          </cell>
          <cell r="AS6">
            <v>0</v>
          </cell>
          <cell r="AT6" t="str">
            <v>m</v>
          </cell>
        </row>
        <row r="7">
          <cell r="A7" t="str">
            <v>Canada</v>
          </cell>
          <cell r="B7">
            <v>901030</v>
          </cell>
          <cell r="C7" t="str">
            <v>m.</v>
          </cell>
          <cell r="D7">
            <v>98.271987448268334</v>
          </cell>
          <cell r="E7">
            <v>1.0168808493470434</v>
          </cell>
          <cell r="F7">
            <v>0.7111317023846232</v>
          </cell>
          <cell r="G7"/>
          <cell r="H7">
            <v>100</v>
          </cell>
          <cell r="I7" t="str">
            <v>xr</v>
          </cell>
          <cell r="J7" t="str">
            <v xml:space="preserve">a </v>
          </cell>
          <cell r="K7" t="str">
            <v>xr</v>
          </cell>
          <cell r="L7" t="str">
            <v>xr</v>
          </cell>
          <cell r="M7" t="str">
            <v>xr</v>
          </cell>
          <cell r="N7">
            <v>98.271987448268334</v>
          </cell>
          <cell r="O7">
            <v>1.0168808493470434</v>
          </cell>
          <cell r="P7">
            <v>0.7111317023846232</v>
          </cell>
          <cell r="Q7"/>
          <cell r="R7" t="str">
            <v>xr</v>
          </cell>
          <cell r="S7" t="str">
            <v xml:space="preserve">a </v>
          </cell>
          <cell r="T7" t="str">
            <v>xr</v>
          </cell>
          <cell r="U7" t="str">
            <v>xr</v>
          </cell>
          <cell r="V7"/>
          <cell r="W7"/>
          <cell r="X7" t="str">
            <v>m</v>
          </cell>
          <cell r="Y7">
            <v>98.271987448268334</v>
          </cell>
          <cell r="Z7" t="str">
            <v xml:space="preserve">  </v>
          </cell>
          <cell r="AA7">
            <v>1.0168808493470434</v>
          </cell>
          <cell r="AB7" t="str">
            <v xml:space="preserve">  </v>
          </cell>
          <cell r="AC7">
            <v>0.7111317023846232</v>
          </cell>
          <cell r="AD7" t="str">
            <v xml:space="preserve">  </v>
          </cell>
          <cell r="AE7"/>
          <cell r="AF7" t="str">
            <v xml:space="preserve">  </v>
          </cell>
          <cell r="AG7">
            <v>0</v>
          </cell>
          <cell r="AH7" t="str">
            <v>xr</v>
          </cell>
          <cell r="AI7">
            <v>0</v>
          </cell>
          <cell r="AJ7" t="str">
            <v xml:space="preserve">a </v>
          </cell>
          <cell r="AK7">
            <v>0</v>
          </cell>
          <cell r="AL7" t="str">
            <v>xr</v>
          </cell>
          <cell r="AM7">
            <v>0</v>
          </cell>
          <cell r="AN7" t="str">
            <v>xr</v>
          </cell>
          <cell r="AO7"/>
          <cell r="AP7" t="str">
            <v xml:space="preserve">  </v>
          </cell>
          <cell r="AQ7"/>
          <cell r="AR7" t="str">
            <v xml:space="preserve">  </v>
          </cell>
          <cell r="AS7">
            <v>0</v>
          </cell>
          <cell r="AT7" t="str">
            <v>m</v>
          </cell>
        </row>
        <row r="8">
          <cell r="A8" t="str">
            <v>Chile</v>
          </cell>
          <cell r="B8">
            <v>901030</v>
          </cell>
          <cell r="C8" t="str">
            <v>m</v>
          </cell>
          <cell r="D8" t="str">
            <v xml:space="preserve">m </v>
          </cell>
          <cell r="E8" t="str">
            <v xml:space="preserve">m </v>
          </cell>
          <cell r="F8" t="str">
            <v xml:space="preserve">m </v>
          </cell>
          <cell r="G8" t="str">
            <v xml:space="preserve">m </v>
          </cell>
          <cell r="H8" t="str">
            <v xml:space="preserve">m </v>
          </cell>
          <cell r="I8" t="str">
            <v xml:space="preserve">m </v>
          </cell>
          <cell r="J8" t="str">
            <v xml:space="preserve">m </v>
          </cell>
          <cell r="K8" t="str">
            <v xml:space="preserve">m </v>
          </cell>
          <cell r="L8" t="str">
            <v xml:space="preserve">m </v>
          </cell>
          <cell r="M8" t="str">
            <v xml:space="preserve">m </v>
          </cell>
          <cell r="N8">
            <v>91.8956136368747</v>
          </cell>
          <cell r="O8">
            <v>7.6709770908472699</v>
          </cell>
          <cell r="P8">
            <v>0.43340927227797399</v>
          </cell>
          <cell r="Q8"/>
          <cell r="R8" t="str">
            <v xml:space="preserve">m </v>
          </cell>
          <cell r="S8" t="str">
            <v xml:space="preserve">m </v>
          </cell>
          <cell r="T8" t="str">
            <v xml:space="preserve">m </v>
          </cell>
          <cell r="U8" t="str">
            <v xml:space="preserve">m </v>
          </cell>
          <cell r="V8" t="str">
            <v xml:space="preserve">m </v>
          </cell>
          <cell r="W8" t="str">
            <v xml:space="preserve">m </v>
          </cell>
          <cell r="X8" t="str">
            <v>m</v>
          </cell>
          <cell r="Y8">
            <v>91.8956136368747</v>
          </cell>
          <cell r="Z8" t="str">
            <v xml:space="preserve">  </v>
          </cell>
          <cell r="AA8">
            <v>7.6709770908472699</v>
          </cell>
          <cell r="AB8" t="str">
            <v xml:space="preserve">  </v>
          </cell>
          <cell r="AC8">
            <v>0.43340927227797399</v>
          </cell>
          <cell r="AD8" t="str">
            <v xml:space="preserve">  </v>
          </cell>
          <cell r="AE8"/>
          <cell r="AF8" t="str">
            <v xml:space="preserve">  </v>
          </cell>
          <cell r="AG8">
            <v>0</v>
          </cell>
          <cell r="AH8" t="str">
            <v xml:space="preserve">m </v>
          </cell>
          <cell r="AI8">
            <v>0</v>
          </cell>
          <cell r="AJ8" t="str">
            <v xml:space="preserve">m </v>
          </cell>
          <cell r="AK8">
            <v>0</v>
          </cell>
          <cell r="AL8" t="str">
            <v xml:space="preserve">m </v>
          </cell>
          <cell r="AM8">
            <v>0</v>
          </cell>
          <cell r="AN8" t="str">
            <v xml:space="preserve">m </v>
          </cell>
          <cell r="AO8">
            <v>0</v>
          </cell>
          <cell r="AP8" t="str">
            <v xml:space="preserve">m </v>
          </cell>
          <cell r="AQ8">
            <v>0</v>
          </cell>
          <cell r="AR8" t="str">
            <v xml:space="preserve">m </v>
          </cell>
          <cell r="AS8">
            <v>0</v>
          </cell>
          <cell r="AT8" t="str">
            <v>m</v>
          </cell>
        </row>
        <row r="9">
          <cell r="A9" t="str">
            <v>China</v>
          </cell>
          <cell r="B9">
            <v>901030</v>
          </cell>
          <cell r="C9" t="str">
            <v>m.</v>
          </cell>
          <cell r="D9" t="str">
            <v>xr</v>
          </cell>
          <cell r="E9" t="str">
            <v>xr</v>
          </cell>
          <cell r="F9" t="str">
            <v>xr</v>
          </cell>
          <cell r="G9"/>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cell r="W9"/>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cell r="AP9" t="str">
            <v>xc</v>
          </cell>
          <cell r="AQ9"/>
          <cell r="AR9" t="str">
            <v>xc</v>
          </cell>
          <cell r="AS9">
            <v>0</v>
          </cell>
          <cell r="AT9" t="str">
            <v>m</v>
          </cell>
        </row>
        <row r="10">
          <cell r="A10" t="str">
            <v>Czech Republic</v>
          </cell>
          <cell r="B10">
            <v>901030</v>
          </cell>
          <cell r="C10" t="str">
            <v>m</v>
          </cell>
          <cell r="D10">
            <v>89.705290370607131</v>
          </cell>
          <cell r="E10">
            <v>3.2905769382483299</v>
          </cell>
          <cell r="F10" t="str">
            <v xml:space="preserve">a </v>
          </cell>
          <cell r="G10"/>
          <cell r="H10">
            <v>92.995867308855466</v>
          </cell>
          <cell r="I10">
            <v>7.0041326911445516</v>
          </cell>
          <cell r="J10" t="str">
            <v xml:space="preserve">a </v>
          </cell>
          <cell r="K10">
            <v>7.0041326911445516</v>
          </cell>
          <cell r="L10" t="str">
            <v xml:space="preserve">n </v>
          </cell>
          <cell r="M10">
            <v>7.0041326911445516</v>
          </cell>
          <cell r="N10">
            <v>96.461587989367573</v>
          </cell>
          <cell r="O10">
            <v>3.5384120106324199</v>
          </cell>
          <cell r="P10" t="str">
            <v xml:space="preserve">a </v>
          </cell>
          <cell r="Q10"/>
          <cell r="R10">
            <v>100</v>
          </cell>
          <cell r="S10" t="str">
            <v xml:space="preserve">a </v>
          </cell>
          <cell r="T10">
            <v>100</v>
          </cell>
          <cell r="U10" t="str">
            <v xml:space="preserve">n </v>
          </cell>
          <cell r="V10"/>
          <cell r="W10"/>
          <cell r="X10" t="str">
            <v>m</v>
          </cell>
          <cell r="Y10">
            <v>96.461587989367573</v>
          </cell>
          <cell r="Z10" t="str">
            <v xml:space="preserve">  </v>
          </cell>
          <cell r="AA10">
            <v>3.5384120106324199</v>
          </cell>
          <cell r="AB10" t="str">
            <v xml:space="preserve">  </v>
          </cell>
          <cell r="AC10">
            <v>0</v>
          </cell>
          <cell r="AD10" t="str">
            <v xml:space="preserve">a </v>
          </cell>
          <cell r="AE10"/>
          <cell r="AF10" t="str">
            <v xml:space="preserve">  </v>
          </cell>
          <cell r="AG10">
            <v>100</v>
          </cell>
          <cell r="AH10" t="str">
            <v xml:space="preserve">  </v>
          </cell>
          <cell r="AI10">
            <v>0</v>
          </cell>
          <cell r="AJ10" t="str">
            <v xml:space="preserve">a </v>
          </cell>
          <cell r="AK10">
            <v>100</v>
          </cell>
          <cell r="AL10" t="str">
            <v xml:space="preserve">  </v>
          </cell>
          <cell r="AM10">
            <v>0</v>
          </cell>
          <cell r="AN10" t="str">
            <v xml:space="preserve">n </v>
          </cell>
          <cell r="AO10"/>
          <cell r="AP10" t="str">
            <v xml:space="preserve">  </v>
          </cell>
          <cell r="AQ10"/>
          <cell r="AR10" t="str">
            <v xml:space="preserve">  </v>
          </cell>
          <cell r="AS10">
            <v>0</v>
          </cell>
          <cell r="AT10" t="str">
            <v>m</v>
          </cell>
        </row>
        <row r="11">
          <cell r="A11" t="str">
            <v>Denmark</v>
          </cell>
          <cell r="B11">
            <v>901030</v>
          </cell>
          <cell r="C11">
            <v>98.105456409034829</v>
          </cell>
          <cell r="D11">
            <v>81.248694726778794</v>
          </cell>
          <cell r="E11">
            <v>6.2306160085299123</v>
          </cell>
          <cell r="F11" t="str">
            <v xml:space="preserve">a </v>
          </cell>
          <cell r="G11"/>
          <cell r="H11">
            <v>87.479310735308758</v>
          </cell>
          <cell r="I11">
            <v>12.255498202902592</v>
          </cell>
          <cell r="J11">
            <v>0.26519106178870716</v>
          </cell>
          <cell r="K11">
            <v>12.520689264691301</v>
          </cell>
          <cell r="L11" t="str">
            <v>xc</v>
          </cell>
          <cell r="M11">
            <v>12.520689264691301</v>
          </cell>
          <cell r="N11">
            <v>92.877611910566714</v>
          </cell>
          <cell r="O11">
            <v>7.1223880894332261</v>
          </cell>
          <cell r="P11" t="str">
            <v xml:space="preserve">a </v>
          </cell>
          <cell r="Q11"/>
          <cell r="R11">
            <v>97.881977132548485</v>
          </cell>
          <cell r="S11">
            <v>2.1180228674515025</v>
          </cell>
          <cell r="T11">
            <v>100</v>
          </cell>
          <cell r="U11" t="str">
            <v>xc</v>
          </cell>
          <cell r="V11"/>
          <cell r="W11"/>
          <cell r="X11">
            <v>1.894543590965174</v>
          </cell>
          <cell r="Y11">
            <v>92.877611910566714</v>
          </cell>
          <cell r="Z11" t="str">
            <v xml:space="preserve">  </v>
          </cell>
          <cell r="AA11">
            <v>7.1223880894332261</v>
          </cell>
          <cell r="AB11" t="str">
            <v xml:space="preserve">  </v>
          </cell>
          <cell r="AC11">
            <v>0</v>
          </cell>
          <cell r="AD11" t="str">
            <v xml:space="preserve">a </v>
          </cell>
          <cell r="AE11"/>
          <cell r="AF11" t="str">
            <v xml:space="preserve">  </v>
          </cell>
          <cell r="AG11">
            <v>97.881977132548485</v>
          </cell>
          <cell r="AH11" t="str">
            <v xml:space="preserve">  </v>
          </cell>
          <cell r="AI11">
            <v>2.1180228674515025</v>
          </cell>
          <cell r="AJ11" t="str">
            <v xml:space="preserve">  </v>
          </cell>
          <cell r="AK11">
            <v>100</v>
          </cell>
          <cell r="AL11" t="str">
            <v xml:space="preserve">  </v>
          </cell>
          <cell r="AM11">
            <v>0</v>
          </cell>
          <cell r="AN11" t="str">
            <v>xc</v>
          </cell>
          <cell r="AO11"/>
          <cell r="AP11" t="str">
            <v xml:space="preserve">  </v>
          </cell>
          <cell r="AQ11"/>
          <cell r="AR11" t="str">
            <v xml:space="preserve">  </v>
          </cell>
          <cell r="AS11">
            <v>1.894543590965174</v>
          </cell>
          <cell r="AT11" t="str">
            <v>""</v>
          </cell>
        </row>
        <row r="12">
          <cell r="A12" t="str">
            <v>Finland</v>
          </cell>
          <cell r="B12">
            <v>901030</v>
          </cell>
          <cell r="C12">
            <v>100</v>
          </cell>
          <cell r="D12">
            <v>89.906000272139764</v>
          </cell>
          <cell r="E12">
            <v>4.9768419741158034</v>
          </cell>
          <cell r="F12" t="str">
            <v xml:space="preserve">a </v>
          </cell>
          <cell r="G12"/>
          <cell r="H12">
            <v>94.882842246255549</v>
          </cell>
          <cell r="I12">
            <v>5.1171577537444417</v>
          </cell>
          <cell r="J12" t="str">
            <v xml:space="preserve">n </v>
          </cell>
          <cell r="K12">
            <v>5.1171577537444417</v>
          </cell>
          <cell r="L12" t="str">
            <v xml:space="preserve">m </v>
          </cell>
          <cell r="M12">
            <v>5.1171577537444417</v>
          </cell>
          <cell r="N12">
            <v>94.754750325460236</v>
          </cell>
          <cell r="O12">
            <v>5.2452496745397701</v>
          </cell>
          <cell r="P12" t="str">
            <v xml:space="preserve">a </v>
          </cell>
          <cell r="Q12"/>
          <cell r="R12">
            <v>100</v>
          </cell>
          <cell r="S12" t="str">
            <v xml:space="preserve">n </v>
          </cell>
          <cell r="T12">
            <v>100</v>
          </cell>
          <cell r="U12" t="str">
            <v xml:space="preserve">m </v>
          </cell>
          <cell r="V12"/>
          <cell r="W12"/>
          <cell r="X12" t="str">
            <v>""</v>
          </cell>
          <cell r="Y12">
            <v>94.754750325460236</v>
          </cell>
          <cell r="Z12" t="str">
            <v xml:space="preserve">  </v>
          </cell>
          <cell r="AA12">
            <v>5.2452496745397701</v>
          </cell>
          <cell r="AB12" t="str">
            <v xml:space="preserve">  </v>
          </cell>
          <cell r="AC12">
            <v>0</v>
          </cell>
          <cell r="AD12" t="str">
            <v xml:space="preserve">a </v>
          </cell>
          <cell r="AE12"/>
          <cell r="AF12" t="str">
            <v xml:space="preserve">  </v>
          </cell>
          <cell r="AG12">
            <v>100</v>
          </cell>
          <cell r="AH12" t="str">
            <v xml:space="preserve">  </v>
          </cell>
          <cell r="AI12">
            <v>0</v>
          </cell>
          <cell r="AJ12" t="str">
            <v xml:space="preserve">n </v>
          </cell>
          <cell r="AK12">
            <v>100</v>
          </cell>
          <cell r="AL12" t="str">
            <v xml:space="preserve">  </v>
          </cell>
          <cell r="AM12">
            <v>0</v>
          </cell>
          <cell r="AN12" t="str">
            <v xml:space="preserve">m </v>
          </cell>
          <cell r="AO12"/>
          <cell r="AP12" t="str">
            <v xml:space="preserve">  </v>
          </cell>
          <cell r="AQ12"/>
          <cell r="AR12" t="str">
            <v xml:space="preserve">  </v>
          </cell>
          <cell r="AS12">
            <v>0</v>
          </cell>
          <cell r="AT12" t="str">
            <v>""</v>
          </cell>
        </row>
        <row r="13">
          <cell r="A13" t="str">
            <v>France</v>
          </cell>
          <cell r="B13">
            <v>901030</v>
          </cell>
          <cell r="C13">
            <v>93.024004137158286</v>
          </cell>
          <cell r="D13">
            <v>83.152348479233069</v>
          </cell>
          <cell r="E13">
            <v>12.94968250438564</v>
          </cell>
          <cell r="F13">
            <v>1.8530872433474169E-3</v>
          </cell>
          <cell r="G13"/>
          <cell r="H13">
            <v>96.103884070862051</v>
          </cell>
          <cell r="I13">
            <v>3.8961159291379439</v>
          </cell>
          <cell r="J13" t="str">
            <v xml:space="preserve">n </v>
          </cell>
          <cell r="K13">
            <v>3.8961159291379439</v>
          </cell>
          <cell r="L13" t="str">
            <v xml:space="preserve">n </v>
          </cell>
          <cell r="M13">
            <v>3.8961159291379439</v>
          </cell>
          <cell r="N13">
            <v>86.523400467270193</v>
          </cell>
          <cell r="O13">
            <v>13.474671320086513</v>
          </cell>
          <cell r="P13">
            <v>1.928212643290302E-3</v>
          </cell>
          <cell r="Q13"/>
          <cell r="R13">
            <v>100</v>
          </cell>
          <cell r="S13" t="str">
            <v xml:space="preserve">n </v>
          </cell>
          <cell r="T13">
            <v>100</v>
          </cell>
          <cell r="U13" t="str">
            <v xml:space="preserve">n </v>
          </cell>
          <cell r="V13"/>
          <cell r="W13"/>
          <cell r="X13">
            <v>6.9759958628417102</v>
          </cell>
          <cell r="Y13">
            <v>86.523400467270193</v>
          </cell>
          <cell r="Z13" t="str">
            <v xml:space="preserve">  </v>
          </cell>
          <cell r="AA13">
            <v>13.474671320086513</v>
          </cell>
          <cell r="AB13" t="str">
            <v xml:space="preserve">  </v>
          </cell>
          <cell r="AC13">
            <v>1.928212643290302E-3</v>
          </cell>
          <cell r="AD13" t="str">
            <v xml:space="preserve">  </v>
          </cell>
          <cell r="AE13"/>
          <cell r="AF13" t="str">
            <v xml:space="preserve">  </v>
          </cell>
          <cell r="AG13">
            <v>100</v>
          </cell>
          <cell r="AH13" t="str">
            <v xml:space="preserve">  </v>
          </cell>
          <cell r="AI13">
            <v>0</v>
          </cell>
          <cell r="AJ13" t="str">
            <v xml:space="preserve">n </v>
          </cell>
          <cell r="AK13">
            <v>100</v>
          </cell>
          <cell r="AL13" t="str">
            <v xml:space="preserve">  </v>
          </cell>
          <cell r="AM13">
            <v>0</v>
          </cell>
          <cell r="AN13" t="str">
            <v xml:space="preserve">n </v>
          </cell>
          <cell r="AO13"/>
          <cell r="AP13" t="str">
            <v xml:space="preserve">  </v>
          </cell>
          <cell r="AQ13"/>
          <cell r="AR13" t="str">
            <v xml:space="preserve">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 xml:space="preserve">n </v>
          </cell>
          <cell r="M14" t="str">
            <v>xc</v>
          </cell>
          <cell r="N14">
            <v>93.233892803492864</v>
          </cell>
          <cell r="O14">
            <v>4.4171234315341312</v>
          </cell>
          <cell r="P14">
            <v>2.3489837649730849</v>
          </cell>
          <cell r="Q14"/>
          <cell r="R14" t="str">
            <v>xc</v>
          </cell>
          <cell r="S14" t="str">
            <v>xc</v>
          </cell>
          <cell r="T14" t="str">
            <v>xc</v>
          </cell>
          <cell r="U14" t="str">
            <v xml:space="preserve">n </v>
          </cell>
          <cell r="V14" t="str">
            <v>xc</v>
          </cell>
          <cell r="W14" t="str">
            <v>xc</v>
          </cell>
          <cell r="X14" t="str">
            <v>100.00(x)</v>
          </cell>
          <cell r="Y14">
            <v>93.233892803492864</v>
          </cell>
          <cell r="Z14" t="str">
            <v xml:space="preserve">  </v>
          </cell>
          <cell r="AA14">
            <v>4.4171234315341312</v>
          </cell>
          <cell r="AB14" t="str">
            <v xml:space="preserve">  </v>
          </cell>
          <cell r="AC14">
            <v>2.3489837649730849</v>
          </cell>
          <cell r="AD14" t="str">
            <v xml:space="preserve">  </v>
          </cell>
          <cell r="AE14"/>
          <cell r="AF14" t="str">
            <v xml:space="preserve">  </v>
          </cell>
          <cell r="AG14">
            <v>0</v>
          </cell>
          <cell r="AH14" t="str">
            <v>xc</v>
          </cell>
          <cell r="AI14">
            <v>0</v>
          </cell>
          <cell r="AJ14" t="str">
            <v>xc</v>
          </cell>
          <cell r="AK14">
            <v>0</v>
          </cell>
          <cell r="AL14" t="str">
            <v>xc</v>
          </cell>
          <cell r="AM14">
            <v>0</v>
          </cell>
          <cell r="AN14" t="str">
            <v xml:space="preserve">n </v>
          </cell>
          <cell r="AO14">
            <v>0</v>
          </cell>
          <cell r="AP14" t="str">
            <v>xc</v>
          </cell>
          <cell r="AQ14">
            <v>0</v>
          </cell>
          <cell r="AR14" t="str">
            <v>xc</v>
          </cell>
          <cell r="AS14">
            <v>100</v>
          </cell>
          <cell r="AT14" t="str">
            <v>x</v>
          </cell>
        </row>
        <row r="15">
          <cell r="A15" t="str">
            <v>Greece</v>
          </cell>
          <cell r="B15">
            <v>901030</v>
          </cell>
          <cell r="C15" t="str">
            <v>m</v>
          </cell>
          <cell r="D15">
            <v>99.973054127512953</v>
          </cell>
          <cell r="E15" t="str">
            <v xml:space="preserve">a </v>
          </cell>
          <cell r="F15" t="str">
            <v xml:space="preserve">a </v>
          </cell>
          <cell r="G15"/>
          <cell r="H15">
            <v>99.973054127512953</v>
          </cell>
          <cell r="I15">
            <v>2.6945872487049619E-2</v>
          </cell>
          <cell r="J15" t="str">
            <v xml:space="preserve">n </v>
          </cell>
          <cell r="K15">
            <v>2.6945872487049619E-2</v>
          </cell>
          <cell r="L15" t="str">
            <v xml:space="preserve">n </v>
          </cell>
          <cell r="M15">
            <v>2.6945872487049619E-2</v>
          </cell>
          <cell r="N15">
            <v>100</v>
          </cell>
          <cell r="O15" t="str">
            <v xml:space="preserve">a </v>
          </cell>
          <cell r="P15" t="str">
            <v xml:space="preserve">a </v>
          </cell>
          <cell r="Q15"/>
          <cell r="R15">
            <v>100</v>
          </cell>
          <cell r="S15" t="str">
            <v xml:space="preserve">n </v>
          </cell>
          <cell r="T15">
            <v>100</v>
          </cell>
          <cell r="U15" t="str">
            <v xml:space="preserve">n </v>
          </cell>
          <cell r="V15"/>
          <cell r="W15"/>
          <cell r="X15" t="str">
            <v>m</v>
          </cell>
          <cell r="Y15">
            <v>100</v>
          </cell>
          <cell r="Z15" t="str">
            <v xml:space="preserve">  </v>
          </cell>
          <cell r="AA15">
            <v>0</v>
          </cell>
          <cell r="AB15" t="str">
            <v xml:space="preserve">a </v>
          </cell>
          <cell r="AC15">
            <v>0</v>
          </cell>
          <cell r="AD15" t="str">
            <v xml:space="preserve">a </v>
          </cell>
          <cell r="AE15"/>
          <cell r="AF15" t="str">
            <v xml:space="preserve">  </v>
          </cell>
          <cell r="AG15">
            <v>100</v>
          </cell>
          <cell r="AH15" t="str">
            <v xml:space="preserve">  </v>
          </cell>
          <cell r="AI15">
            <v>0</v>
          </cell>
          <cell r="AJ15" t="str">
            <v xml:space="preserve">n </v>
          </cell>
          <cell r="AK15">
            <v>100</v>
          </cell>
          <cell r="AL15" t="str">
            <v xml:space="preserve">  </v>
          </cell>
          <cell r="AM15">
            <v>0</v>
          </cell>
          <cell r="AN15" t="str">
            <v xml:space="preserve">n </v>
          </cell>
          <cell r="AO15"/>
          <cell r="AP15" t="str">
            <v xml:space="preserve">  </v>
          </cell>
          <cell r="AQ15"/>
          <cell r="AR15" t="str">
            <v xml:space="preserve">  </v>
          </cell>
          <cell r="AS15">
            <v>0</v>
          </cell>
          <cell r="AT15" t="str">
            <v>m</v>
          </cell>
        </row>
        <row r="16">
          <cell r="A16" t="str">
            <v>Hungary</v>
          </cell>
          <cell r="B16">
            <v>901030</v>
          </cell>
          <cell r="C16" t="str">
            <v>m</v>
          </cell>
          <cell r="D16">
            <v>95.517003639628655</v>
          </cell>
          <cell r="E16">
            <v>3.835238660231846</v>
          </cell>
          <cell r="F16" t="str">
            <v xml:space="preserve">a </v>
          </cell>
          <cell r="G16"/>
          <cell r="H16">
            <v>99.352242299860507</v>
          </cell>
          <cell r="I16">
            <v>0.64775770013949241</v>
          </cell>
          <cell r="J16" t="str">
            <v xml:space="preserve">a </v>
          </cell>
          <cell r="K16">
            <v>0.64775770013949241</v>
          </cell>
          <cell r="L16" t="str">
            <v xml:space="preserve">n </v>
          </cell>
          <cell r="M16">
            <v>0.64775770013949241</v>
          </cell>
          <cell r="N16">
            <v>96.139756314048256</v>
          </cell>
          <cell r="O16">
            <v>3.8602436859517471</v>
          </cell>
          <cell r="P16" t="str">
            <v xml:space="preserve">a </v>
          </cell>
          <cell r="Q16"/>
          <cell r="R16">
            <v>100</v>
          </cell>
          <cell r="S16" t="str">
            <v xml:space="preserve">a </v>
          </cell>
          <cell r="T16">
            <v>100</v>
          </cell>
          <cell r="U16" t="str">
            <v xml:space="preserve">n </v>
          </cell>
          <cell r="V16"/>
          <cell r="W16"/>
          <cell r="X16" t="str">
            <v>m</v>
          </cell>
          <cell r="Y16">
            <v>96.139756314048256</v>
          </cell>
          <cell r="Z16" t="str">
            <v xml:space="preserve">  </v>
          </cell>
          <cell r="AA16">
            <v>3.8602436859517471</v>
          </cell>
          <cell r="AB16" t="str">
            <v xml:space="preserve">  </v>
          </cell>
          <cell r="AC16">
            <v>0</v>
          </cell>
          <cell r="AD16" t="str">
            <v xml:space="preserve">a </v>
          </cell>
          <cell r="AE16"/>
          <cell r="AF16" t="str">
            <v xml:space="preserve">  </v>
          </cell>
          <cell r="AG16">
            <v>100</v>
          </cell>
          <cell r="AH16" t="str">
            <v xml:space="preserve">  </v>
          </cell>
          <cell r="AI16">
            <v>0</v>
          </cell>
          <cell r="AJ16" t="str">
            <v xml:space="preserve">a </v>
          </cell>
          <cell r="AK16">
            <v>100</v>
          </cell>
          <cell r="AL16" t="str">
            <v xml:space="preserve">  </v>
          </cell>
          <cell r="AM16">
            <v>0</v>
          </cell>
          <cell r="AN16" t="str">
            <v xml:space="preserve">n </v>
          </cell>
          <cell r="AO16"/>
          <cell r="AP16" t="str">
            <v xml:space="preserve">  </v>
          </cell>
          <cell r="AQ16"/>
          <cell r="AR16" t="str">
            <v xml:space="preserve">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 xml:space="preserve">m </v>
          </cell>
          <cell r="J17" t="str">
            <v>xc</v>
          </cell>
          <cell r="K17" t="str">
            <v>xc</v>
          </cell>
          <cell r="L17" t="str">
            <v xml:space="preserve">m </v>
          </cell>
          <cell r="M17" t="str">
            <v>xc</v>
          </cell>
          <cell r="N17" t="str">
            <v>xr</v>
          </cell>
          <cell r="O17" t="str">
            <v>xr</v>
          </cell>
          <cell r="P17" t="str">
            <v>xr</v>
          </cell>
          <cell r="Q17"/>
          <cell r="R17" t="str">
            <v xml:space="preserve">m </v>
          </cell>
          <cell r="S17" t="str">
            <v>xc</v>
          </cell>
          <cell r="T17" t="str">
            <v>xc</v>
          </cell>
          <cell r="U17" t="str">
            <v xml:space="preserve">m </v>
          </cell>
          <cell r="V17" t="str">
            <v>xc</v>
          </cell>
          <cell r="W17" t="str">
            <v>xc</v>
          </cell>
          <cell r="X17" t="str">
            <v>x</v>
          </cell>
          <cell r="Y17">
            <v>0</v>
          </cell>
          <cell r="Z17" t="str">
            <v>xr</v>
          </cell>
          <cell r="AA17">
            <v>0</v>
          </cell>
          <cell r="AB17" t="str">
            <v>xr</v>
          </cell>
          <cell r="AC17">
            <v>0</v>
          </cell>
          <cell r="AD17" t="str">
            <v>xr</v>
          </cell>
          <cell r="AE17"/>
          <cell r="AF17" t="str">
            <v xml:space="preserve">  </v>
          </cell>
          <cell r="AG17">
            <v>0</v>
          </cell>
          <cell r="AH17" t="str">
            <v xml:space="preserve">m </v>
          </cell>
          <cell r="AI17">
            <v>0</v>
          </cell>
          <cell r="AJ17" t="str">
            <v>xc</v>
          </cell>
          <cell r="AK17">
            <v>0</v>
          </cell>
          <cell r="AL17" t="str">
            <v>xc</v>
          </cell>
          <cell r="AM17">
            <v>0</v>
          </cell>
          <cell r="AN17" t="str">
            <v xml:space="preserve">m </v>
          </cell>
          <cell r="AO17">
            <v>0</v>
          </cell>
          <cell r="AP17" t="str">
            <v>xc</v>
          </cell>
          <cell r="AQ17">
            <v>0</v>
          </cell>
          <cell r="AR17" t="str">
            <v>xc</v>
          </cell>
          <cell r="AS17">
            <v>0</v>
          </cell>
          <cell r="AT17" t="str">
            <v>x</v>
          </cell>
        </row>
        <row r="18">
          <cell r="A18" t="str">
            <v>India</v>
          </cell>
          <cell r="B18">
            <v>901030</v>
          </cell>
          <cell r="C18">
            <v>95.812638550483868</v>
          </cell>
          <cell r="D18">
            <v>66.151217127078894</v>
          </cell>
          <cell r="E18">
            <v>32.528221647589824</v>
          </cell>
          <cell r="F18" t="str">
            <v>xr</v>
          </cell>
          <cell r="G18"/>
          <cell r="H18">
            <v>98.679438774668711</v>
          </cell>
          <cell r="I18">
            <v>1.3205612253312777</v>
          </cell>
          <cell r="J18" t="str">
            <v xml:space="preserve">n </v>
          </cell>
          <cell r="K18">
            <v>1.3205612253312777</v>
          </cell>
          <cell r="L18" t="str">
            <v>xr</v>
          </cell>
          <cell r="M18">
            <v>1.3205612253312777</v>
          </cell>
          <cell r="N18">
            <v>67.036474820385891</v>
          </cell>
          <cell r="O18">
            <v>32.963525179614123</v>
          </cell>
          <cell r="P18" t="str">
            <v>xr</v>
          </cell>
          <cell r="Q18"/>
          <cell r="R18">
            <v>100</v>
          </cell>
          <cell r="S18" t="str">
            <v xml:space="preserve">n </v>
          </cell>
          <cell r="T18">
            <v>100</v>
          </cell>
          <cell r="U18" t="str">
            <v>xr</v>
          </cell>
          <cell r="V18"/>
          <cell r="W18"/>
          <cell r="X18">
            <v>4.1873614495161284</v>
          </cell>
          <cell r="Y18">
            <v>67.036474820385891</v>
          </cell>
          <cell r="Z18" t="str">
            <v xml:space="preserve">  </v>
          </cell>
          <cell r="AA18">
            <v>32.963525179614123</v>
          </cell>
          <cell r="AB18" t="str">
            <v xml:space="preserve">  </v>
          </cell>
          <cell r="AC18">
            <v>0</v>
          </cell>
          <cell r="AD18" t="str">
            <v>xr</v>
          </cell>
          <cell r="AE18"/>
          <cell r="AF18" t="str">
            <v xml:space="preserve">  </v>
          </cell>
          <cell r="AG18">
            <v>100</v>
          </cell>
          <cell r="AH18" t="str">
            <v xml:space="preserve">  </v>
          </cell>
          <cell r="AI18">
            <v>0</v>
          </cell>
          <cell r="AJ18" t="str">
            <v xml:space="preserve">n </v>
          </cell>
          <cell r="AK18">
            <v>100</v>
          </cell>
          <cell r="AL18" t="str">
            <v xml:space="preserve">  </v>
          </cell>
          <cell r="AM18">
            <v>0</v>
          </cell>
          <cell r="AN18" t="str">
            <v>xr</v>
          </cell>
          <cell r="AO18"/>
          <cell r="AP18" t="str">
            <v xml:space="preserve">  </v>
          </cell>
          <cell r="AQ18"/>
          <cell r="AR18" t="str">
            <v xml:space="preserve">  </v>
          </cell>
          <cell r="AS18">
            <v>4.1873614495161284</v>
          </cell>
          <cell r="AT18" t="str">
            <v>""</v>
          </cell>
        </row>
        <row r="19">
          <cell r="A19" t="str">
            <v>Indonesia</v>
          </cell>
          <cell r="B19">
            <v>901030</v>
          </cell>
          <cell r="C19" t="str">
            <v>m.</v>
          </cell>
          <cell r="D19" t="str">
            <v>m.</v>
          </cell>
          <cell r="E19" t="str">
            <v xml:space="preserve">a </v>
          </cell>
          <cell r="F19" t="str">
            <v>m.</v>
          </cell>
          <cell r="G19"/>
          <cell r="H19" t="str">
            <v>m.</v>
          </cell>
          <cell r="I19" t="str">
            <v xml:space="preserve">m </v>
          </cell>
          <cell r="J19" t="str">
            <v xml:space="preserve">m </v>
          </cell>
          <cell r="K19" t="str">
            <v xml:space="preserve">m </v>
          </cell>
          <cell r="L19" t="str">
            <v xml:space="preserve">m </v>
          </cell>
          <cell r="M19" t="str">
            <v xml:space="preserve">m </v>
          </cell>
          <cell r="N19" t="str">
            <v>m.</v>
          </cell>
          <cell r="O19" t="str">
            <v xml:space="preserve">a </v>
          </cell>
          <cell r="P19" t="str">
            <v>m.</v>
          </cell>
          <cell r="Q19"/>
          <cell r="R19" t="str">
            <v xml:space="preserve">m </v>
          </cell>
          <cell r="S19" t="str">
            <v xml:space="preserve">m </v>
          </cell>
          <cell r="T19" t="str">
            <v xml:space="preserve">m </v>
          </cell>
          <cell r="U19" t="str">
            <v xml:space="preserve">m </v>
          </cell>
          <cell r="V19"/>
          <cell r="W19"/>
          <cell r="X19" t="str">
            <v>m.</v>
          </cell>
          <cell r="Y19">
            <v>91.367578336956583</v>
          </cell>
          <cell r="Z19" t="str">
            <v xml:space="preserve">m </v>
          </cell>
          <cell r="AA19">
            <v>0</v>
          </cell>
          <cell r="AB19" t="str">
            <v xml:space="preserve">a </v>
          </cell>
          <cell r="AC19">
            <v>8.6324216630434183</v>
          </cell>
          <cell r="AD19" t="str">
            <v xml:space="preserve">m </v>
          </cell>
          <cell r="AE19"/>
          <cell r="AF19" t="str">
            <v xml:space="preserve">m </v>
          </cell>
          <cell r="AG19">
            <v>0</v>
          </cell>
          <cell r="AH19" t="str">
            <v xml:space="preserve">m </v>
          </cell>
          <cell r="AI19">
            <v>0</v>
          </cell>
          <cell r="AJ19" t="str">
            <v xml:space="preserve">m </v>
          </cell>
          <cell r="AK19">
            <v>0</v>
          </cell>
          <cell r="AL19" t="str">
            <v xml:space="preserve">m </v>
          </cell>
          <cell r="AM19">
            <v>0</v>
          </cell>
          <cell r="AN19" t="str">
            <v xml:space="preserve">m </v>
          </cell>
          <cell r="AO19"/>
          <cell r="AP19" t="str">
            <v xml:space="preserve">m </v>
          </cell>
          <cell r="AQ19"/>
          <cell r="AR19" t="str">
            <v xml:space="preserve">m </v>
          </cell>
          <cell r="AS19">
            <v>56.975644732850981</v>
          </cell>
          <cell r="AT19" t="str">
            <v>m</v>
          </cell>
        </row>
        <row r="20">
          <cell r="A20" t="str">
            <v>Ireland</v>
          </cell>
          <cell r="B20">
            <v>901030</v>
          </cell>
          <cell r="C20" t="str">
            <v>m</v>
          </cell>
          <cell r="D20">
            <v>94.862183142136402</v>
          </cell>
          <cell r="E20" t="str">
            <v xml:space="preserve">a </v>
          </cell>
          <cell r="F20" t="str">
            <v xml:space="preserve">n </v>
          </cell>
          <cell r="G20"/>
          <cell r="H20">
            <v>94.862183142136402</v>
          </cell>
          <cell r="I20">
            <v>5.1378168578635668</v>
          </cell>
          <cell r="J20" t="str">
            <v xml:space="preserve">n </v>
          </cell>
          <cell r="K20">
            <v>5.1378168578635668</v>
          </cell>
          <cell r="L20" t="str">
            <v xml:space="preserve">n </v>
          </cell>
          <cell r="M20">
            <v>5.1378168578635668</v>
          </cell>
          <cell r="N20">
            <v>100</v>
          </cell>
          <cell r="O20" t="str">
            <v xml:space="preserve">a </v>
          </cell>
          <cell r="P20" t="str">
            <v xml:space="preserve">n </v>
          </cell>
          <cell r="Q20"/>
          <cell r="R20">
            <v>100</v>
          </cell>
          <cell r="S20" t="str">
            <v xml:space="preserve">n </v>
          </cell>
          <cell r="T20">
            <v>100</v>
          </cell>
          <cell r="U20" t="str">
            <v xml:space="preserve">n </v>
          </cell>
          <cell r="V20"/>
          <cell r="W20"/>
          <cell r="X20" t="str">
            <v>m</v>
          </cell>
          <cell r="Y20">
            <v>100</v>
          </cell>
          <cell r="Z20" t="str">
            <v xml:space="preserve">  </v>
          </cell>
          <cell r="AA20">
            <v>0</v>
          </cell>
          <cell r="AB20" t="str">
            <v xml:space="preserve">a </v>
          </cell>
          <cell r="AC20">
            <v>0</v>
          </cell>
          <cell r="AD20" t="str">
            <v xml:space="preserve">n </v>
          </cell>
          <cell r="AE20"/>
          <cell r="AF20" t="str">
            <v xml:space="preserve">  </v>
          </cell>
          <cell r="AG20">
            <v>100</v>
          </cell>
          <cell r="AH20" t="str">
            <v xml:space="preserve">  </v>
          </cell>
          <cell r="AI20">
            <v>0</v>
          </cell>
          <cell r="AJ20" t="str">
            <v xml:space="preserve">n </v>
          </cell>
          <cell r="AK20">
            <v>100</v>
          </cell>
          <cell r="AL20" t="str">
            <v xml:space="preserve">  </v>
          </cell>
          <cell r="AM20">
            <v>0</v>
          </cell>
          <cell r="AN20" t="str">
            <v xml:space="preserve">n </v>
          </cell>
          <cell r="AO20"/>
          <cell r="AP20" t="str">
            <v xml:space="preserve">  </v>
          </cell>
          <cell r="AQ20"/>
          <cell r="AR20" t="str">
            <v xml:space="preserve">  </v>
          </cell>
          <cell r="AS20">
            <v>0</v>
          </cell>
          <cell r="AT20" t="str">
            <v>m</v>
          </cell>
        </row>
        <row r="21">
          <cell r="A21" t="str">
            <v>Italy</v>
          </cell>
          <cell r="B21">
            <v>901030</v>
          </cell>
          <cell r="C21" t="str">
            <v>m</v>
          </cell>
          <cell r="D21">
            <v>98.648332368074051</v>
          </cell>
          <cell r="E21" t="str">
            <v xml:space="preserve">a </v>
          </cell>
          <cell r="F21">
            <v>0.12475827857636053</v>
          </cell>
          <cell r="G21"/>
          <cell r="H21">
            <v>98.773090646650402</v>
          </cell>
          <cell r="I21">
            <v>4.3976652101465938E-2</v>
          </cell>
          <cell r="J21" t="str">
            <v xml:space="preserve">n </v>
          </cell>
          <cell r="K21">
            <v>4.3976652101465938E-2</v>
          </cell>
          <cell r="L21">
            <v>1.1829327012481283</v>
          </cell>
          <cell r="M21">
            <v>1.2269093533495943</v>
          </cell>
          <cell r="N21">
            <v>99.873692037214198</v>
          </cell>
          <cell r="O21" t="str">
            <v xml:space="preserve">a </v>
          </cell>
          <cell r="P21">
            <v>0.12630796278580489</v>
          </cell>
          <cell r="Q21"/>
          <cell r="R21" t="str">
            <v>3.58(x)</v>
          </cell>
          <cell r="S21" t="str">
            <v xml:space="preserve">n </v>
          </cell>
          <cell r="T21" t="str">
            <v>3.58(x)</v>
          </cell>
          <cell r="U21" t="str">
            <v>96.42(x)</v>
          </cell>
          <cell r="V21"/>
          <cell r="W21"/>
          <cell r="X21" t="str">
            <v>m</v>
          </cell>
          <cell r="Y21">
            <v>99.873692037214198</v>
          </cell>
          <cell r="Z21" t="str">
            <v xml:space="preserve">  </v>
          </cell>
          <cell r="AA21">
            <v>0</v>
          </cell>
          <cell r="AB21" t="str">
            <v xml:space="preserve">a </v>
          </cell>
          <cell r="AC21">
            <v>0.12630796278580489</v>
          </cell>
          <cell r="AD21" t="str">
            <v xml:space="preserve">  </v>
          </cell>
          <cell r="AE21"/>
          <cell r="AF21" t="str">
            <v xml:space="preserve">  </v>
          </cell>
          <cell r="AG21">
            <v>3.5843440252048739</v>
          </cell>
          <cell r="AH21" t="str">
            <v>xc</v>
          </cell>
          <cell r="AI21">
            <v>0</v>
          </cell>
          <cell r="AJ21" t="str">
            <v xml:space="preserve">n </v>
          </cell>
          <cell r="AK21">
            <v>3.5843440252048739</v>
          </cell>
          <cell r="AL21" t="str">
            <v>xc</v>
          </cell>
          <cell r="AM21">
            <v>96.415655974795129</v>
          </cell>
          <cell r="AN21" t="str">
            <v>xc</v>
          </cell>
          <cell r="AO21"/>
          <cell r="AP21" t="str">
            <v xml:space="preserve">  </v>
          </cell>
          <cell r="AQ21"/>
          <cell r="AR21" t="str">
            <v xml:space="preserve">  </v>
          </cell>
          <cell r="AS21">
            <v>0</v>
          </cell>
          <cell r="AT21" t="str">
            <v>m</v>
          </cell>
        </row>
        <row r="22">
          <cell r="A22" t="str">
            <v>Japan</v>
          </cell>
          <cell r="B22">
            <v>901030</v>
          </cell>
          <cell r="C22" t="str">
            <v>m.</v>
          </cell>
          <cell r="D22">
            <v>96.493775360676096</v>
          </cell>
          <cell r="E22" t="str">
            <v xml:space="preserve">a </v>
          </cell>
          <cell r="F22">
            <v>3.5062246393239076</v>
          </cell>
          <cell r="G22"/>
          <cell r="H22">
            <v>100</v>
          </cell>
          <cell r="I22" t="str">
            <v xml:space="preserve">m </v>
          </cell>
          <cell r="J22" t="str">
            <v xml:space="preserve">m </v>
          </cell>
          <cell r="K22" t="str">
            <v xml:space="preserve">m </v>
          </cell>
          <cell r="L22" t="str">
            <v xml:space="preserve">n </v>
          </cell>
          <cell r="M22" t="str">
            <v xml:space="preserve">m </v>
          </cell>
          <cell r="N22">
            <v>96.493775360676096</v>
          </cell>
          <cell r="O22" t="str">
            <v xml:space="preserve">a </v>
          </cell>
          <cell r="P22">
            <v>3.5062246393239076</v>
          </cell>
          <cell r="Q22"/>
          <cell r="R22" t="str">
            <v xml:space="preserve">m </v>
          </cell>
          <cell r="S22" t="str">
            <v xml:space="preserve">m </v>
          </cell>
          <cell r="T22" t="str">
            <v xml:space="preserve">m </v>
          </cell>
          <cell r="U22" t="str">
            <v xml:space="preserve">n </v>
          </cell>
          <cell r="V22"/>
          <cell r="W22"/>
          <cell r="X22" t="str">
            <v>m.</v>
          </cell>
          <cell r="Y22">
            <v>96.493775360676096</v>
          </cell>
          <cell r="Z22" t="str">
            <v xml:space="preserve">  </v>
          </cell>
          <cell r="AA22">
            <v>0</v>
          </cell>
          <cell r="AB22" t="str">
            <v xml:space="preserve">a </v>
          </cell>
          <cell r="AC22">
            <v>3.5062246393239076</v>
          </cell>
          <cell r="AD22" t="str">
            <v xml:space="preserve">  </v>
          </cell>
          <cell r="AE22"/>
          <cell r="AF22" t="str">
            <v xml:space="preserve">  </v>
          </cell>
          <cell r="AG22">
            <v>0</v>
          </cell>
          <cell r="AH22" t="str">
            <v xml:space="preserve">m </v>
          </cell>
          <cell r="AI22">
            <v>0</v>
          </cell>
          <cell r="AJ22" t="str">
            <v xml:space="preserve">m </v>
          </cell>
          <cell r="AK22">
            <v>0</v>
          </cell>
          <cell r="AL22" t="str">
            <v xml:space="preserve">m </v>
          </cell>
          <cell r="AM22">
            <v>0</v>
          </cell>
          <cell r="AN22" t="str">
            <v xml:space="preserve">n </v>
          </cell>
          <cell r="AO22"/>
          <cell r="AP22" t="str">
            <v xml:space="preserve">  </v>
          </cell>
          <cell r="AQ22"/>
          <cell r="AR22" t="str">
            <v xml:space="preserve">  </v>
          </cell>
          <cell r="AS22">
            <v>8.292706360772117</v>
          </cell>
          <cell r="AT22" t="str">
            <v>m</v>
          </cell>
        </row>
        <row r="23">
          <cell r="A23" t="str">
            <v>Jordan</v>
          </cell>
          <cell r="B23">
            <v>901030</v>
          </cell>
          <cell r="C23" t="str">
            <v>m</v>
          </cell>
          <cell r="D23" t="str">
            <v xml:space="preserve">m </v>
          </cell>
          <cell r="E23" t="str">
            <v xml:space="preserve">a </v>
          </cell>
          <cell r="F23" t="str">
            <v xml:space="preserve">m </v>
          </cell>
          <cell r="G23" t="str">
            <v xml:space="preserve">m </v>
          </cell>
          <cell r="H23" t="str">
            <v xml:space="preserve">m </v>
          </cell>
          <cell r="I23" t="str">
            <v xml:space="preserve">m </v>
          </cell>
          <cell r="J23" t="str">
            <v xml:space="preserve">m </v>
          </cell>
          <cell r="K23" t="str">
            <v xml:space="preserve">m </v>
          </cell>
          <cell r="L23" t="str">
            <v xml:space="preserve">m </v>
          </cell>
          <cell r="M23" t="str">
            <v xml:space="preserve">m </v>
          </cell>
          <cell r="N23" t="str">
            <v xml:space="preserve">m </v>
          </cell>
          <cell r="O23" t="str">
            <v xml:space="preserve">a </v>
          </cell>
          <cell r="P23" t="str">
            <v xml:space="preserve">m </v>
          </cell>
          <cell r="Q23" t="str">
            <v xml:space="preserve">m </v>
          </cell>
          <cell r="R23" t="str">
            <v xml:space="preserve">m </v>
          </cell>
          <cell r="S23" t="str">
            <v xml:space="preserve">m </v>
          </cell>
          <cell r="T23" t="str">
            <v xml:space="preserve">m </v>
          </cell>
          <cell r="U23" t="str">
            <v xml:space="preserve">m </v>
          </cell>
          <cell r="V23" t="str">
            <v xml:space="preserve">m </v>
          </cell>
          <cell r="W23" t="str">
            <v xml:space="preserve">m </v>
          </cell>
          <cell r="X23" t="str">
            <v>m</v>
          </cell>
          <cell r="Y23">
            <v>0</v>
          </cell>
          <cell r="Z23" t="str">
            <v xml:space="preserve">m </v>
          </cell>
          <cell r="AA23">
            <v>0</v>
          </cell>
          <cell r="AB23" t="str">
            <v xml:space="preserve">a </v>
          </cell>
          <cell r="AC23">
            <v>0</v>
          </cell>
          <cell r="AD23" t="str">
            <v xml:space="preserve">m </v>
          </cell>
          <cell r="AE23">
            <v>0</v>
          </cell>
          <cell r="AF23" t="str">
            <v xml:space="preserve">m </v>
          </cell>
          <cell r="AG23">
            <v>0</v>
          </cell>
          <cell r="AH23" t="str">
            <v xml:space="preserve">m </v>
          </cell>
          <cell r="AI23">
            <v>0</v>
          </cell>
          <cell r="AJ23" t="str">
            <v xml:space="preserve">m </v>
          </cell>
          <cell r="AK23">
            <v>0</v>
          </cell>
          <cell r="AL23" t="str">
            <v xml:space="preserve">m </v>
          </cell>
          <cell r="AM23">
            <v>0</v>
          </cell>
          <cell r="AN23" t="str">
            <v xml:space="preserve">m </v>
          </cell>
          <cell r="AO23">
            <v>0</v>
          </cell>
          <cell r="AP23" t="str">
            <v xml:space="preserve">m </v>
          </cell>
          <cell r="AQ23">
            <v>0</v>
          </cell>
          <cell r="AR23" t="str">
            <v xml:space="preserve">m </v>
          </cell>
          <cell r="AS23">
            <v>0</v>
          </cell>
          <cell r="AT23" t="str">
            <v>m</v>
          </cell>
        </row>
        <row r="24">
          <cell r="A24" t="str">
            <v>Korea</v>
          </cell>
          <cell r="B24">
            <v>901030</v>
          </cell>
          <cell r="C24" t="str">
            <v>m.</v>
          </cell>
          <cell r="D24">
            <v>88.587396589928673</v>
          </cell>
          <cell r="E24">
            <v>11.409576668376054</v>
          </cell>
          <cell r="F24">
            <v>3.0267416952693758E-3</v>
          </cell>
          <cell r="G24"/>
          <cell r="H24">
            <v>100</v>
          </cell>
          <cell r="I24" t="str">
            <v xml:space="preserve">n </v>
          </cell>
          <cell r="J24" t="str">
            <v xml:space="preserve">n </v>
          </cell>
          <cell r="K24" t="str">
            <v xml:space="preserve">n </v>
          </cell>
          <cell r="L24" t="str">
            <v xml:space="preserve">n </v>
          </cell>
          <cell r="M24" t="str">
            <v xml:space="preserve">n </v>
          </cell>
          <cell r="N24">
            <v>88.587396589928673</v>
          </cell>
          <cell r="O24">
            <v>11.409576668376054</v>
          </cell>
          <cell r="P24">
            <v>3.0267416952693758E-3</v>
          </cell>
          <cell r="Q24"/>
          <cell r="R24" t="str">
            <v xml:space="preserve">n </v>
          </cell>
          <cell r="S24" t="str">
            <v xml:space="preserve">n </v>
          </cell>
          <cell r="T24" t="str">
            <v xml:space="preserve">n </v>
          </cell>
          <cell r="U24" t="str">
            <v xml:space="preserve">n </v>
          </cell>
          <cell r="V24"/>
          <cell r="W24"/>
          <cell r="X24" t="str">
            <v>m</v>
          </cell>
          <cell r="Y24">
            <v>88.587396589928673</v>
          </cell>
          <cell r="Z24" t="str">
            <v xml:space="preserve">  </v>
          </cell>
          <cell r="AA24">
            <v>11.409576668376054</v>
          </cell>
          <cell r="AB24" t="str">
            <v xml:space="preserve">  </v>
          </cell>
          <cell r="AC24">
            <v>3.0267416952693758E-3</v>
          </cell>
          <cell r="AD24" t="str">
            <v xml:space="preserve">  </v>
          </cell>
          <cell r="AE24"/>
          <cell r="AF24" t="str">
            <v xml:space="preserve">  </v>
          </cell>
          <cell r="AG24">
            <v>0</v>
          </cell>
          <cell r="AH24" t="str">
            <v xml:space="preserve">n </v>
          </cell>
          <cell r="AI24">
            <v>0</v>
          </cell>
          <cell r="AJ24" t="str">
            <v xml:space="preserve">n </v>
          </cell>
          <cell r="AK24">
            <v>0</v>
          </cell>
          <cell r="AL24" t="str">
            <v xml:space="preserve">n </v>
          </cell>
          <cell r="AM24">
            <v>0</v>
          </cell>
          <cell r="AN24" t="str">
            <v xml:space="preserve">n </v>
          </cell>
          <cell r="AO24"/>
          <cell r="AP24" t="str">
            <v xml:space="preserve">  </v>
          </cell>
          <cell r="AQ24"/>
          <cell r="AR24" t="str">
            <v xml:space="preserve">  </v>
          </cell>
          <cell r="AS24">
            <v>0</v>
          </cell>
          <cell r="AT24" t="str">
            <v>m</v>
          </cell>
        </row>
        <row r="25">
          <cell r="A25" t="str">
            <v>Luxembourg</v>
          </cell>
          <cell r="B25">
            <v>901030</v>
          </cell>
          <cell r="C25" t="str">
            <v>m.</v>
          </cell>
          <cell r="D25">
            <v>96.968599240332992</v>
          </cell>
          <cell r="E25">
            <v>2.9872578459150239</v>
          </cell>
          <cell r="F25" t="str">
            <v xml:space="preserve">a </v>
          </cell>
          <cell r="G25"/>
          <cell r="H25">
            <v>99.955857086248002</v>
          </cell>
          <cell r="I25">
            <v>4.4142913751995257E-2</v>
          </cell>
          <cell r="J25" t="str">
            <v xml:space="preserve">a </v>
          </cell>
          <cell r="K25">
            <v>4.4142913751995257E-2</v>
          </cell>
          <cell r="L25" t="str">
            <v>xc</v>
          </cell>
          <cell r="M25" t="str">
            <v>xc</v>
          </cell>
          <cell r="N25">
            <v>97.011422909077325</v>
          </cell>
          <cell r="O25">
            <v>2.9885770909226821</v>
          </cell>
          <cell r="P25" t="str">
            <v xml:space="preserve">a </v>
          </cell>
          <cell r="Q25"/>
          <cell r="R25" t="str">
            <v>xc</v>
          </cell>
          <cell r="S25" t="str">
            <v xml:space="preserve">a </v>
          </cell>
          <cell r="T25" t="str">
            <v>xc</v>
          </cell>
          <cell r="U25" t="str">
            <v>xc</v>
          </cell>
          <cell r="V25"/>
          <cell r="W25"/>
          <cell r="X25" t="str">
            <v>m</v>
          </cell>
          <cell r="Y25">
            <v>97.011422909077325</v>
          </cell>
          <cell r="Z25" t="str">
            <v xml:space="preserve">  </v>
          </cell>
          <cell r="AA25">
            <v>2.9885770909226821</v>
          </cell>
          <cell r="AB25" t="str">
            <v xml:space="preserve">  </v>
          </cell>
          <cell r="AC25">
            <v>0</v>
          </cell>
          <cell r="AD25" t="str">
            <v xml:space="preserve">a </v>
          </cell>
          <cell r="AE25"/>
          <cell r="AF25" t="str">
            <v xml:space="preserve">  </v>
          </cell>
          <cell r="AG25">
            <v>0</v>
          </cell>
          <cell r="AH25" t="str">
            <v>xc</v>
          </cell>
          <cell r="AI25">
            <v>0</v>
          </cell>
          <cell r="AJ25" t="str">
            <v xml:space="preserve">a </v>
          </cell>
          <cell r="AK25">
            <v>0</v>
          </cell>
          <cell r="AL25" t="str">
            <v>xc</v>
          </cell>
          <cell r="AM25">
            <v>0</v>
          </cell>
          <cell r="AN25" t="str">
            <v>xc</v>
          </cell>
          <cell r="AO25"/>
          <cell r="AP25" t="str">
            <v xml:space="preserve">  </v>
          </cell>
          <cell r="AQ25"/>
          <cell r="AR25" t="str">
            <v xml:space="preserve">  </v>
          </cell>
          <cell r="AS25">
            <v>0</v>
          </cell>
          <cell r="AT25" t="str">
            <v>m</v>
          </cell>
        </row>
        <row r="26">
          <cell r="A26" t="str">
            <v>Mexico</v>
          </cell>
          <cell r="B26">
            <v>901030</v>
          </cell>
          <cell r="C26">
            <v>78.844993669143165</v>
          </cell>
          <cell r="D26">
            <v>99.622049979819977</v>
          </cell>
          <cell r="E26" t="str">
            <v xml:space="preserve">a </v>
          </cell>
          <cell r="F26" t="str">
            <v xml:space="preserve">a </v>
          </cell>
          <cell r="G26"/>
          <cell r="H26">
            <v>99.622049979819977</v>
          </cell>
          <cell r="I26">
            <v>0.37795002018014012</v>
          </cell>
          <cell r="J26" t="str">
            <v xml:space="preserve">a </v>
          </cell>
          <cell r="K26">
            <v>0.37795002018014012</v>
          </cell>
          <cell r="L26" t="str">
            <v xml:space="preserve">a </v>
          </cell>
          <cell r="M26">
            <v>0.37795002018014012</v>
          </cell>
          <cell r="N26">
            <v>100</v>
          </cell>
          <cell r="O26" t="str">
            <v xml:space="preserve">a </v>
          </cell>
          <cell r="P26" t="str">
            <v xml:space="preserve">a </v>
          </cell>
          <cell r="Q26"/>
          <cell r="R26">
            <v>100</v>
          </cell>
          <cell r="S26" t="str">
            <v xml:space="preserve">a </v>
          </cell>
          <cell r="T26">
            <v>100</v>
          </cell>
          <cell r="U26" t="str">
            <v xml:space="preserve">a </v>
          </cell>
          <cell r="V26"/>
          <cell r="W26"/>
          <cell r="X26">
            <v>21.155006330856843</v>
          </cell>
          <cell r="Y26">
            <v>100</v>
          </cell>
          <cell r="Z26" t="str">
            <v xml:space="preserve">  </v>
          </cell>
          <cell r="AA26">
            <v>0</v>
          </cell>
          <cell r="AB26" t="str">
            <v xml:space="preserve">a </v>
          </cell>
          <cell r="AC26">
            <v>0</v>
          </cell>
          <cell r="AD26" t="str">
            <v xml:space="preserve">a </v>
          </cell>
          <cell r="AE26"/>
          <cell r="AF26" t="str">
            <v xml:space="preserve">  </v>
          </cell>
          <cell r="AG26">
            <v>100</v>
          </cell>
          <cell r="AH26" t="str">
            <v xml:space="preserve">  </v>
          </cell>
          <cell r="AI26">
            <v>0</v>
          </cell>
          <cell r="AJ26" t="str">
            <v xml:space="preserve">a </v>
          </cell>
          <cell r="AK26">
            <v>100</v>
          </cell>
          <cell r="AL26" t="str">
            <v xml:space="preserve">  </v>
          </cell>
          <cell r="AM26">
            <v>0</v>
          </cell>
          <cell r="AN26" t="str">
            <v xml:space="preserve">a </v>
          </cell>
          <cell r="AO26"/>
          <cell r="AP26" t="str">
            <v xml:space="preserve">  </v>
          </cell>
          <cell r="AQ26"/>
          <cell r="AR26" t="str">
            <v xml:space="preserve">  </v>
          </cell>
          <cell r="AS26">
            <v>21.155006330856843</v>
          </cell>
          <cell r="AT26" t="str">
            <v>""</v>
          </cell>
        </row>
        <row r="27">
          <cell r="A27" t="str">
            <v>Netherlands</v>
          </cell>
          <cell r="B27">
            <v>901030</v>
          </cell>
          <cell r="C27">
            <v>95.11475154111892</v>
          </cell>
          <cell r="D27">
            <v>22.516753252435912</v>
          </cell>
          <cell r="E27">
            <v>68.93307445574824</v>
          </cell>
          <cell r="F27" t="str">
            <v xml:space="preserve">n </v>
          </cell>
          <cell r="G27"/>
          <cell r="H27">
            <v>91.449827708184159</v>
          </cell>
          <cell r="I27">
            <v>7.3973999136557396</v>
          </cell>
          <cell r="J27">
            <v>0.40336747369775833</v>
          </cell>
          <cell r="K27">
            <v>7.8007673873534964</v>
          </cell>
          <cell r="L27">
            <v>0.74940490446236019</v>
          </cell>
          <cell r="M27">
            <v>8.5501722918158567</v>
          </cell>
          <cell r="N27">
            <v>24.621974493256275</v>
          </cell>
          <cell r="O27">
            <v>75.378025506743711</v>
          </cell>
          <cell r="P27" t="str">
            <v xml:space="preserve">n </v>
          </cell>
          <cell r="Q27"/>
          <cell r="R27">
            <v>86.51755381276304</v>
          </cell>
          <cell r="S27">
            <v>4.7176531645316411</v>
          </cell>
          <cell r="T27">
            <v>91.235206977294666</v>
          </cell>
          <cell r="U27">
            <v>8.7647930227053248</v>
          </cell>
          <cell r="V27"/>
          <cell r="W27"/>
          <cell r="X27">
            <v>4.8852484588810823</v>
          </cell>
          <cell r="Y27">
            <v>24.621974493256275</v>
          </cell>
          <cell r="Z27" t="str">
            <v xml:space="preserve">  </v>
          </cell>
          <cell r="AA27">
            <v>75.378025506743711</v>
          </cell>
          <cell r="AB27" t="str">
            <v xml:space="preserve">  </v>
          </cell>
          <cell r="AC27">
            <v>0</v>
          </cell>
          <cell r="AD27" t="str">
            <v xml:space="preserve">n </v>
          </cell>
          <cell r="AE27"/>
          <cell r="AF27" t="str">
            <v xml:space="preserve">  </v>
          </cell>
          <cell r="AG27">
            <v>86.51755381276304</v>
          </cell>
          <cell r="AH27" t="str">
            <v xml:space="preserve">  </v>
          </cell>
          <cell r="AI27">
            <v>4.7176531645316411</v>
          </cell>
          <cell r="AJ27" t="str">
            <v xml:space="preserve">  </v>
          </cell>
          <cell r="AK27">
            <v>91.235206977294666</v>
          </cell>
          <cell r="AL27" t="str">
            <v xml:space="preserve">  </v>
          </cell>
          <cell r="AM27">
            <v>8.7647930227053248</v>
          </cell>
          <cell r="AN27" t="str">
            <v xml:space="preserve">  </v>
          </cell>
          <cell r="AO27"/>
          <cell r="AP27" t="str">
            <v xml:space="preserve">  </v>
          </cell>
          <cell r="AQ27"/>
          <cell r="AR27" t="str">
            <v xml:space="preserve">  </v>
          </cell>
          <cell r="AS27">
            <v>4.8852484588810823</v>
          </cell>
          <cell r="AT27" t="str">
            <v>""</v>
          </cell>
        </row>
        <row r="28">
          <cell r="A28" t="str">
            <v>New Zealand</v>
          </cell>
          <cell r="B28">
            <v>901030</v>
          </cell>
          <cell r="C28" t="str">
            <v>m</v>
          </cell>
          <cell r="D28">
            <v>94.150491161290688</v>
          </cell>
          <cell r="E28" t="str">
            <v xml:space="preserve">a </v>
          </cell>
          <cell r="F28">
            <v>0.44426649407918922</v>
          </cell>
          <cell r="G28"/>
          <cell r="H28">
            <v>94.594757655369861</v>
          </cell>
          <cell r="I28">
            <v>3.7592075602090795</v>
          </cell>
          <cell r="J28">
            <v>1.6460347844210548</v>
          </cell>
          <cell r="K28">
            <v>5.4052423446301345</v>
          </cell>
          <cell r="L28" t="str">
            <v xml:space="preserve">a </v>
          </cell>
          <cell r="M28">
            <v>5.4052423446301345</v>
          </cell>
          <cell r="N28">
            <v>99.53034765869613</v>
          </cell>
          <cell r="O28" t="str">
            <v xml:space="preserve">a </v>
          </cell>
          <cell r="P28">
            <v>0.46965234130389416</v>
          </cell>
          <cell r="Q28"/>
          <cell r="R28">
            <v>69.547437848807718</v>
          </cell>
          <cell r="S28">
            <v>30.452562151192289</v>
          </cell>
          <cell r="T28">
            <v>100</v>
          </cell>
          <cell r="U28" t="str">
            <v xml:space="preserve">a </v>
          </cell>
          <cell r="V28"/>
          <cell r="W28"/>
          <cell r="X28" t="str">
            <v>m</v>
          </cell>
          <cell r="Y28">
            <v>99.53034765869613</v>
          </cell>
          <cell r="Z28" t="str">
            <v xml:space="preserve">  </v>
          </cell>
          <cell r="AA28">
            <v>0</v>
          </cell>
          <cell r="AB28" t="str">
            <v xml:space="preserve">a </v>
          </cell>
          <cell r="AC28">
            <v>0.46965234130389416</v>
          </cell>
          <cell r="AD28" t="str">
            <v xml:space="preserve">  </v>
          </cell>
          <cell r="AE28"/>
          <cell r="AF28" t="str">
            <v xml:space="preserve">  </v>
          </cell>
          <cell r="AG28">
            <v>69.547437848807718</v>
          </cell>
          <cell r="AH28" t="str">
            <v xml:space="preserve">  </v>
          </cell>
          <cell r="AI28">
            <v>30.452562151192289</v>
          </cell>
          <cell r="AJ28" t="str">
            <v xml:space="preserve">  </v>
          </cell>
          <cell r="AK28">
            <v>100</v>
          </cell>
          <cell r="AL28" t="str">
            <v xml:space="preserve">  </v>
          </cell>
          <cell r="AM28">
            <v>0</v>
          </cell>
          <cell r="AN28" t="str">
            <v xml:space="preserve">a </v>
          </cell>
          <cell r="AO28"/>
          <cell r="AP28" t="str">
            <v xml:space="preserve">  </v>
          </cell>
          <cell r="AQ28"/>
          <cell r="AR28" t="str">
            <v xml:space="preserve">  </v>
          </cell>
          <cell r="AS28">
            <v>0</v>
          </cell>
          <cell r="AT28" t="str">
            <v>m</v>
          </cell>
        </row>
        <row r="29">
          <cell r="A29" t="str">
            <v>Norway</v>
          </cell>
          <cell r="B29">
            <v>901030</v>
          </cell>
          <cell r="C29" t="str">
            <v>m</v>
          </cell>
          <cell r="D29">
            <v>88.543689320388353</v>
          </cell>
          <cell r="E29" t="str">
            <v>xr</v>
          </cell>
          <cell r="F29" t="str">
            <v>xr</v>
          </cell>
          <cell r="G29"/>
          <cell r="H29">
            <v>92.724591372741799</v>
          </cell>
          <cell r="I29">
            <v>4.2398918520339191</v>
          </cell>
          <cell r="J29">
            <v>3.0355167752242842</v>
          </cell>
          <cell r="K29">
            <v>7.2754086272582033</v>
          </cell>
          <cell r="L29" t="str">
            <v xml:space="preserve">n </v>
          </cell>
          <cell r="M29">
            <v>7.2754086272582033</v>
          </cell>
          <cell r="N29">
            <v>95.491053677932399</v>
          </cell>
          <cell r="O29" t="str">
            <v>xr</v>
          </cell>
          <cell r="P29" t="str">
            <v>xr</v>
          </cell>
          <cell r="Q29"/>
          <cell r="R29">
            <v>58.277027027027025</v>
          </cell>
          <cell r="S29">
            <v>41.722972972972975</v>
          </cell>
          <cell r="T29">
            <v>100</v>
          </cell>
          <cell r="U29" t="str">
            <v xml:space="preserve">n </v>
          </cell>
          <cell r="V29"/>
          <cell r="W29"/>
          <cell r="X29" t="str">
            <v>m</v>
          </cell>
          <cell r="Y29">
            <v>95.491053677932399</v>
          </cell>
          <cell r="Z29" t="str">
            <v xml:space="preserve">  </v>
          </cell>
          <cell r="AA29">
            <v>0</v>
          </cell>
          <cell r="AB29" t="str">
            <v>xr</v>
          </cell>
          <cell r="AC29">
            <v>0</v>
          </cell>
          <cell r="AD29" t="str">
            <v>xr</v>
          </cell>
          <cell r="AE29"/>
          <cell r="AF29" t="str">
            <v xml:space="preserve">  </v>
          </cell>
          <cell r="AG29">
            <v>58.277027027027025</v>
          </cell>
          <cell r="AH29" t="str">
            <v xml:space="preserve">  </v>
          </cell>
          <cell r="AI29">
            <v>41.722972972972975</v>
          </cell>
          <cell r="AJ29" t="str">
            <v xml:space="preserve">  </v>
          </cell>
          <cell r="AK29">
            <v>100</v>
          </cell>
          <cell r="AL29" t="str">
            <v xml:space="preserve">  </v>
          </cell>
          <cell r="AM29">
            <v>0</v>
          </cell>
          <cell r="AN29" t="str">
            <v xml:space="preserve">n </v>
          </cell>
          <cell r="AO29"/>
          <cell r="AP29" t="str">
            <v xml:space="preserve">  </v>
          </cell>
          <cell r="AQ29"/>
          <cell r="AR29" t="str">
            <v xml:space="preserve">  </v>
          </cell>
          <cell r="AS29">
            <v>0</v>
          </cell>
          <cell r="AT29" t="str">
            <v>m</v>
          </cell>
        </row>
        <row r="30">
          <cell r="A30" t="str">
            <v>Paraguay</v>
          </cell>
          <cell r="B30">
            <v>901030</v>
          </cell>
          <cell r="C30" t="str">
            <v>m.</v>
          </cell>
          <cell r="D30">
            <v>100</v>
          </cell>
          <cell r="E30" t="str">
            <v>xr</v>
          </cell>
          <cell r="F30" t="str">
            <v xml:space="preserve">n </v>
          </cell>
          <cell r="G30"/>
          <cell r="H30">
            <v>100</v>
          </cell>
          <cell r="I30" t="str">
            <v xml:space="preserve">m </v>
          </cell>
          <cell r="J30" t="str">
            <v xml:space="preserve">m </v>
          </cell>
          <cell r="K30" t="str">
            <v xml:space="preserve">m </v>
          </cell>
          <cell r="L30" t="str">
            <v xml:space="preserve">m </v>
          </cell>
          <cell r="M30" t="str">
            <v xml:space="preserve">m </v>
          </cell>
          <cell r="N30">
            <v>100</v>
          </cell>
          <cell r="O30" t="str">
            <v>xr</v>
          </cell>
          <cell r="P30" t="str">
            <v xml:space="preserve">n </v>
          </cell>
          <cell r="Q30"/>
          <cell r="R30" t="str">
            <v xml:space="preserve">m </v>
          </cell>
          <cell r="S30" t="str">
            <v xml:space="preserve">m </v>
          </cell>
          <cell r="T30" t="str">
            <v xml:space="preserve">m </v>
          </cell>
          <cell r="U30" t="str">
            <v xml:space="preserve">m </v>
          </cell>
          <cell r="V30"/>
          <cell r="W30"/>
          <cell r="X30" t="str">
            <v>m</v>
          </cell>
          <cell r="Y30">
            <v>100</v>
          </cell>
          <cell r="Z30" t="str">
            <v xml:space="preserve">  </v>
          </cell>
          <cell r="AA30">
            <v>0</v>
          </cell>
          <cell r="AB30" t="str">
            <v>xr</v>
          </cell>
          <cell r="AC30">
            <v>0</v>
          </cell>
          <cell r="AD30" t="str">
            <v xml:space="preserve">n </v>
          </cell>
          <cell r="AE30"/>
          <cell r="AF30" t="str">
            <v xml:space="preserve">  </v>
          </cell>
          <cell r="AG30">
            <v>0</v>
          </cell>
          <cell r="AH30" t="str">
            <v xml:space="preserve">m </v>
          </cell>
          <cell r="AI30">
            <v>0</v>
          </cell>
          <cell r="AJ30" t="str">
            <v xml:space="preserve">m </v>
          </cell>
          <cell r="AK30">
            <v>0</v>
          </cell>
          <cell r="AL30" t="str">
            <v xml:space="preserve">m </v>
          </cell>
          <cell r="AM30">
            <v>0</v>
          </cell>
          <cell r="AN30" t="str">
            <v xml:space="preserve">m </v>
          </cell>
          <cell r="AO30"/>
          <cell r="AP30" t="str">
            <v xml:space="preserve">  </v>
          </cell>
          <cell r="AQ30"/>
          <cell r="AR30" t="str">
            <v xml:space="preserve">  </v>
          </cell>
          <cell r="AS30">
            <v>0</v>
          </cell>
          <cell r="AT30" t="str">
            <v>m</v>
          </cell>
        </row>
        <row r="31">
          <cell r="A31" t="str">
            <v>Philippines</v>
          </cell>
          <cell r="B31">
            <v>901030</v>
          </cell>
          <cell r="C31" t="str">
            <v>m.</v>
          </cell>
          <cell r="D31" t="str">
            <v>m.</v>
          </cell>
          <cell r="E31" t="str">
            <v xml:space="preserve">a </v>
          </cell>
          <cell r="F31" t="str">
            <v>m.</v>
          </cell>
          <cell r="G31"/>
          <cell r="H31" t="str">
            <v>m.</v>
          </cell>
          <cell r="I31" t="str">
            <v xml:space="preserve">m </v>
          </cell>
          <cell r="J31" t="str">
            <v xml:space="preserve">m </v>
          </cell>
          <cell r="K31" t="str">
            <v xml:space="preserve">m </v>
          </cell>
          <cell r="L31" t="str">
            <v xml:space="preserve">m </v>
          </cell>
          <cell r="M31" t="str">
            <v xml:space="preserve">m </v>
          </cell>
          <cell r="N31">
            <v>98.234776070873394</v>
          </cell>
          <cell r="O31" t="str">
            <v xml:space="preserve">a </v>
          </cell>
          <cell r="P31">
            <v>1.7652239291266214</v>
          </cell>
          <cell r="Q31"/>
          <cell r="R31" t="str">
            <v xml:space="preserve">m </v>
          </cell>
          <cell r="S31" t="str">
            <v xml:space="preserve">m </v>
          </cell>
          <cell r="T31" t="str">
            <v xml:space="preserve">m </v>
          </cell>
          <cell r="U31" t="str">
            <v xml:space="preserve">m </v>
          </cell>
          <cell r="V31"/>
          <cell r="W31"/>
          <cell r="X31" t="str">
            <v>m</v>
          </cell>
          <cell r="Y31">
            <v>98.234776070873394</v>
          </cell>
          <cell r="Z31" t="str">
            <v xml:space="preserve">  </v>
          </cell>
          <cell r="AA31">
            <v>0</v>
          </cell>
          <cell r="AB31" t="str">
            <v xml:space="preserve">a </v>
          </cell>
          <cell r="AC31">
            <v>1.7652239291266214</v>
          </cell>
          <cell r="AD31" t="str">
            <v xml:space="preserve">  </v>
          </cell>
          <cell r="AE31"/>
          <cell r="AF31" t="str">
            <v xml:space="preserve">  </v>
          </cell>
          <cell r="AG31">
            <v>0</v>
          </cell>
          <cell r="AH31" t="str">
            <v xml:space="preserve">m </v>
          </cell>
          <cell r="AI31">
            <v>0</v>
          </cell>
          <cell r="AJ31" t="str">
            <v xml:space="preserve">m </v>
          </cell>
          <cell r="AK31">
            <v>0</v>
          </cell>
          <cell r="AL31" t="str">
            <v xml:space="preserve">m </v>
          </cell>
          <cell r="AM31">
            <v>0</v>
          </cell>
          <cell r="AN31" t="str">
            <v xml:space="preserve">m </v>
          </cell>
          <cell r="AO31"/>
          <cell r="AP31" t="str">
            <v xml:space="preserve">m </v>
          </cell>
          <cell r="AQ31"/>
          <cell r="AR31" t="str">
            <v xml:space="preserve">m </v>
          </cell>
          <cell r="AS31">
            <v>0</v>
          </cell>
          <cell r="AT31" t="str">
            <v>m</v>
          </cell>
        </row>
        <row r="32">
          <cell r="A32" t="str">
            <v>Poland</v>
          </cell>
          <cell r="B32">
            <v>901030</v>
          </cell>
          <cell r="C32" t="str">
            <v>m</v>
          </cell>
          <cell r="D32">
            <v>99.932209609236565</v>
          </cell>
          <cell r="E32" t="str">
            <v xml:space="preserve">m </v>
          </cell>
          <cell r="F32" t="str">
            <v xml:space="preserve">m </v>
          </cell>
          <cell r="G32"/>
          <cell r="H32">
            <v>99.932209609236565</v>
          </cell>
          <cell r="I32">
            <v>6.7790390763416489E-2</v>
          </cell>
          <cell r="J32" t="str">
            <v xml:space="preserve">a </v>
          </cell>
          <cell r="K32">
            <v>6.7790390763416489E-2</v>
          </cell>
          <cell r="L32" t="str">
            <v xml:space="preserve">m </v>
          </cell>
          <cell r="M32">
            <v>6.7790390763416489E-2</v>
          </cell>
          <cell r="N32">
            <v>100</v>
          </cell>
          <cell r="O32" t="str">
            <v xml:space="preserve">m </v>
          </cell>
          <cell r="P32" t="str">
            <v xml:space="preserve">m </v>
          </cell>
          <cell r="Q32"/>
          <cell r="R32">
            <v>100</v>
          </cell>
          <cell r="S32" t="str">
            <v xml:space="preserve">a </v>
          </cell>
          <cell r="T32">
            <v>100</v>
          </cell>
          <cell r="U32" t="str">
            <v xml:space="preserve">m </v>
          </cell>
          <cell r="V32"/>
          <cell r="W32"/>
          <cell r="X32" t="str">
            <v>m</v>
          </cell>
          <cell r="Y32">
            <v>100</v>
          </cell>
          <cell r="Z32" t="str">
            <v xml:space="preserve">  </v>
          </cell>
          <cell r="AA32">
            <v>0</v>
          </cell>
          <cell r="AB32" t="str">
            <v xml:space="preserve">m </v>
          </cell>
          <cell r="AC32">
            <v>0</v>
          </cell>
          <cell r="AD32" t="str">
            <v xml:space="preserve">m </v>
          </cell>
          <cell r="AE32"/>
          <cell r="AF32" t="str">
            <v xml:space="preserve">  </v>
          </cell>
          <cell r="AG32">
            <v>100</v>
          </cell>
          <cell r="AH32" t="str">
            <v xml:space="preserve">  </v>
          </cell>
          <cell r="AI32">
            <v>0</v>
          </cell>
          <cell r="AJ32" t="str">
            <v xml:space="preserve">a </v>
          </cell>
          <cell r="AK32">
            <v>100</v>
          </cell>
          <cell r="AL32" t="str">
            <v xml:space="preserve">  </v>
          </cell>
          <cell r="AM32">
            <v>0</v>
          </cell>
          <cell r="AN32" t="str">
            <v xml:space="preserve">m </v>
          </cell>
          <cell r="AO32"/>
          <cell r="AP32" t="str">
            <v xml:space="preserve">  </v>
          </cell>
          <cell r="AQ32"/>
          <cell r="AR32" t="str">
            <v xml:space="preserve">  </v>
          </cell>
          <cell r="AS32">
            <v>0</v>
          </cell>
          <cell r="AT32" t="str">
            <v>m</v>
          </cell>
        </row>
        <row r="33">
          <cell r="A33" t="str">
            <v>Portugal</v>
          </cell>
          <cell r="B33">
            <v>901030</v>
          </cell>
          <cell r="C33" t="str">
            <v>m</v>
          </cell>
          <cell r="D33">
            <v>91.635043493528926</v>
          </cell>
          <cell r="E33">
            <v>6.3735274162001208</v>
          </cell>
          <cell r="F33">
            <v>0.39578439244822927</v>
          </cell>
          <cell r="G33"/>
          <cell r="H33">
            <v>98.404355302177294</v>
          </cell>
          <cell r="I33">
            <v>1.5956446978227161</v>
          </cell>
          <cell r="J33" t="str">
            <v xml:space="preserve">a </v>
          </cell>
          <cell r="K33">
            <v>1.5956446978227161</v>
          </cell>
          <cell r="L33" t="str">
            <v xml:space="preserve">a </v>
          </cell>
          <cell r="M33">
            <v>1.5956446978227161</v>
          </cell>
          <cell r="N33">
            <v>93.120922556871221</v>
          </cell>
          <cell r="O33">
            <v>6.476875334052516</v>
          </cell>
          <cell r="P33">
            <v>0.40220210907623527</v>
          </cell>
          <cell r="Q33"/>
          <cell r="R33">
            <v>100</v>
          </cell>
          <cell r="S33" t="str">
            <v xml:space="preserve">a </v>
          </cell>
          <cell r="T33">
            <v>100</v>
          </cell>
          <cell r="U33" t="str">
            <v xml:space="preserve">a </v>
          </cell>
          <cell r="V33"/>
          <cell r="W33"/>
          <cell r="X33" t="str">
            <v>m</v>
          </cell>
          <cell r="Y33">
            <v>93.120922556871221</v>
          </cell>
          <cell r="Z33" t="str">
            <v xml:space="preserve">  </v>
          </cell>
          <cell r="AA33">
            <v>6.476875334052516</v>
          </cell>
          <cell r="AB33" t="str">
            <v xml:space="preserve">  </v>
          </cell>
          <cell r="AC33">
            <v>0.40220210907623527</v>
          </cell>
          <cell r="AD33" t="str">
            <v xml:space="preserve">  </v>
          </cell>
          <cell r="AE33"/>
          <cell r="AF33" t="str">
            <v xml:space="preserve">  </v>
          </cell>
          <cell r="AG33">
            <v>100</v>
          </cell>
          <cell r="AH33" t="str">
            <v xml:space="preserve">  </v>
          </cell>
          <cell r="AI33">
            <v>0</v>
          </cell>
          <cell r="AJ33" t="str">
            <v xml:space="preserve">a </v>
          </cell>
          <cell r="AK33">
            <v>100</v>
          </cell>
          <cell r="AL33" t="str">
            <v xml:space="preserve">  </v>
          </cell>
          <cell r="AM33">
            <v>0</v>
          </cell>
          <cell r="AN33" t="str">
            <v xml:space="preserve">a </v>
          </cell>
          <cell r="AO33"/>
          <cell r="AP33" t="str">
            <v xml:space="preserve">  </v>
          </cell>
          <cell r="AQ33"/>
          <cell r="AR33" t="str">
            <v xml:space="preserve">  </v>
          </cell>
          <cell r="AS33">
            <v>0</v>
          </cell>
          <cell r="AT33" t="str">
            <v>m</v>
          </cell>
        </row>
        <row r="34">
          <cell r="A34" t="str">
            <v>Russian Federation</v>
          </cell>
          <cell r="B34">
            <v>901030</v>
          </cell>
          <cell r="C34" t="str">
            <v>m.</v>
          </cell>
          <cell r="D34" t="str">
            <v>100.00(x)</v>
          </cell>
          <cell r="E34" t="str">
            <v xml:space="preserve">a </v>
          </cell>
          <cell r="F34" t="str">
            <v xml:space="preserve">a </v>
          </cell>
          <cell r="G34"/>
          <cell r="H34" t="str">
            <v>100.00(x)</v>
          </cell>
          <cell r="I34" t="str">
            <v xml:space="preserve">a </v>
          </cell>
          <cell r="J34" t="str">
            <v xml:space="preserve">a </v>
          </cell>
          <cell r="K34" t="str">
            <v xml:space="preserve">a </v>
          </cell>
          <cell r="L34" t="str">
            <v xml:space="preserve">a </v>
          </cell>
          <cell r="M34" t="str">
            <v xml:space="preserve">a </v>
          </cell>
          <cell r="N34" t="str">
            <v>100.00(x)</v>
          </cell>
          <cell r="O34" t="str">
            <v xml:space="preserve">a </v>
          </cell>
          <cell r="P34" t="str">
            <v xml:space="preserve">a </v>
          </cell>
          <cell r="Q34"/>
          <cell r="R34" t="str">
            <v xml:space="preserve">a </v>
          </cell>
          <cell r="S34" t="str">
            <v xml:space="preserve">a </v>
          </cell>
          <cell r="T34" t="str">
            <v xml:space="preserve">a </v>
          </cell>
          <cell r="U34" t="str">
            <v xml:space="preserve">a </v>
          </cell>
          <cell r="V34"/>
          <cell r="W34"/>
          <cell r="X34" t="str">
            <v>m</v>
          </cell>
          <cell r="Y34">
            <v>100</v>
          </cell>
          <cell r="Z34" t="str">
            <v>xc</v>
          </cell>
          <cell r="AA34">
            <v>0</v>
          </cell>
          <cell r="AB34" t="str">
            <v xml:space="preserve">a </v>
          </cell>
          <cell r="AC34">
            <v>0</v>
          </cell>
          <cell r="AD34" t="str">
            <v xml:space="preserve">a </v>
          </cell>
          <cell r="AE34"/>
          <cell r="AF34" t="str">
            <v>xc</v>
          </cell>
          <cell r="AG34">
            <v>0</v>
          </cell>
          <cell r="AH34" t="str">
            <v xml:space="preserve">a </v>
          </cell>
          <cell r="AI34">
            <v>0</v>
          </cell>
          <cell r="AJ34" t="str">
            <v xml:space="preserve">a </v>
          </cell>
          <cell r="AK34">
            <v>0</v>
          </cell>
          <cell r="AL34" t="str">
            <v xml:space="preserve">a </v>
          </cell>
          <cell r="AM34">
            <v>0</v>
          </cell>
          <cell r="AN34" t="str">
            <v xml:space="preserve">a </v>
          </cell>
          <cell r="AO34"/>
          <cell r="AP34" t="str">
            <v>xc</v>
          </cell>
          <cell r="AQ34"/>
          <cell r="AR34" t="str">
            <v>xc</v>
          </cell>
          <cell r="AS34">
            <v>0</v>
          </cell>
          <cell r="AT34" t="str">
            <v>m</v>
          </cell>
        </row>
        <row r="35">
          <cell r="A35" t="str">
            <v>Spain</v>
          </cell>
          <cell r="B35">
            <v>901030</v>
          </cell>
          <cell r="C35">
            <v>81.443944514439025</v>
          </cell>
          <cell r="D35">
            <v>85.47274601883251</v>
          </cell>
          <cell r="E35">
            <v>13.055208744472278</v>
          </cell>
          <cell r="F35" t="str">
            <v xml:space="preserve">n </v>
          </cell>
          <cell r="G35"/>
          <cell r="H35">
            <v>98.527954763304791</v>
          </cell>
          <cell r="I35">
            <v>1.4720452366952081</v>
          </cell>
          <cell r="J35" t="str">
            <v xml:space="preserve">n </v>
          </cell>
          <cell r="K35">
            <v>1.4720452366952081</v>
          </cell>
          <cell r="L35" t="str">
            <v xml:space="preserve">n </v>
          </cell>
          <cell r="M35">
            <v>1.4720452366952081</v>
          </cell>
          <cell r="N35">
            <v>86.749741455777695</v>
          </cell>
          <cell r="O35">
            <v>13.250258544222303</v>
          </cell>
          <cell r="P35" t="str">
            <v xml:space="preserve">n </v>
          </cell>
          <cell r="Q35"/>
          <cell r="R35">
            <v>100</v>
          </cell>
          <cell r="S35" t="str">
            <v xml:space="preserve">n </v>
          </cell>
          <cell r="T35">
            <v>100</v>
          </cell>
          <cell r="U35" t="str">
            <v xml:space="preserve">n </v>
          </cell>
          <cell r="V35"/>
          <cell r="W35"/>
          <cell r="X35">
            <v>18.556055485560982</v>
          </cell>
          <cell r="Y35">
            <v>86.749741455777695</v>
          </cell>
          <cell r="Z35" t="str">
            <v xml:space="preserve">  </v>
          </cell>
          <cell r="AA35">
            <v>13.250258544222303</v>
          </cell>
          <cell r="AB35" t="str">
            <v xml:space="preserve">  </v>
          </cell>
          <cell r="AC35">
            <v>0</v>
          </cell>
          <cell r="AD35" t="str">
            <v xml:space="preserve">n </v>
          </cell>
          <cell r="AE35"/>
          <cell r="AF35" t="str">
            <v xml:space="preserve">  </v>
          </cell>
          <cell r="AG35">
            <v>100</v>
          </cell>
          <cell r="AH35" t="str">
            <v xml:space="preserve">  </v>
          </cell>
          <cell r="AI35">
            <v>0</v>
          </cell>
          <cell r="AJ35" t="str">
            <v xml:space="preserve">n </v>
          </cell>
          <cell r="AK35">
            <v>100</v>
          </cell>
          <cell r="AL35" t="str">
            <v xml:space="preserve">  </v>
          </cell>
          <cell r="AM35">
            <v>0</v>
          </cell>
          <cell r="AN35" t="str">
            <v xml:space="preserve">n </v>
          </cell>
          <cell r="AO35"/>
          <cell r="AP35" t="str">
            <v xml:space="preserve">  </v>
          </cell>
          <cell r="AQ35"/>
          <cell r="AR35" t="str">
            <v xml:space="preserve">  </v>
          </cell>
          <cell r="AS35">
            <v>18.556055485560982</v>
          </cell>
          <cell r="AT35" t="str">
            <v>""</v>
          </cell>
        </row>
        <row r="36">
          <cell r="A36" t="str">
            <v>Sweden</v>
          </cell>
          <cell r="B36">
            <v>901030</v>
          </cell>
          <cell r="C36" t="str">
            <v>m.</v>
          </cell>
          <cell r="D36">
            <v>86.253221966787009</v>
          </cell>
          <cell r="E36">
            <v>1.624015393374219</v>
          </cell>
          <cell r="F36" t="str">
            <v xml:space="preserve">a </v>
          </cell>
          <cell r="G36"/>
          <cell r="H36">
            <v>87.877237360161217</v>
          </cell>
          <cell r="I36">
            <v>9.8971132618915494</v>
          </cell>
          <cell r="J36">
            <v>2.2256493779472137</v>
          </cell>
          <cell r="K36">
            <v>12.122762639838763</v>
          </cell>
          <cell r="L36" t="str">
            <v xml:space="preserve">a </v>
          </cell>
          <cell r="M36">
            <v>12.122762639838763</v>
          </cell>
          <cell r="N36">
            <v>98.151949876714667</v>
          </cell>
          <cell r="O36">
            <v>1.8480501232853499</v>
          </cell>
          <cell r="P36" t="str">
            <v xml:space="preserve">a </v>
          </cell>
          <cell r="Q36"/>
          <cell r="R36" t="str">
            <v>m.</v>
          </cell>
          <cell r="S36" t="str">
            <v>m.</v>
          </cell>
          <cell r="T36" t="str">
            <v>m.</v>
          </cell>
          <cell r="U36" t="str">
            <v xml:space="preserve">a </v>
          </cell>
          <cell r="V36"/>
          <cell r="W36"/>
          <cell r="X36" t="str">
            <v>m.</v>
          </cell>
          <cell r="Y36">
            <v>98.151949876714667</v>
          </cell>
          <cell r="Z36" t="str">
            <v xml:space="preserve">  </v>
          </cell>
          <cell r="AA36">
            <v>1.8480501232853499</v>
          </cell>
          <cell r="AB36" t="str">
            <v xml:space="preserve">  </v>
          </cell>
          <cell r="AC36">
            <v>0</v>
          </cell>
          <cell r="AD36" t="str">
            <v xml:space="preserve">a </v>
          </cell>
          <cell r="AE36"/>
          <cell r="AF36" t="str">
            <v xml:space="preserve">  </v>
          </cell>
          <cell r="AG36">
            <v>81.640741107698403</v>
          </cell>
          <cell r="AH36" t="str">
            <v xml:space="preserve">m </v>
          </cell>
          <cell r="AI36">
            <v>18.359258892301597</v>
          </cell>
          <cell r="AJ36" t="str">
            <v xml:space="preserve">m </v>
          </cell>
          <cell r="AK36">
            <v>100</v>
          </cell>
          <cell r="AL36" t="str">
            <v xml:space="preserve">m </v>
          </cell>
          <cell r="AM36">
            <v>0</v>
          </cell>
          <cell r="AN36" t="str">
            <v xml:space="preserve">a </v>
          </cell>
          <cell r="AO36"/>
          <cell r="AP36" t="str">
            <v xml:space="preserve">  </v>
          </cell>
          <cell r="AQ36"/>
          <cell r="AR36" t="str">
            <v xml:space="preserve">  </v>
          </cell>
          <cell r="AS36">
            <v>4.6941198645308657E-2</v>
          </cell>
          <cell r="AT36" t="str">
            <v>m</v>
          </cell>
        </row>
        <row r="37">
          <cell r="A37" t="str">
            <v>Switzerland</v>
          </cell>
          <cell r="B37">
            <v>901030</v>
          </cell>
          <cell r="C37" t="str">
            <v>m</v>
          </cell>
          <cell r="D37">
            <v>88.910370890046082</v>
          </cell>
          <cell r="E37" t="str">
            <v>xr</v>
          </cell>
          <cell r="F37" t="str">
            <v>xr</v>
          </cell>
          <cell r="G37"/>
          <cell r="H37">
            <v>97.334406053177858</v>
          </cell>
          <cell r="I37">
            <v>1.4446237109419633</v>
          </cell>
          <cell r="J37">
            <v>9.6832705307087832E-3</v>
          </cell>
          <cell r="K37">
            <v>1.4543069814726719</v>
          </cell>
          <cell r="L37">
            <v>1.2112869653494494</v>
          </cell>
          <cell r="M37">
            <v>2.6655939468221215</v>
          </cell>
          <cell r="N37">
            <v>91.345264737600218</v>
          </cell>
          <cell r="O37" t="str">
            <v>xr</v>
          </cell>
          <cell r="P37" t="str">
            <v>xr</v>
          </cell>
          <cell r="Q37"/>
          <cell r="R37">
            <v>54.19519025634871</v>
          </cell>
          <cell r="S37">
            <v>0.36326877701133076</v>
          </cell>
          <cell r="T37">
            <v>54.55845903336003</v>
          </cell>
          <cell r="U37">
            <v>45.441540966639963</v>
          </cell>
          <cell r="V37"/>
          <cell r="W37"/>
          <cell r="X37" t="str">
            <v>m</v>
          </cell>
          <cell r="Y37">
            <v>91.345264737600218</v>
          </cell>
          <cell r="Z37" t="str">
            <v xml:space="preserve">  </v>
          </cell>
          <cell r="AA37">
            <v>0</v>
          </cell>
          <cell r="AB37" t="str">
            <v>xr</v>
          </cell>
          <cell r="AC37">
            <v>0</v>
          </cell>
          <cell r="AD37" t="str">
            <v>xr</v>
          </cell>
          <cell r="AE37"/>
          <cell r="AF37" t="str">
            <v xml:space="preserve">  </v>
          </cell>
          <cell r="AG37">
            <v>54.19519025634871</v>
          </cell>
          <cell r="AH37" t="str">
            <v xml:space="preserve">  </v>
          </cell>
          <cell r="AI37">
            <v>0.36326877701133076</v>
          </cell>
          <cell r="AJ37" t="str">
            <v xml:space="preserve">  </v>
          </cell>
          <cell r="AK37">
            <v>54.55845903336003</v>
          </cell>
          <cell r="AL37" t="str">
            <v xml:space="preserve">  </v>
          </cell>
          <cell r="AM37">
            <v>45.441540966639963</v>
          </cell>
          <cell r="AN37" t="str">
            <v xml:space="preserve">  </v>
          </cell>
          <cell r="AO37"/>
          <cell r="AP37" t="str">
            <v xml:space="preserve">  </v>
          </cell>
          <cell r="AQ37"/>
          <cell r="AR37" t="str">
            <v xml:space="preserve">  </v>
          </cell>
          <cell r="AS37">
            <v>0</v>
          </cell>
          <cell r="AT37" t="str">
            <v>m</v>
          </cell>
        </row>
        <row r="38">
          <cell r="A38" t="str">
            <v>Turkey</v>
          </cell>
          <cell r="B38">
            <v>901030</v>
          </cell>
          <cell r="C38">
            <v>14.55299341879002</v>
          </cell>
          <cell r="D38">
            <v>96.820083187375062</v>
          </cell>
          <cell r="E38" t="str">
            <v xml:space="preserve">a </v>
          </cell>
          <cell r="F38" t="str">
            <v xml:space="preserve">a </v>
          </cell>
          <cell r="G38"/>
          <cell r="H38">
            <v>96.820083187375062</v>
          </cell>
          <cell r="I38">
            <v>3.1799168126249384</v>
          </cell>
          <cell r="J38" t="str">
            <v xml:space="preserve">n </v>
          </cell>
          <cell r="K38">
            <v>3.1799168126249384</v>
          </cell>
          <cell r="L38" t="str">
            <v xml:space="preserve">m </v>
          </cell>
          <cell r="M38">
            <v>3.1799168126249384</v>
          </cell>
          <cell r="N38">
            <v>100</v>
          </cell>
          <cell r="O38" t="str">
            <v xml:space="preserve">a </v>
          </cell>
          <cell r="P38" t="str">
            <v xml:space="preserve">a </v>
          </cell>
          <cell r="Q38"/>
          <cell r="R38">
            <v>100</v>
          </cell>
          <cell r="S38" t="str">
            <v xml:space="preserve">n </v>
          </cell>
          <cell r="T38">
            <v>100</v>
          </cell>
          <cell r="U38" t="str">
            <v xml:space="preserve">m </v>
          </cell>
          <cell r="V38"/>
          <cell r="W38"/>
          <cell r="X38">
            <v>85.447006581209976</v>
          </cell>
          <cell r="Y38">
            <v>100</v>
          </cell>
          <cell r="Z38" t="str">
            <v xml:space="preserve">  </v>
          </cell>
          <cell r="AA38">
            <v>0</v>
          </cell>
          <cell r="AB38" t="str">
            <v xml:space="preserve">a </v>
          </cell>
          <cell r="AC38">
            <v>0</v>
          </cell>
          <cell r="AD38" t="str">
            <v xml:space="preserve">a </v>
          </cell>
          <cell r="AE38"/>
          <cell r="AF38" t="str">
            <v xml:space="preserve">  </v>
          </cell>
          <cell r="AG38">
            <v>100</v>
          </cell>
          <cell r="AH38" t="str">
            <v xml:space="preserve">  </v>
          </cell>
          <cell r="AI38">
            <v>0</v>
          </cell>
          <cell r="AJ38" t="str">
            <v xml:space="preserve">n </v>
          </cell>
          <cell r="AK38">
            <v>100</v>
          </cell>
          <cell r="AL38" t="str">
            <v xml:space="preserve">  </v>
          </cell>
          <cell r="AM38">
            <v>0</v>
          </cell>
          <cell r="AN38" t="str">
            <v xml:space="preserve">m </v>
          </cell>
          <cell r="AO38"/>
          <cell r="AP38" t="str">
            <v xml:space="preserve">  </v>
          </cell>
          <cell r="AQ38"/>
          <cell r="AR38" t="str">
            <v xml:space="preserve">  </v>
          </cell>
          <cell r="AS38">
            <v>85.447006581209976</v>
          </cell>
          <cell r="AT38" t="str">
            <v>""</v>
          </cell>
        </row>
        <row r="39">
          <cell r="A39" t="str">
            <v>United Kingdom</v>
          </cell>
          <cell r="B39">
            <v>901030</v>
          </cell>
          <cell r="C39" t="str">
            <v>m</v>
          </cell>
          <cell r="D39">
            <v>84.069686207647905</v>
          </cell>
          <cell r="E39">
            <v>14.311820058539828</v>
          </cell>
          <cell r="F39" t="str">
            <v xml:space="preserve">n </v>
          </cell>
          <cell r="G39"/>
          <cell r="H39">
            <v>98.381506266187742</v>
          </cell>
          <cell r="I39">
            <v>1.6184937338122547</v>
          </cell>
          <cell r="J39" t="str">
            <v xml:space="preserve">a </v>
          </cell>
          <cell r="K39">
            <v>1.6184937338122547</v>
          </cell>
          <cell r="L39" t="str">
            <v xml:space="preserve">n </v>
          </cell>
          <cell r="M39">
            <v>1.6184937338122547</v>
          </cell>
          <cell r="N39">
            <v>85.452733342162091</v>
          </cell>
          <cell r="O39">
            <v>14.547266657837895</v>
          </cell>
          <cell r="P39" t="str">
            <v xml:space="preserve">n </v>
          </cell>
          <cell r="Q39"/>
          <cell r="R39">
            <v>100</v>
          </cell>
          <cell r="S39" t="str">
            <v xml:space="preserve">a </v>
          </cell>
          <cell r="T39">
            <v>100</v>
          </cell>
          <cell r="U39" t="str">
            <v xml:space="preserve">n </v>
          </cell>
          <cell r="V39"/>
          <cell r="W39"/>
          <cell r="X39" t="str">
            <v>m</v>
          </cell>
          <cell r="Y39">
            <v>85.452733342162091</v>
          </cell>
          <cell r="Z39" t="str">
            <v xml:space="preserve">  </v>
          </cell>
          <cell r="AA39">
            <v>14.547266657837895</v>
          </cell>
          <cell r="AB39" t="str">
            <v xml:space="preserve">  </v>
          </cell>
          <cell r="AC39">
            <v>0</v>
          </cell>
          <cell r="AD39" t="str">
            <v xml:space="preserve">n </v>
          </cell>
          <cell r="AE39"/>
          <cell r="AF39" t="str">
            <v xml:space="preserve">  </v>
          </cell>
          <cell r="AG39">
            <v>100</v>
          </cell>
          <cell r="AH39" t="str">
            <v xml:space="preserve">  </v>
          </cell>
          <cell r="AI39">
            <v>0</v>
          </cell>
          <cell r="AJ39" t="str">
            <v xml:space="preserve">a </v>
          </cell>
          <cell r="AK39">
            <v>100</v>
          </cell>
          <cell r="AL39" t="str">
            <v xml:space="preserve">  </v>
          </cell>
          <cell r="AM39">
            <v>0</v>
          </cell>
          <cell r="AN39" t="str">
            <v xml:space="preserve">n </v>
          </cell>
          <cell r="AO39"/>
          <cell r="AP39" t="str">
            <v xml:space="preserve">  </v>
          </cell>
          <cell r="AQ39"/>
          <cell r="AR39" t="str">
            <v xml:space="preserve">  </v>
          </cell>
          <cell r="AS39">
            <v>0</v>
          </cell>
          <cell r="AT39" t="str">
            <v>m</v>
          </cell>
        </row>
        <row r="40">
          <cell r="A40" t="str">
            <v>United States</v>
          </cell>
          <cell r="B40">
            <v>901030</v>
          </cell>
          <cell r="C40" t="str">
            <v>89.79(x)</v>
          </cell>
          <cell r="D40">
            <v>99.797812004796356</v>
          </cell>
          <cell r="E40" t="str">
            <v xml:space="preserve">a </v>
          </cell>
          <cell r="F40">
            <v>0.20218799520364863</v>
          </cell>
          <cell r="G40"/>
          <cell r="H40">
            <v>100</v>
          </cell>
          <cell r="I40" t="str">
            <v>xr</v>
          </cell>
          <cell r="J40" t="str">
            <v>xr</v>
          </cell>
          <cell r="K40" t="str">
            <v>xr</v>
          </cell>
          <cell r="L40" t="str">
            <v>xr</v>
          </cell>
          <cell r="M40" t="str">
            <v>xr</v>
          </cell>
          <cell r="N40">
            <v>99.797812004796356</v>
          </cell>
          <cell r="O40" t="str">
            <v xml:space="preserve">a </v>
          </cell>
          <cell r="P40">
            <v>0.20218799520364863</v>
          </cell>
          <cell r="Q40"/>
          <cell r="R40" t="str">
            <v>xr</v>
          </cell>
          <cell r="S40" t="str">
            <v>xr</v>
          </cell>
          <cell r="T40" t="str">
            <v>xr</v>
          </cell>
          <cell r="U40" t="str">
            <v>xr</v>
          </cell>
          <cell r="V40"/>
          <cell r="W40"/>
          <cell r="X40" t="str">
            <v>10.21(x)</v>
          </cell>
          <cell r="Y40">
            <v>99.797812004796356</v>
          </cell>
          <cell r="Z40" t="str">
            <v xml:space="preserve">  </v>
          </cell>
          <cell r="AA40">
            <v>0</v>
          </cell>
          <cell r="AB40" t="str">
            <v xml:space="preserve">a </v>
          </cell>
          <cell r="AC40">
            <v>0.20218799520364863</v>
          </cell>
          <cell r="AD40" t="str">
            <v xml:space="preserve">  </v>
          </cell>
          <cell r="AE40"/>
          <cell r="AF40" t="str">
            <v xml:space="preserve">  </v>
          </cell>
          <cell r="AG40">
            <v>0</v>
          </cell>
          <cell r="AH40" t="str">
            <v>xr</v>
          </cell>
          <cell r="AI40">
            <v>0</v>
          </cell>
          <cell r="AJ40" t="str">
            <v>xr</v>
          </cell>
          <cell r="AK40">
            <v>0</v>
          </cell>
          <cell r="AL40" t="str">
            <v>xr</v>
          </cell>
          <cell r="AM40">
            <v>0</v>
          </cell>
          <cell r="AN40" t="str">
            <v>xr</v>
          </cell>
          <cell r="AO40"/>
          <cell r="AP40" t="str">
            <v xml:space="preserve">  </v>
          </cell>
          <cell r="AQ40"/>
          <cell r="AR40" t="str">
            <v xml:space="preserve">  </v>
          </cell>
          <cell r="AS40">
            <v>10.210667722356924</v>
          </cell>
          <cell r="AT40" t="str">
            <v>x</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row r="1">
          <cell r="A1" t="str">
            <v>DLVLEDUC</v>
          </cell>
          <cell r="B1" t="str">
            <v>col</v>
          </cell>
          <cell r="C1" t="str">
            <v>Australia</v>
          </cell>
          <cell r="D1" t="str">
            <v>Austria</v>
          </cell>
          <cell r="E1" t="str">
            <v>Belgium (Fl)</v>
          </cell>
          <cell r="F1" t="str">
            <v>Brazil</v>
          </cell>
          <cell r="G1" t="str">
            <v>Canada</v>
          </cell>
          <cell r="H1" t="str">
            <v>China</v>
          </cell>
          <cell r="I1" t="str">
            <v>Czech Republic</v>
          </cell>
          <cell r="J1" t="str">
            <v>Denmark</v>
          </cell>
          <cell r="K1" t="str">
            <v>Finland</v>
          </cell>
          <cell r="L1" t="str">
            <v>France</v>
          </cell>
          <cell r="M1" t="str">
            <v>Germany</v>
          </cell>
          <cell r="N1" t="str">
            <v>Greece</v>
          </cell>
          <cell r="O1" t="str">
            <v>Hungary</v>
          </cell>
          <cell r="P1" t="str">
            <v>Iceland</v>
          </cell>
          <cell r="Q1" t="str">
            <v>India</v>
          </cell>
          <cell r="R1" t="str">
            <v>Indonesia</v>
          </cell>
          <cell r="S1" t="str">
            <v>Ireland</v>
          </cell>
          <cell r="T1" t="str">
            <v>Italy</v>
          </cell>
          <cell r="U1" t="str">
            <v>Japan</v>
          </cell>
          <cell r="V1" t="str">
            <v>Korea</v>
          </cell>
          <cell r="W1" t="str">
            <v>Luxembourg</v>
          </cell>
          <cell r="X1" t="str">
            <v>Mexico</v>
          </cell>
          <cell r="Y1" t="str">
            <v>Netherlands</v>
          </cell>
          <cell r="Z1" t="str">
            <v>New Zealand</v>
          </cell>
          <cell r="AA1" t="str">
            <v>Norway</v>
          </cell>
          <cell r="AB1" t="str">
            <v>Philippines</v>
          </cell>
          <cell r="AC1" t="str">
            <v>Poland</v>
          </cell>
          <cell r="AD1" t="str">
            <v>Portugal</v>
          </cell>
          <cell r="AE1" t="str">
            <v>Russian Federation</v>
          </cell>
          <cell r="AF1" t="str">
            <v>Spain</v>
          </cell>
          <cell r="AG1" t="str">
            <v>Sweden</v>
          </cell>
          <cell r="AH1" t="str">
            <v>Switzerland</v>
          </cell>
          <cell r="AI1" t="str">
            <v>Turkey</v>
          </cell>
          <cell r="AJ1" t="str">
            <v>United Kingdom</v>
          </cell>
          <cell r="AK1" t="str">
            <v>United States</v>
          </cell>
        </row>
        <row r="2">
          <cell r="A2">
            <v>10</v>
          </cell>
          <cell r="B2" t="str">
            <v>c1: Direct expenditure to educational institutions</v>
          </cell>
          <cell r="C2">
            <v>1.4792081960974399</v>
          </cell>
          <cell r="D2">
            <v>1.20856092646938</v>
          </cell>
          <cell r="E2">
            <v>1.0592256263928499</v>
          </cell>
          <cell r="F2">
            <v>2.7277317616066799</v>
          </cell>
          <cell r="G2" t="str">
            <v>xc:4</v>
          </cell>
          <cell r="H2" t="str">
            <v>xr:G20</v>
          </cell>
          <cell r="I2">
            <v>0.89451041900067196</v>
          </cell>
          <cell r="J2">
            <v>1.6506933530519801</v>
          </cell>
          <cell r="K2">
            <v>1.79527921846519</v>
          </cell>
          <cell r="L2">
            <v>1.13802597648697</v>
          </cell>
          <cell r="M2">
            <v>0.74619677718685395</v>
          </cell>
          <cell r="N2">
            <v>1.32660734460388</v>
          </cell>
          <cell r="O2">
            <v>1.0436361674967201</v>
          </cell>
          <cell r="P2">
            <v>1.44805441526178</v>
          </cell>
          <cell r="Q2">
            <v>1.3786161904137699</v>
          </cell>
          <cell r="R2" t="str">
            <v>m</v>
          </cell>
          <cell r="S2">
            <v>1.2713362670467101</v>
          </cell>
          <cell r="T2">
            <v>1.0999496045197701</v>
          </cell>
          <cell r="U2">
            <v>1.3250778800677301</v>
          </cell>
          <cell r="V2">
            <v>1.62126761363636</v>
          </cell>
          <cell r="W2">
            <v>2.3025615948548999</v>
          </cell>
          <cell r="X2">
            <v>1.8488941192100099</v>
          </cell>
          <cell r="Y2">
            <v>1.21050046455961</v>
          </cell>
          <cell r="Z2">
            <v>1.52426785703798</v>
          </cell>
          <cell r="AA2">
            <v>2.47210459351178</v>
          </cell>
          <cell r="AB2">
            <v>1.5495299864451499</v>
          </cell>
          <cell r="AC2">
            <v>2.2338084999265799</v>
          </cell>
          <cell r="AD2">
            <v>1.80573409591482</v>
          </cell>
          <cell r="AE2" t="str">
            <v>xc3</v>
          </cell>
          <cell r="AF2">
            <v>1.13119581993984</v>
          </cell>
          <cell r="AG2">
            <v>1.99769237736803</v>
          </cell>
          <cell r="AH2">
            <v>1.55561168720735</v>
          </cell>
          <cell r="AI2">
            <v>0.95361746134020597</v>
          </cell>
          <cell r="AJ2">
            <v>1.5671812911976699</v>
          </cell>
          <cell r="AK2">
            <v>1.6324816358010801</v>
          </cell>
        </row>
        <row r="3">
          <cell r="A3">
            <v>10</v>
          </cell>
          <cell r="B3" t="str">
            <v>c2: Total public subsidies to the households &amp; other private subsidies to households</v>
          </cell>
          <cell r="C3">
            <v>1.8646021771201299E-3</v>
          </cell>
          <cell r="D3">
            <v>1.8483994365390701E-4</v>
          </cell>
          <cell r="E3" t="str">
            <v>n</v>
          </cell>
          <cell r="F3" t="str">
            <v>m</v>
          </cell>
          <cell r="G3" t="str">
            <v>x</v>
          </cell>
          <cell r="H3" t="str">
            <v>x</v>
          </cell>
          <cell r="I3" t="str">
            <v>n</v>
          </cell>
          <cell r="J3" t="str">
            <v>x</v>
          </cell>
          <cell r="K3" t="str">
            <v>m</v>
          </cell>
          <cell r="L3" t="str">
            <v>n</v>
          </cell>
          <cell r="M3" t="str">
            <v>x</v>
          </cell>
          <cell r="N3" t="str">
            <v>n</v>
          </cell>
          <cell r="O3" t="str">
            <v>n</v>
          </cell>
          <cell r="P3" t="str">
            <v>m</v>
          </cell>
          <cell r="Q3" t="str">
            <v>x</v>
          </cell>
          <cell r="R3" t="str">
            <v>m</v>
          </cell>
          <cell r="S3" t="str">
            <v>n</v>
          </cell>
          <cell r="T3" t="str">
            <v>x</v>
          </cell>
          <cell r="U3">
            <v>0</v>
          </cell>
          <cell r="V3" t="str">
            <v>n</v>
          </cell>
          <cell r="W3" t="str">
            <v>x</v>
          </cell>
          <cell r="X3">
            <v>0</v>
          </cell>
          <cell r="Y3">
            <v>2.4063715532038898E-2</v>
          </cell>
          <cell r="Z3">
            <v>2.4978895857863899E-5</v>
          </cell>
          <cell r="AA3" t="str">
            <v>n</v>
          </cell>
          <cell r="AB3" t="str">
            <v>m</v>
          </cell>
          <cell r="AC3" t="str">
            <v>m</v>
          </cell>
          <cell r="AD3" t="str">
            <v>a</v>
          </cell>
          <cell r="AE3" t="str">
            <v>a</v>
          </cell>
          <cell r="AF3" t="str">
            <v>n</v>
          </cell>
          <cell r="AG3" t="str">
            <v>m</v>
          </cell>
          <cell r="AH3">
            <v>1.36833468198738E-2</v>
          </cell>
          <cell r="AI3" t="str">
            <v>m</v>
          </cell>
          <cell r="AJ3" t="str">
            <v>n</v>
          </cell>
          <cell r="AK3" t="str">
            <v>x</v>
          </cell>
        </row>
        <row r="4">
          <cell r="A4">
            <v>10</v>
          </cell>
          <cell r="B4" t="str">
            <v>c3: Private payments to educ. institutions (inclusive of public subsidies to households)</v>
          </cell>
          <cell r="C4">
            <v>0.15225441225587799</v>
          </cell>
          <cell r="D4">
            <v>1.08410776254687E-2</v>
          </cell>
          <cell r="E4" t="str">
            <v>m</v>
          </cell>
          <cell r="F4" t="str">
            <v>m</v>
          </cell>
          <cell r="G4" t="str">
            <v>xc:4</v>
          </cell>
          <cell r="H4" t="str">
            <v>m</v>
          </cell>
          <cell r="I4">
            <v>5.2580476510568401E-2</v>
          </cell>
          <cell r="J4">
            <v>2.2610218917652001E-2</v>
          </cell>
          <cell r="K4" t="str">
            <v>xr:L5</v>
          </cell>
          <cell r="L4">
            <v>5.9211282744511498E-2</v>
          </cell>
          <cell r="M4">
            <v>1.25650511116315E-2</v>
          </cell>
          <cell r="N4" t="str">
            <v>m</v>
          </cell>
          <cell r="O4">
            <v>9.0724392743486898E-2</v>
          </cell>
          <cell r="P4" t="str">
            <v>xc:5</v>
          </cell>
          <cell r="Q4">
            <v>7.9505942237951696E-2</v>
          </cell>
          <cell r="R4" t="str">
            <v>m</v>
          </cell>
          <cell r="S4">
            <v>5.9353996228997397E-2</v>
          </cell>
          <cell r="T4" t="str">
            <v>n</v>
          </cell>
          <cell r="U4">
            <v>1.0404373654453999E-2</v>
          </cell>
          <cell r="V4">
            <v>3.15150568181818E-2</v>
          </cell>
          <cell r="W4" t="str">
            <v>m</v>
          </cell>
          <cell r="X4">
            <v>0.27258006416451203</v>
          </cell>
          <cell r="Y4">
            <v>1.38405694398513E-2</v>
          </cell>
          <cell r="Z4" t="str">
            <v>m</v>
          </cell>
          <cell r="AA4" t="str">
            <v>m</v>
          </cell>
          <cell r="AB4" t="str">
            <v>m</v>
          </cell>
          <cell r="AC4" t="str">
            <v>m</v>
          </cell>
          <cell r="AD4" t="str">
            <v>m</v>
          </cell>
          <cell r="AE4" t="str">
            <v>xc:3</v>
          </cell>
          <cell r="AF4">
            <v>0.207860828989852</v>
          </cell>
          <cell r="AG4">
            <v>1.7750943322818501E-3</v>
          </cell>
          <cell r="AH4" t="str">
            <v>m</v>
          </cell>
          <cell r="AI4">
            <v>5.7177835051546402E-2</v>
          </cell>
          <cell r="AJ4" t="str">
            <v>m</v>
          </cell>
          <cell r="AK4">
            <v>0.18783980928322599</v>
          </cell>
        </row>
        <row r="5">
          <cell r="A5">
            <v>10</v>
          </cell>
          <cell r="B5" t="str">
            <v>c4: Total expenditure from both public and private sources for educational institutions</v>
          </cell>
          <cell r="C5">
            <v>1.6333272105304399</v>
          </cell>
          <cell r="D5">
            <v>1.2195868440385</v>
          </cell>
          <cell r="E5">
            <v>1.0592256263928499</v>
          </cell>
          <cell r="F5">
            <v>2.7277317616066799</v>
          </cell>
          <cell r="G5" t="str">
            <v>xc:4</v>
          </cell>
          <cell r="H5" t="str">
            <v>xr:G20</v>
          </cell>
          <cell r="I5">
            <v>0.94709089551124104</v>
          </cell>
          <cell r="J5">
            <v>1.6733035719696301</v>
          </cell>
          <cell r="K5">
            <v>1.79527921846519</v>
          </cell>
          <cell r="L5">
            <v>1.1972372592314899</v>
          </cell>
          <cell r="M5">
            <v>0.75876182829848604</v>
          </cell>
          <cell r="N5">
            <v>1.32660734460388</v>
          </cell>
          <cell r="O5">
            <v>1.13436056024021</v>
          </cell>
          <cell r="P5">
            <v>1.44805441526178</v>
          </cell>
          <cell r="Q5">
            <v>1.45812213265172</v>
          </cell>
          <cell r="R5" t="str">
            <v>m</v>
          </cell>
          <cell r="S5">
            <v>1.3306902632757101</v>
          </cell>
          <cell r="T5">
            <v>1.0999496045197701</v>
          </cell>
          <cell r="U5">
            <v>1.33548225372218</v>
          </cell>
          <cell r="V5">
            <v>1.6527826704545501</v>
          </cell>
          <cell r="W5">
            <v>2.3025615948548999</v>
          </cell>
          <cell r="X5">
            <v>2.1214741833745299</v>
          </cell>
          <cell r="Y5">
            <v>1.2484047495315</v>
          </cell>
          <cell r="Z5">
            <v>1.52426785703798</v>
          </cell>
          <cell r="AA5">
            <v>2.47210459351178</v>
          </cell>
          <cell r="AB5">
            <v>1.5495299864451499</v>
          </cell>
          <cell r="AC5">
            <v>2.2338084999265799</v>
          </cell>
          <cell r="AD5">
            <v>1.80573409591482</v>
          </cell>
          <cell r="AE5" t="str">
            <v>xc3</v>
          </cell>
          <cell r="AF5">
            <v>1.33905664892969</v>
          </cell>
          <cell r="AG5">
            <v>1.99946747170032</v>
          </cell>
          <cell r="AH5">
            <v>1.55561168720735</v>
          </cell>
          <cell r="AI5">
            <v>1.0107952963917499</v>
          </cell>
          <cell r="AJ5">
            <v>1.5671812911976699</v>
          </cell>
          <cell r="AK5">
            <v>1.8203214450843099</v>
          </cell>
        </row>
        <row r="6">
          <cell r="A6">
            <v>10</v>
          </cell>
          <cell r="B6" t="str">
            <v>c5: Total expenditure from public, private and international sources for educational institutions plus public subsidies to households</v>
          </cell>
          <cell r="C6">
            <v>1.7011387195926</v>
          </cell>
          <cell r="D6">
            <v>1.22767251692253</v>
          </cell>
          <cell r="E6">
            <v>1.0592256263928499</v>
          </cell>
          <cell r="F6">
            <v>2.7277317616066799</v>
          </cell>
          <cell r="G6" t="str">
            <v>xc:4</v>
          </cell>
          <cell r="H6" t="str">
            <v>xr:G20</v>
          </cell>
          <cell r="I6">
            <v>0.94709089551124104</v>
          </cell>
          <cell r="J6">
            <v>1.7140449229037</v>
          </cell>
          <cell r="K6">
            <v>1.79527921846519</v>
          </cell>
          <cell r="L6">
            <v>1.2469736926763499</v>
          </cell>
          <cell r="M6">
            <v>0.75876182829848604</v>
          </cell>
          <cell r="N6">
            <v>1.32660734460388</v>
          </cell>
          <cell r="O6">
            <v>1.1389992628418399</v>
          </cell>
          <cell r="P6">
            <v>1.44805441526178</v>
          </cell>
          <cell r="Q6">
            <v>1.4765994159712199</v>
          </cell>
          <cell r="R6" t="str">
            <v>m</v>
          </cell>
          <cell r="S6">
            <v>1.3796655957805199</v>
          </cell>
          <cell r="T6">
            <v>1.0999743502824899</v>
          </cell>
          <cell r="U6">
            <v>1.33548225372218</v>
          </cell>
          <cell r="V6">
            <v>1.6527826704545501</v>
          </cell>
          <cell r="W6">
            <v>2.3044198073718198</v>
          </cell>
          <cell r="X6">
            <v>2.1281542681569698</v>
          </cell>
          <cell r="Y6">
            <v>1.2484047495315</v>
          </cell>
          <cell r="Z6">
            <v>1.52435148203716</v>
          </cell>
          <cell r="AA6">
            <v>2.47210459351178</v>
          </cell>
          <cell r="AB6">
            <v>1.5495299864451499</v>
          </cell>
          <cell r="AC6">
            <v>2.2350507646158002</v>
          </cell>
          <cell r="AD6">
            <v>1.8222176438201201</v>
          </cell>
          <cell r="AE6" t="str">
            <v>xc3</v>
          </cell>
          <cell r="AF6">
            <v>1.3405814651707</v>
          </cell>
          <cell r="AG6">
            <v>1.99946747170032</v>
          </cell>
          <cell r="AH6">
            <v>1.5616459539007199</v>
          </cell>
          <cell r="AI6">
            <v>1.0262411211340201</v>
          </cell>
          <cell r="AJ6">
            <v>1.5682473328714599</v>
          </cell>
          <cell r="AK6">
            <v>1.8203214450843099</v>
          </cell>
        </row>
        <row r="7">
          <cell r="A7">
            <v>10</v>
          </cell>
          <cell r="B7" t="str">
            <v>c6: Private payments other than to educational institutions</v>
          </cell>
          <cell r="C7">
            <v>6.7811509062162004E-2</v>
          </cell>
          <cell r="D7" t="str">
            <v>a</v>
          </cell>
          <cell r="E7" t="str">
            <v>m</v>
          </cell>
          <cell r="F7" t="str">
            <v>m</v>
          </cell>
          <cell r="G7" t="str">
            <v>xc:4</v>
          </cell>
          <cell r="H7" t="str">
            <v>m</v>
          </cell>
          <cell r="I7" t="str">
            <v>m</v>
          </cell>
          <cell r="J7">
            <v>4.0741350934064099E-2</v>
          </cell>
          <cell r="K7" t="str">
            <v>n</v>
          </cell>
          <cell r="L7">
            <v>3.4688911072275001E-2</v>
          </cell>
          <cell r="M7" t="str">
            <v>n</v>
          </cell>
          <cell r="N7" t="str">
            <v>m</v>
          </cell>
          <cell r="O7" t="str">
            <v>m</v>
          </cell>
          <cell r="P7" t="str">
            <v>xc:9</v>
          </cell>
          <cell r="Q7" t="str">
            <v>xr:G12</v>
          </cell>
          <cell r="R7" t="str">
            <v>m</v>
          </cell>
          <cell r="S7" t="str">
            <v>m</v>
          </cell>
          <cell r="T7" t="str">
            <v>m</v>
          </cell>
          <cell r="U7" t="str">
            <v>a</v>
          </cell>
          <cell r="V7" t="str">
            <v>m</v>
          </cell>
          <cell r="W7" t="str">
            <v>m</v>
          </cell>
          <cell r="X7">
            <v>0.125313313483254</v>
          </cell>
          <cell r="Y7" t="str">
            <v>n...</v>
          </cell>
          <cell r="Z7" t="str">
            <v>m</v>
          </cell>
          <cell r="AA7" t="str">
            <v>n</v>
          </cell>
          <cell r="AB7" t="str">
            <v>m</v>
          </cell>
          <cell r="AC7" t="str">
            <v>m</v>
          </cell>
          <cell r="AD7" t="str">
            <v>m</v>
          </cell>
          <cell r="AE7" t="str">
            <v>a</v>
          </cell>
          <cell r="AF7">
            <v>9.4413927419320198E-2</v>
          </cell>
          <cell r="AG7" t="str">
            <v>a</v>
          </cell>
          <cell r="AH7" t="str">
            <v>m</v>
          </cell>
          <cell r="AI7">
            <v>4.9232965206185604</v>
          </cell>
          <cell r="AJ7">
            <v>1.0660416737942901E-3</v>
          </cell>
          <cell r="AK7">
            <v>1.1111508250037001E-2</v>
          </cell>
        </row>
        <row r="8">
          <cell r="A8">
            <v>10</v>
          </cell>
          <cell r="B8" t="str">
            <v>c7: Financial aid to students NOT attributable to household payments to educational institutions</v>
          </cell>
          <cell r="C8">
            <v>6.7811509062162004E-2</v>
          </cell>
          <cell r="D8">
            <v>8.0856728840232508E-3</v>
          </cell>
          <cell r="E8">
            <v>0</v>
          </cell>
          <cell r="F8">
            <v>0</v>
          </cell>
          <cell r="G8">
            <v>0</v>
          </cell>
          <cell r="H8">
            <v>0</v>
          </cell>
          <cell r="I8">
            <v>0</v>
          </cell>
          <cell r="J8">
            <v>4.0741350934064099E-2</v>
          </cell>
          <cell r="K8">
            <v>0</v>
          </cell>
          <cell r="L8">
            <v>4.9736433444860798E-2</v>
          </cell>
          <cell r="M8">
            <v>0</v>
          </cell>
          <cell r="N8">
            <v>0</v>
          </cell>
          <cell r="O8">
            <v>4.63870260162894E-3</v>
          </cell>
          <cell r="P8">
            <v>0</v>
          </cell>
          <cell r="Q8">
            <v>1.84772833194972E-2</v>
          </cell>
          <cell r="R8">
            <v>0</v>
          </cell>
          <cell r="S8">
            <v>4.8975332504807602E-2</v>
          </cell>
          <cell r="T8">
            <v>2.4745762711864401E-5</v>
          </cell>
          <cell r="U8">
            <v>0</v>
          </cell>
          <cell r="V8">
            <v>0</v>
          </cell>
          <cell r="W8">
            <v>1.8582125169195099E-3</v>
          </cell>
          <cell r="X8">
            <v>6.6800847824427497E-3</v>
          </cell>
          <cell r="Y8">
            <v>0</v>
          </cell>
          <cell r="Z8">
            <v>8.3624999176326907E-5</v>
          </cell>
          <cell r="AA8">
            <v>0</v>
          </cell>
          <cell r="AB8">
            <v>0</v>
          </cell>
          <cell r="AC8">
            <v>1.2422646892240601E-3</v>
          </cell>
          <cell r="AD8">
            <v>1.6483547905297002E-2</v>
          </cell>
          <cell r="AE8">
            <v>0</v>
          </cell>
          <cell r="AF8">
            <v>1.5248162410126801E-3</v>
          </cell>
          <cell r="AG8">
            <v>0</v>
          </cell>
          <cell r="AH8">
            <v>6.0342666933654501E-3</v>
          </cell>
          <cell r="AI8">
            <v>1.5445824742267999E-2</v>
          </cell>
          <cell r="AJ8">
            <v>1.0660416737942901E-3</v>
          </cell>
          <cell r="AK8">
            <v>0</v>
          </cell>
        </row>
        <row r="9">
          <cell r="A9">
            <v>50</v>
          </cell>
          <cell r="B9" t="str">
            <v>c1: Direct expenditure to educational institutions</v>
          </cell>
          <cell r="C9">
            <v>0.28007610632880298</v>
          </cell>
          <cell r="D9">
            <v>7.9175974933984206E-2</v>
          </cell>
          <cell r="E9" t="str">
            <v>xc:8</v>
          </cell>
          <cell r="F9" t="str">
            <v>xc:7</v>
          </cell>
          <cell r="G9">
            <v>0.475344445814879</v>
          </cell>
          <cell r="H9" t="str">
            <v>xr:G20</v>
          </cell>
          <cell r="I9">
            <v>3.5969825976547902E-2</v>
          </cell>
          <cell r="J9" t="str">
            <v>xc:8</v>
          </cell>
          <cell r="K9">
            <v>0.32003167015212203</v>
          </cell>
          <cell r="L9" t="str">
            <v>xc:8</v>
          </cell>
          <cell r="M9">
            <v>4.8824081053470199E-2</v>
          </cell>
          <cell r="N9">
            <v>0.161350779428201</v>
          </cell>
          <cell r="O9" t="str">
            <v>a</v>
          </cell>
          <cell r="P9">
            <v>2.88237482231345E-2</v>
          </cell>
          <cell r="Q9" t="str">
            <v>xc:8</v>
          </cell>
          <cell r="R9" t="str">
            <v>m</v>
          </cell>
          <cell r="S9" t="str">
            <v>xc:8</v>
          </cell>
          <cell r="T9">
            <v>4.6545310734463302E-2</v>
          </cell>
          <cell r="U9">
            <v>4.2642144432980797E-2</v>
          </cell>
          <cell r="V9">
            <v>1.8926420454545501E-2</v>
          </cell>
          <cell r="W9">
            <v>6.2219801112580297E-2</v>
          </cell>
          <cell r="X9" t="str">
            <v>xc:7</v>
          </cell>
          <cell r="Y9" t="str">
            <v>a</v>
          </cell>
          <cell r="Z9">
            <v>0.28246210793877202</v>
          </cell>
          <cell r="AA9">
            <v>0.69751971461971196</v>
          </cell>
          <cell r="AB9">
            <v>7.0191855756197297E-2</v>
          </cell>
          <cell r="AC9" t="str">
            <v>a</v>
          </cell>
          <cell r="AD9" t="str">
            <v>a</v>
          </cell>
          <cell r="AE9">
            <v>1.8827307353322701E-4</v>
          </cell>
          <cell r="AF9">
            <v>2.0686769209603498E-2</v>
          </cell>
          <cell r="AG9" t="str">
            <v>xc:9</v>
          </cell>
          <cell r="AH9">
            <v>0.161620194974229</v>
          </cell>
          <cell r="AI9" t="str">
            <v>xc:8</v>
          </cell>
          <cell r="AJ9" t="str">
            <v>xc:8</v>
          </cell>
          <cell r="AK9">
            <v>0.25569714217743</v>
          </cell>
        </row>
        <row r="10">
          <cell r="A10">
            <v>50</v>
          </cell>
          <cell r="B10" t="str">
            <v>c2: Total public subsidies to the households &amp; other private subsidies to households</v>
          </cell>
          <cell r="C10">
            <v>5.2723233973741603E-3</v>
          </cell>
          <cell r="D10">
            <v>0</v>
          </cell>
          <cell r="E10" t="str">
            <v>x</v>
          </cell>
          <cell r="F10" t="str">
            <v>x</v>
          </cell>
          <cell r="G10">
            <v>0.34839758534596299</v>
          </cell>
          <cell r="H10" t="str">
            <v>x</v>
          </cell>
          <cell r="I10" t="str">
            <v>n</v>
          </cell>
          <cell r="J10" t="str">
            <v>x</v>
          </cell>
          <cell r="K10" t="str">
            <v>m</v>
          </cell>
          <cell r="L10" t="str">
            <v>x</v>
          </cell>
          <cell r="M10" t="str">
            <v>n</v>
          </cell>
          <cell r="N10" t="str">
            <v>n</v>
          </cell>
          <cell r="O10" t="str">
            <v>a</v>
          </cell>
          <cell r="P10" t="str">
            <v>m</v>
          </cell>
          <cell r="Q10" t="str">
            <v>x</v>
          </cell>
          <cell r="R10" t="str">
            <v>m</v>
          </cell>
          <cell r="S10" t="str">
            <v>x</v>
          </cell>
          <cell r="T10">
            <v>1.2944011299434999E-2</v>
          </cell>
          <cell r="U10" t="str">
            <v>m</v>
          </cell>
          <cell r="V10" t="str">
            <v>n</v>
          </cell>
          <cell r="W10" t="str">
            <v>x</v>
          </cell>
          <cell r="X10" t="str">
            <v>m</v>
          </cell>
          <cell r="Y10" t="str">
            <v>a</v>
          </cell>
          <cell r="Z10">
            <v>5.4071330470599303E-2</v>
          </cell>
          <cell r="AA10" t="str">
            <v>n</v>
          </cell>
          <cell r="AB10" t="str">
            <v>m</v>
          </cell>
          <cell r="AC10" t="str">
            <v>a</v>
          </cell>
          <cell r="AD10" t="str">
            <v>a</v>
          </cell>
          <cell r="AE10" t="str">
            <v>a</v>
          </cell>
          <cell r="AF10" t="str">
            <v>n</v>
          </cell>
          <cell r="AG10">
            <v>0</v>
          </cell>
          <cell r="AH10">
            <v>2.0388856734538299E-3</v>
          </cell>
          <cell r="AI10" t="str">
            <v>m</v>
          </cell>
          <cell r="AJ10" t="str">
            <v>x</v>
          </cell>
          <cell r="AK10" t="str">
            <v>x</v>
          </cell>
        </row>
        <row r="11">
          <cell r="A11">
            <v>50</v>
          </cell>
          <cell r="B11" t="str">
            <v>c3: Private payments to educ. institutions (inclusive of public subsidies to households)</v>
          </cell>
          <cell r="C11">
            <v>5.1115818303810498E-2</v>
          </cell>
          <cell r="D11">
            <v>8.5671164581915694E-3</v>
          </cell>
          <cell r="E11" t="str">
            <v>xc:8</v>
          </cell>
          <cell r="F11" t="str">
            <v>m</v>
          </cell>
          <cell r="G11">
            <v>0.11627329334200701</v>
          </cell>
          <cell r="H11" t="str">
            <v>m</v>
          </cell>
          <cell r="I11">
            <v>2.7111808200761801E-2</v>
          </cell>
          <cell r="J11" t="str">
            <v>xc:8</v>
          </cell>
          <cell r="K11" t="str">
            <v>xr:L5</v>
          </cell>
          <cell r="L11" t="str">
            <v>xc:8</v>
          </cell>
          <cell r="M11">
            <v>6.6832760082266704E-4</v>
          </cell>
          <cell r="N11" t="str">
            <v>m</v>
          </cell>
          <cell r="O11" t="str">
            <v>a</v>
          </cell>
          <cell r="P11" t="str">
            <v>xc:8</v>
          </cell>
          <cell r="Q11" t="str">
            <v>xc:8</v>
          </cell>
          <cell r="R11" t="str">
            <v>m</v>
          </cell>
          <cell r="S11" t="str">
            <v>xc:8</v>
          </cell>
          <cell r="T11" t="str">
            <v>n</v>
          </cell>
          <cell r="U11">
            <v>0.101021858184452</v>
          </cell>
          <cell r="V11">
            <v>0.39045738636363603</v>
          </cell>
          <cell r="W11" t="str">
            <v>m</v>
          </cell>
          <cell r="X11" t="str">
            <v>xc:7</v>
          </cell>
          <cell r="Y11" t="str">
            <v>a</v>
          </cell>
          <cell r="Z11" t="str">
            <v>m</v>
          </cell>
          <cell r="AA11" t="str">
            <v>m</v>
          </cell>
          <cell r="AB11" t="str">
            <v>m</v>
          </cell>
          <cell r="AC11" t="str">
            <v>a</v>
          </cell>
          <cell r="AD11" t="str">
            <v>a</v>
          </cell>
          <cell r="AE11" t="str">
            <v>m</v>
          </cell>
          <cell r="AF11">
            <v>4.1273221561245602E-4</v>
          </cell>
          <cell r="AG11" t="str">
            <v>xc:9</v>
          </cell>
          <cell r="AH11" t="str">
            <v>m</v>
          </cell>
          <cell r="AI11" t="str">
            <v>m</v>
          </cell>
          <cell r="AJ11" t="str">
            <v>xc:8</v>
          </cell>
          <cell r="AK11">
            <v>0.105657280972214</v>
          </cell>
        </row>
        <row r="12">
          <cell r="A12">
            <v>50</v>
          </cell>
          <cell r="B12" t="str">
            <v>c4: Total expenditure from both public and private sources for educational institutions</v>
          </cell>
          <cell r="C12">
            <v>0.33646424802998798</v>
          </cell>
          <cell r="D12">
            <v>8.7743091392175801E-2</v>
          </cell>
          <cell r="E12" t="str">
            <v>xc:8</v>
          </cell>
          <cell r="F12" t="str">
            <v>xc:7</v>
          </cell>
          <cell r="G12">
            <v>0.94001532450284897</v>
          </cell>
          <cell r="H12" t="str">
            <v>xr:G20</v>
          </cell>
          <cell r="I12">
            <v>6.3081634177309706E-2</v>
          </cell>
          <cell r="J12" t="str">
            <v>xc:8</v>
          </cell>
          <cell r="K12">
            <v>0.32003167015212203</v>
          </cell>
          <cell r="L12" t="str">
            <v>xc:8</v>
          </cell>
          <cell r="M12">
            <v>4.9492408654292899E-2</v>
          </cell>
          <cell r="N12">
            <v>0.161350779428201</v>
          </cell>
          <cell r="O12" t="str">
            <v>a</v>
          </cell>
          <cell r="P12">
            <v>2.88237482231345E-2</v>
          </cell>
          <cell r="Q12" t="str">
            <v>xc:8</v>
          </cell>
          <cell r="R12" t="str">
            <v>m</v>
          </cell>
          <cell r="S12" t="str">
            <v>xc:8</v>
          </cell>
          <cell r="T12">
            <v>4.6545310734463302E-2</v>
          </cell>
          <cell r="U12">
            <v>0.14366400261743201</v>
          </cell>
          <cell r="V12">
            <v>0.40938380681818198</v>
          </cell>
          <cell r="W12">
            <v>6.2219801112580297E-2</v>
          </cell>
          <cell r="X12" t="str">
            <v>xc:7</v>
          </cell>
          <cell r="Y12" t="str">
            <v>a</v>
          </cell>
          <cell r="Z12">
            <v>0.28246210793877202</v>
          </cell>
          <cell r="AA12">
            <v>0.69751971461971196</v>
          </cell>
          <cell r="AB12">
            <v>7.0191855756197297E-2</v>
          </cell>
          <cell r="AC12" t="str">
            <v>a</v>
          </cell>
          <cell r="AD12" t="str">
            <v>a</v>
          </cell>
          <cell r="AE12">
            <v>1.8827307353322701E-4</v>
          </cell>
          <cell r="AF12">
            <v>2.10995014252159E-2</v>
          </cell>
          <cell r="AG12" t="str">
            <v>xc:9</v>
          </cell>
          <cell r="AH12">
            <v>0.161620194974229</v>
          </cell>
          <cell r="AI12" t="str">
            <v>xc:8</v>
          </cell>
          <cell r="AJ12" t="str">
            <v>xc:8</v>
          </cell>
          <cell r="AK12">
            <v>0.361354423149643</v>
          </cell>
        </row>
        <row r="13">
          <cell r="A13">
            <v>50</v>
          </cell>
          <cell r="B13" t="str">
            <v>c5: Total expenditure from public, private and international sources for educational institutions plus public subsidies to households</v>
          </cell>
          <cell r="C13">
            <v>0.38052886959503401</v>
          </cell>
          <cell r="D13">
            <v>9.6624005894244899E-2</v>
          </cell>
          <cell r="E13" t="str">
            <v>xc:8</v>
          </cell>
          <cell r="F13" t="str">
            <v>xc:7</v>
          </cell>
          <cell r="G13">
            <v>1.22159507419241</v>
          </cell>
          <cell r="H13" t="str">
            <v>xr:G20</v>
          </cell>
          <cell r="I13">
            <v>6.3462543879303904E-2</v>
          </cell>
          <cell r="J13" t="str">
            <v>xc:8</v>
          </cell>
          <cell r="K13">
            <v>0.386687443280263</v>
          </cell>
          <cell r="L13" t="str">
            <v>xc:8</v>
          </cell>
          <cell r="M13">
            <v>4.9492408654292899E-2</v>
          </cell>
          <cell r="N13">
            <v>0.161617223092693</v>
          </cell>
          <cell r="O13" t="str">
            <v>a</v>
          </cell>
          <cell r="P13">
            <v>2.88237482231345E-2</v>
          </cell>
          <cell r="Q13" t="str">
            <v>xc:8</v>
          </cell>
          <cell r="R13" t="str">
            <v>m</v>
          </cell>
          <cell r="S13" t="str">
            <v>xc:8</v>
          </cell>
          <cell r="T13">
            <v>4.7018248587570602E-2</v>
          </cell>
          <cell r="U13">
            <v>0.14366400261743201</v>
          </cell>
          <cell r="V13">
            <v>0.40938380681818198</v>
          </cell>
          <cell r="W13">
            <v>6.2884845592319896E-2</v>
          </cell>
          <cell r="X13" t="str">
            <v>xc:7</v>
          </cell>
          <cell r="Y13" t="str">
            <v>a</v>
          </cell>
          <cell r="Z13">
            <v>0.37452950846979199</v>
          </cell>
          <cell r="AA13">
            <v>1.1723282734449501</v>
          </cell>
          <cell r="AB13">
            <v>7.0191855756197297E-2</v>
          </cell>
          <cell r="AC13" t="str">
            <v>a</v>
          </cell>
          <cell r="AD13" t="str">
            <v>a</v>
          </cell>
          <cell r="AE13">
            <v>1.8827307353322701E-4</v>
          </cell>
          <cell r="AF13">
            <v>2.1708568062838499E-2</v>
          </cell>
          <cell r="AG13" t="str">
            <v>xc:9</v>
          </cell>
          <cell r="AH13">
            <v>0.16943553369669301</v>
          </cell>
          <cell r="AI13" t="str">
            <v>xc:8</v>
          </cell>
          <cell r="AJ13" t="str">
            <v>xc:8</v>
          </cell>
          <cell r="AK13">
            <v>0.361354423149643</v>
          </cell>
        </row>
        <row r="14">
          <cell r="A14">
            <v>50</v>
          </cell>
          <cell r="B14" t="str">
            <v>c6: Private payments other than to educational institutions</v>
          </cell>
          <cell r="C14">
            <v>4.4064621565045897E-2</v>
          </cell>
          <cell r="D14" t="str">
            <v>a</v>
          </cell>
          <cell r="E14" t="str">
            <v>xc:8</v>
          </cell>
          <cell r="F14" t="str">
            <v>m</v>
          </cell>
          <cell r="G14">
            <v>0.315137503692003</v>
          </cell>
          <cell r="H14" t="str">
            <v>m</v>
          </cell>
          <cell r="I14" t="str">
            <v>m</v>
          </cell>
          <cell r="J14" t="str">
            <v>xc:8</v>
          </cell>
          <cell r="K14">
            <v>6.6655773128141693E-2</v>
          </cell>
          <cell r="L14" t="str">
            <v>xc:8</v>
          </cell>
          <cell r="M14" t="str">
            <v>n</v>
          </cell>
          <cell r="N14" t="str">
            <v>m</v>
          </cell>
          <cell r="O14" t="str">
            <v>a</v>
          </cell>
          <cell r="P14" t="str">
            <v>xc:9</v>
          </cell>
          <cell r="Q14" t="str">
            <v>xc:8</v>
          </cell>
          <cell r="R14" t="str">
            <v>m</v>
          </cell>
          <cell r="S14" t="str">
            <v>m</v>
          </cell>
          <cell r="T14" t="str">
            <v>m</v>
          </cell>
          <cell r="U14" t="str">
            <v>m</v>
          </cell>
          <cell r="V14" t="str">
            <v>m</v>
          </cell>
          <cell r="W14" t="str">
            <v>m</v>
          </cell>
          <cell r="X14" t="str">
            <v>xc:7</v>
          </cell>
          <cell r="Y14" t="str">
            <v>a</v>
          </cell>
          <cell r="Z14" t="str">
            <v>m</v>
          </cell>
          <cell r="AA14" t="str">
            <v>m</v>
          </cell>
          <cell r="AB14" t="str">
            <v>m</v>
          </cell>
          <cell r="AC14" t="str">
            <v>a</v>
          </cell>
          <cell r="AD14" t="str">
            <v>m</v>
          </cell>
          <cell r="AE14" t="str">
            <v>a</v>
          </cell>
          <cell r="AF14">
            <v>1.5764077679642401E-3</v>
          </cell>
          <cell r="AG14" t="str">
            <v>xc:9</v>
          </cell>
          <cell r="AH14" t="str">
            <v>m</v>
          </cell>
          <cell r="AI14" t="str">
            <v>m</v>
          </cell>
          <cell r="AJ14" t="str">
            <v>xc:8</v>
          </cell>
          <cell r="AK14">
            <v>2.4522417058775701E-2</v>
          </cell>
        </row>
        <row r="15">
          <cell r="A15">
            <v>50</v>
          </cell>
          <cell r="B15" t="str">
            <v>c7: Financial aid to students NOT attributable to household payments to educational institutions</v>
          </cell>
          <cell r="C15">
            <v>4.4064621565045897E-2</v>
          </cell>
          <cell r="D15">
            <v>8.8809145020691295E-3</v>
          </cell>
          <cell r="E15">
            <v>0</v>
          </cell>
          <cell r="F15">
            <v>0</v>
          </cell>
          <cell r="G15">
            <v>0.28157974968955701</v>
          </cell>
          <cell r="H15">
            <v>0</v>
          </cell>
          <cell r="I15">
            <v>3.8090970199417402E-4</v>
          </cell>
          <cell r="J15">
            <v>0</v>
          </cell>
          <cell r="K15">
            <v>6.6655773128141693E-2</v>
          </cell>
          <cell r="L15">
            <v>0</v>
          </cell>
          <cell r="M15">
            <v>0</v>
          </cell>
          <cell r="N15">
            <v>2.6644366449232E-4</v>
          </cell>
          <cell r="O15">
            <v>0</v>
          </cell>
          <cell r="P15">
            <v>0</v>
          </cell>
          <cell r="Q15">
            <v>0</v>
          </cell>
          <cell r="R15">
            <v>0</v>
          </cell>
          <cell r="S15">
            <v>0</v>
          </cell>
          <cell r="T15">
            <v>4.7293785310734501E-4</v>
          </cell>
          <cell r="U15">
            <v>0</v>
          </cell>
          <cell r="V15">
            <v>0</v>
          </cell>
          <cell r="W15">
            <v>6.6504447973961603E-4</v>
          </cell>
          <cell r="X15">
            <v>0</v>
          </cell>
          <cell r="Y15">
            <v>0</v>
          </cell>
          <cell r="Z15">
            <v>9.2067400531020402E-2</v>
          </cell>
          <cell r="AA15">
            <v>0.47480855882523898</v>
          </cell>
          <cell r="AB15">
            <v>0</v>
          </cell>
          <cell r="AC15">
            <v>0</v>
          </cell>
          <cell r="AD15">
            <v>0</v>
          </cell>
          <cell r="AE15">
            <v>0</v>
          </cell>
          <cell r="AF15">
            <v>6.0906663762254798E-4</v>
          </cell>
          <cell r="AG15">
            <v>0</v>
          </cell>
          <cell r="AH15">
            <v>7.8153387224634604E-3</v>
          </cell>
          <cell r="AI15">
            <v>0</v>
          </cell>
          <cell r="AJ15">
            <v>0</v>
          </cell>
          <cell r="AK15">
            <v>0</v>
          </cell>
        </row>
        <row r="16">
          <cell r="A16">
            <v>900000</v>
          </cell>
          <cell r="B16" t="str">
            <v>c1: Direct expenditure to educational institutions</v>
          </cell>
          <cell r="C16">
            <v>4.4584781275835601</v>
          </cell>
          <cell r="D16">
            <v>5.3223329208107</v>
          </cell>
          <cell r="E16">
            <v>5.02640118301293</v>
          </cell>
          <cell r="F16">
            <v>5.4483275865890297</v>
          </cell>
          <cell r="G16">
            <v>5.7627420347846696</v>
          </cell>
          <cell r="H16" t="str">
            <v>xr:G20</v>
          </cell>
          <cell r="I16">
            <v>4.84986182687281</v>
          </cell>
          <cell r="J16">
            <v>6.4947537586553699</v>
          </cell>
          <cell r="K16">
            <v>6.6354958225715102</v>
          </cell>
          <cell r="L16">
            <v>5.7783138448560001</v>
          </cell>
          <cell r="M16">
            <v>4.5384292090207099</v>
          </cell>
          <cell r="N16">
            <v>3.6806136290384601</v>
          </cell>
          <cell r="O16">
            <v>4.9300778510940502</v>
          </cell>
          <cell r="P16">
            <v>4.5347180706672203</v>
          </cell>
          <cell r="Q16">
            <v>2.69695003349791</v>
          </cell>
          <cell r="R16" t="str">
            <v>m</v>
          </cell>
          <cell r="S16">
            <v>4.7404627873177496</v>
          </cell>
          <cell r="T16">
            <v>4.5180419209039604</v>
          </cell>
          <cell r="U16">
            <v>3.5825244109143002</v>
          </cell>
          <cell r="V16">
            <v>3.6441784090909102</v>
          </cell>
          <cell r="W16">
            <v>4.2938150863384204</v>
          </cell>
          <cell r="X16">
            <v>4.5968343710856399</v>
          </cell>
          <cell r="Y16">
            <v>4.5530116061164403</v>
          </cell>
          <cell r="Z16">
            <v>5.2620482171213503</v>
          </cell>
          <cell r="AA16">
            <v>6.7923135049719798</v>
          </cell>
          <cell r="AB16">
            <v>2.9272859130223101</v>
          </cell>
          <cell r="AC16">
            <v>5.2141610203268201</v>
          </cell>
          <cell r="AD16">
            <v>5.3616994800104303</v>
          </cell>
          <cell r="AE16">
            <v>4.0517052507577497E-3</v>
          </cell>
          <cell r="AF16">
            <v>4.7629312012657099</v>
          </cell>
          <cell r="AG16">
            <v>6.5695876492340703</v>
          </cell>
          <cell r="AH16">
            <v>5.4535141383746497</v>
          </cell>
          <cell r="AI16">
            <v>2.1860993685566998</v>
          </cell>
          <cell r="AJ16">
            <v>4.6227896876888801</v>
          </cell>
          <cell r="AK16">
            <v>4.9949640727829197</v>
          </cell>
        </row>
        <row r="17">
          <cell r="A17">
            <v>900000</v>
          </cell>
          <cell r="B17" t="str">
            <v>c2: Total public subsidies to the households &amp; other private subsidies to households</v>
          </cell>
          <cell r="C17">
            <v>0.178530300407019</v>
          </cell>
          <cell r="D17">
            <v>0.20543885086296601</v>
          </cell>
          <cell r="E17" t="str">
            <v>m</v>
          </cell>
          <cell r="F17" t="str">
            <v>m</v>
          </cell>
          <cell r="G17">
            <v>0.51245426525957005</v>
          </cell>
          <cell r="H17" t="str">
            <v>x</v>
          </cell>
          <cell r="I17" t="str">
            <v>n</v>
          </cell>
          <cell r="J17">
            <v>0.110710478712262</v>
          </cell>
          <cell r="K17" t="str">
            <v>m</v>
          </cell>
          <cell r="L17" t="str">
            <v>n</v>
          </cell>
          <cell r="M17">
            <v>7.62003239428472E-3</v>
          </cell>
          <cell r="N17" t="str">
            <v>n</v>
          </cell>
          <cell r="O17" t="str">
            <v>n</v>
          </cell>
          <cell r="P17" t="str">
            <v>m</v>
          </cell>
          <cell r="Q17" t="str">
            <v>x</v>
          </cell>
          <cell r="R17" t="str">
            <v>m</v>
          </cell>
          <cell r="S17">
            <v>0.124418327632772</v>
          </cell>
          <cell r="T17">
            <v>0.123309661016949</v>
          </cell>
          <cell r="U17" t="str">
            <v>m</v>
          </cell>
          <cell r="V17" t="str">
            <v>m</v>
          </cell>
          <cell r="W17">
            <v>3.8337858243813097E-2</v>
          </cell>
          <cell r="X17">
            <v>0</v>
          </cell>
          <cell r="Y17">
            <v>0.237494842600904</v>
          </cell>
          <cell r="Z17">
            <v>0.27601276537043701</v>
          </cell>
          <cell r="AA17" t="str">
            <v>n</v>
          </cell>
          <cell r="AB17" t="str">
            <v>m</v>
          </cell>
          <cell r="AC17" t="str">
            <v>m</v>
          </cell>
          <cell r="AD17" t="str">
            <v>a</v>
          </cell>
          <cell r="AE17" t="str">
            <v>a</v>
          </cell>
          <cell r="AF17" t="str">
            <v>n</v>
          </cell>
          <cell r="AG17">
            <v>0</v>
          </cell>
          <cell r="AH17">
            <v>6.3637744300679505E-2</v>
          </cell>
          <cell r="AI17" t="str">
            <v>m</v>
          </cell>
          <cell r="AJ17">
            <v>0.21560907204032501</v>
          </cell>
          <cell r="AK17" t="str">
            <v>x</v>
          </cell>
        </row>
        <row r="18">
          <cell r="A18">
            <v>900000</v>
          </cell>
          <cell r="B18" t="str">
            <v>c3: Private payments to educ. institutions (inclusive of public subsidies to households)</v>
          </cell>
          <cell r="C18">
            <v>0.99655485093944696</v>
          </cell>
          <cell r="D18">
            <v>-1.39317734274957E-2</v>
          </cell>
          <cell r="E18">
            <v>-0.17609814008706001</v>
          </cell>
          <cell r="F18" t="str">
            <v>m</v>
          </cell>
          <cell r="G18">
            <v>0.72682454670691399</v>
          </cell>
          <cell r="H18" t="str">
            <v>m</v>
          </cell>
          <cell r="I18">
            <v>0.83745612069609399</v>
          </cell>
          <cell r="J18">
            <v>0.46647849900174299</v>
          </cell>
          <cell r="K18" t="str">
            <v>xr:L5</v>
          </cell>
          <cell r="L18">
            <v>0.54071894791064601</v>
          </cell>
          <cell r="M18">
            <v>1.2918365120809701</v>
          </cell>
          <cell r="N18" t="str">
            <v>m</v>
          </cell>
          <cell r="O18">
            <v>0.61070857081213303</v>
          </cell>
          <cell r="P18">
            <v>0.61752908302667198</v>
          </cell>
          <cell r="Q18">
            <v>0.26634186437715701</v>
          </cell>
          <cell r="R18" t="str">
            <v>m</v>
          </cell>
          <cell r="S18">
            <v>0.42292133189068498</v>
          </cell>
          <cell r="T18">
            <v>9.2639548022598901E-3</v>
          </cell>
          <cell r="U18">
            <v>1.1640614789518999</v>
          </cell>
          <cell r="V18">
            <v>2.5770548295454598</v>
          </cell>
          <cell r="W18" t="str">
            <v>m</v>
          </cell>
          <cell r="X18">
            <v>0.968350930690138</v>
          </cell>
          <cell r="Y18">
            <v>0.12483425457866799</v>
          </cell>
          <cell r="Z18" t="str">
            <v>m</v>
          </cell>
          <cell r="AA18" t="str">
            <v>m</v>
          </cell>
          <cell r="AB18" t="str">
            <v>m</v>
          </cell>
          <cell r="AC18" t="str">
            <v>m</v>
          </cell>
          <cell r="AD18" t="str">
            <v>m</v>
          </cell>
          <cell r="AE18" t="str">
            <v>m</v>
          </cell>
          <cell r="AF18">
            <v>0.90991402845272695</v>
          </cell>
          <cell r="AG18">
            <v>0.114414556259852</v>
          </cell>
          <cell r="AH18" t="str">
            <v>m</v>
          </cell>
          <cell r="AI18">
            <v>0.21059278350515501</v>
          </cell>
          <cell r="AJ18" t="str">
            <v>m</v>
          </cell>
          <cell r="AK18">
            <v>1.66805909750612</v>
          </cell>
        </row>
        <row r="19">
          <cell r="A19">
            <v>900000</v>
          </cell>
          <cell r="B19" t="str">
            <v>c4: Total expenditure from both public and private sources for educational institutions</v>
          </cell>
          <cell r="C19">
            <v>5.6335632789300201</v>
          </cell>
          <cell r="D19">
            <v>5.5138399982461701</v>
          </cell>
          <cell r="E19">
            <v>5.0284381313394304</v>
          </cell>
          <cell r="F19">
            <v>5.4483275865890297</v>
          </cell>
          <cell r="G19">
            <v>7.00202084675115</v>
          </cell>
          <cell r="H19" t="str">
            <v>xr:G20</v>
          </cell>
          <cell r="I19">
            <v>5.6873179475689</v>
          </cell>
          <cell r="J19">
            <v>7.0719427363693796</v>
          </cell>
          <cell r="K19">
            <v>6.6354958225715102</v>
          </cell>
          <cell r="L19">
            <v>6.3190327927666399</v>
          </cell>
          <cell r="M19">
            <v>5.8378857534959598</v>
          </cell>
          <cell r="N19">
            <v>3.6806136290384601</v>
          </cell>
          <cell r="O19">
            <v>5.54078642190618</v>
          </cell>
          <cell r="P19">
            <v>5.1522471536938896</v>
          </cell>
          <cell r="Q19">
            <v>2.9632918978750702</v>
          </cell>
          <cell r="R19" t="str">
            <v>m</v>
          </cell>
          <cell r="S19">
            <v>5.2878024468411997</v>
          </cell>
          <cell r="T19">
            <v>4.6506155367231603</v>
          </cell>
          <cell r="U19">
            <v>4.7465858898661999</v>
          </cell>
          <cell r="V19">
            <v>6.2212332386363602</v>
          </cell>
          <cell r="W19">
            <v>4.2938150863384204</v>
          </cell>
          <cell r="X19">
            <v>5.56518530177578</v>
          </cell>
          <cell r="Y19">
            <v>4.9153407032960104</v>
          </cell>
          <cell r="Z19">
            <v>5.2620482171213503</v>
          </cell>
          <cell r="AA19">
            <v>6.7923135049719798</v>
          </cell>
          <cell r="AB19">
            <v>2.9272859130223101</v>
          </cell>
          <cell r="AC19">
            <v>5.2141610203268201</v>
          </cell>
          <cell r="AD19">
            <v>5.3616994800104303</v>
          </cell>
          <cell r="AE19">
            <v>4.0517052507577497E-3</v>
          </cell>
          <cell r="AF19">
            <v>5.6728452297184404</v>
          </cell>
          <cell r="AG19">
            <v>6.6840022054939201</v>
          </cell>
          <cell r="AH19">
            <v>5.4535141383746497</v>
          </cell>
          <cell r="AI19">
            <v>2.3966921520618598</v>
          </cell>
          <cell r="AJ19">
            <v>4.6227896876888801</v>
          </cell>
          <cell r="AK19">
            <v>6.6630231702890503</v>
          </cell>
        </row>
        <row r="20">
          <cell r="A20">
            <v>900000</v>
          </cell>
          <cell r="B20" t="str">
            <v>c5: Total expenditure from public, private and international sources for educational institutions plus public subsidies to households</v>
          </cell>
          <cell r="C20">
            <v>6.1177383109222196</v>
          </cell>
          <cell r="D20">
            <v>5.6313337233599396</v>
          </cell>
          <cell r="E20">
            <v>5.0648324412138397</v>
          </cell>
          <cell r="F20">
            <v>5.5652264977155497</v>
          </cell>
          <cell r="G20">
            <v>7.3393271761841303</v>
          </cell>
          <cell r="H20" t="str">
            <v>xr:G20</v>
          </cell>
          <cell r="I20">
            <v>6.0305101202479703</v>
          </cell>
          <cell r="J20">
            <v>8.4571263908232908</v>
          </cell>
          <cell r="K20">
            <v>7.26482777362114</v>
          </cell>
          <cell r="L20">
            <v>6.5800087727185899</v>
          </cell>
          <cell r="M20">
            <v>6.0479334980755199</v>
          </cell>
          <cell r="N20">
            <v>3.69536080149265</v>
          </cell>
          <cell r="O20">
            <v>5.69751343965192</v>
          </cell>
          <cell r="P20">
            <v>5.4955973589467702</v>
          </cell>
          <cell r="Q20">
            <v>2.9932471399338798</v>
          </cell>
          <cell r="R20" t="str">
            <v>m</v>
          </cell>
          <cell r="S20">
            <v>5.7043884522346904</v>
          </cell>
          <cell r="T20">
            <v>4.6870147457627098</v>
          </cell>
          <cell r="U20">
            <v>4.7465858898661999</v>
          </cell>
          <cell r="V20">
            <v>6.2212332386363602</v>
          </cell>
          <cell r="W20">
            <v>4.4017212915946198</v>
          </cell>
          <cell r="X20">
            <v>5.6126758875832996</v>
          </cell>
          <cell r="Y20">
            <v>5.3842246578794004</v>
          </cell>
          <cell r="Z20">
            <v>5.8485753435335299</v>
          </cell>
          <cell r="AA20">
            <v>7.9784199456192999</v>
          </cell>
          <cell r="AB20">
            <v>2.9272859130223101</v>
          </cell>
          <cell r="AC20">
            <v>5.2239044702229904</v>
          </cell>
          <cell r="AD20">
            <v>5.4638328045688001</v>
          </cell>
          <cell r="AE20">
            <v>4.0517052507577497E-3</v>
          </cell>
          <cell r="AF20">
            <v>5.7885120000458601</v>
          </cell>
          <cell r="AG20">
            <v>7.8881483881596397</v>
          </cell>
          <cell r="AH20">
            <v>5.5590189800883802</v>
          </cell>
          <cell r="AI20">
            <v>2.46241653350515</v>
          </cell>
          <cell r="AJ20">
            <v>4.9365774824589197</v>
          </cell>
          <cell r="AK20">
            <v>6.6630231702890503</v>
          </cell>
        </row>
        <row r="21">
          <cell r="A21">
            <v>900000</v>
          </cell>
          <cell r="B21" t="str">
            <v>c6: Private payments other than to educational institutions</v>
          </cell>
          <cell r="C21">
            <v>0.48417503199219403</v>
          </cell>
          <cell r="D21" t="str">
            <v>a</v>
          </cell>
          <cell r="E21">
            <v>3.6394309874409003E-2</v>
          </cell>
          <cell r="F21" t="str">
            <v>m</v>
          </cell>
          <cell r="G21" t="str">
            <v>m</v>
          </cell>
          <cell r="H21" t="str">
            <v>m</v>
          </cell>
          <cell r="I21" t="str">
            <v>m</v>
          </cell>
          <cell r="J21" t="str">
            <v>m</v>
          </cell>
          <cell r="K21">
            <v>0.62933195104962503</v>
          </cell>
          <cell r="L21">
            <v>0.26088462465567203</v>
          </cell>
          <cell r="M21" t="str">
            <v>n</v>
          </cell>
          <cell r="N21" t="str">
            <v>m</v>
          </cell>
          <cell r="O21" t="str">
            <v>m</v>
          </cell>
          <cell r="P21">
            <v>0.223630429680408</v>
          </cell>
          <cell r="Q21" t="str">
            <v>xr:G12</v>
          </cell>
          <cell r="R21" t="str">
            <v>m</v>
          </cell>
          <cell r="S21" t="str">
            <v>m</v>
          </cell>
          <cell r="T21" t="str">
            <v>m</v>
          </cell>
          <cell r="U21" t="str">
            <v>m</v>
          </cell>
          <cell r="V21" t="str">
            <v>m</v>
          </cell>
          <cell r="W21" t="str">
            <v>m</v>
          </cell>
          <cell r="X21">
            <v>0.31943599219926699</v>
          </cell>
          <cell r="Y21">
            <v>0.59537393111919501</v>
          </cell>
          <cell r="Z21" t="str">
            <v>m</v>
          </cell>
          <cell r="AA21" t="str">
            <v>m</v>
          </cell>
          <cell r="AB21" t="str">
            <v>m</v>
          </cell>
          <cell r="AC21" t="str">
            <v>m</v>
          </cell>
          <cell r="AD21" t="str">
            <v>m</v>
          </cell>
          <cell r="AE21" t="str">
            <v>a</v>
          </cell>
          <cell r="AF21">
            <v>0.55702941720204802</v>
          </cell>
          <cell r="AG21">
            <v>1.1997084468350101</v>
          </cell>
          <cell r="AH21" t="str">
            <v>m</v>
          </cell>
          <cell r="AI21">
            <v>8.5936026417525806</v>
          </cell>
          <cell r="AJ21">
            <v>0.31488098763927402</v>
          </cell>
          <cell r="AK21">
            <v>0.14675999335951501</v>
          </cell>
        </row>
        <row r="22">
          <cell r="A22">
            <v>900000</v>
          </cell>
          <cell r="B22" t="str">
            <v>c7: Financial aid to students NOT attributable to household payments to educational institutions</v>
          </cell>
          <cell r="C22">
            <v>0.48417503199219403</v>
          </cell>
          <cell r="D22">
            <v>0.117493725113773</v>
          </cell>
          <cell r="E22">
            <v>3.6394309874409003E-2</v>
          </cell>
          <cell r="F22">
            <v>0.11689891112652</v>
          </cell>
          <cell r="G22">
            <v>0.33386217350698699</v>
          </cell>
          <cell r="H22">
            <v>0</v>
          </cell>
          <cell r="I22">
            <v>0.34319217267906499</v>
          </cell>
          <cell r="J22">
            <v>1.38518365445391</v>
          </cell>
          <cell r="K22">
            <v>0.62933195104962503</v>
          </cell>
          <cell r="L22">
            <v>0.26097597995194999</v>
          </cell>
          <cell r="M22">
            <v>0.20541517514966201</v>
          </cell>
          <cell r="N22">
            <v>1.4747172454194201E-2</v>
          </cell>
          <cell r="O22">
            <v>0.156727017745734</v>
          </cell>
          <cell r="P22">
            <v>0.34335020525288001</v>
          </cell>
          <cell r="Q22">
            <v>2.9955242058810699E-2</v>
          </cell>
          <cell r="R22">
            <v>0</v>
          </cell>
          <cell r="S22">
            <v>0.36501187318431899</v>
          </cell>
          <cell r="T22">
            <v>2.96213559322034E-2</v>
          </cell>
          <cell r="U22">
            <v>0</v>
          </cell>
          <cell r="V22">
            <v>0</v>
          </cell>
          <cell r="W22">
            <v>0.107906205256199</v>
          </cell>
          <cell r="X22">
            <v>4.7490585807513301E-2</v>
          </cell>
          <cell r="Y22">
            <v>0.46888395458339199</v>
          </cell>
          <cell r="Z22">
            <v>0.58652712641217897</v>
          </cell>
          <cell r="AA22">
            <v>1.1861064406473201</v>
          </cell>
          <cell r="AB22">
            <v>0</v>
          </cell>
          <cell r="AC22">
            <v>9.7434498961632907E-3</v>
          </cell>
          <cell r="AD22">
            <v>0.10213332455837</v>
          </cell>
          <cell r="AE22">
            <v>0</v>
          </cell>
          <cell r="AF22">
            <v>0.11566677032742</v>
          </cell>
          <cell r="AG22">
            <v>1.20414618266572</v>
          </cell>
          <cell r="AH22">
            <v>0.10550484171373201</v>
          </cell>
          <cell r="AI22">
            <v>6.5724381443298993E-2</v>
          </cell>
          <cell r="AJ22">
            <v>0.31378779477003399</v>
          </cell>
          <cell r="AK22">
            <v>0</v>
          </cell>
        </row>
        <row r="23">
          <cell r="A23">
            <v>901030</v>
          </cell>
          <cell r="B23" t="str">
            <v>c1: Direct expenditure to educational institutions</v>
          </cell>
          <cell r="C23">
            <v>3.2361349555411199</v>
          </cell>
          <cell r="D23">
            <v>3.83431549255332</v>
          </cell>
          <cell r="E23">
            <v>3.4402536812946498</v>
          </cell>
          <cell r="F23">
            <v>3.8497354597870399</v>
          </cell>
          <cell r="G23">
            <v>4.0407592163980297</v>
          </cell>
          <cell r="H23" t="str">
            <v>xr</v>
          </cell>
          <cell r="I23">
            <v>3.43360967958772</v>
          </cell>
          <cell r="J23">
            <v>4.2175340178782204</v>
          </cell>
          <cell r="K23">
            <v>4.2133202931444096</v>
          </cell>
          <cell r="L23">
            <v>4.0609908839160003</v>
          </cell>
          <cell r="M23">
            <v>2.9112491078570799</v>
          </cell>
          <cell r="N23">
            <v>2.8370202357051202</v>
          </cell>
          <cell r="O23">
            <v>3.3422931012783401</v>
          </cell>
          <cell r="P23">
            <v>3.4082495272762698</v>
          </cell>
          <cell r="Q23">
            <v>1.9971314319628299</v>
          </cell>
          <cell r="R23" t="str">
            <v>m</v>
          </cell>
          <cell r="S23">
            <v>3.3186320831620399</v>
          </cell>
          <cell r="T23">
            <v>3.2424113559321999</v>
          </cell>
          <cell r="U23">
            <v>2.8240196909331599</v>
          </cell>
          <cell r="V23">
            <v>2.95659971590909</v>
          </cell>
          <cell r="W23">
            <v>4.2076793077278198</v>
          </cell>
          <cell r="X23">
            <v>3.3672048734101798</v>
          </cell>
          <cell r="Y23">
            <v>3.0312333664036801</v>
          </cell>
          <cell r="Z23">
            <v>3.8225911364809799</v>
          </cell>
          <cell r="AA23">
            <v>4.0607918571031796</v>
          </cell>
          <cell r="AB23">
            <v>2.0481110805695599</v>
          </cell>
          <cell r="AC23">
            <v>3.2856314111304599</v>
          </cell>
          <cell r="AD23">
            <v>4.0850989442378696</v>
          </cell>
          <cell r="AE23">
            <v>2.3266969240451998E-3</v>
          </cell>
          <cell r="AF23">
            <v>3.5059165449727598</v>
          </cell>
          <cell r="AG23">
            <v>4.4476812222375601</v>
          </cell>
          <cell r="AH23">
            <v>4.0752350108760904</v>
          </cell>
          <cell r="AI23">
            <v>1.4184751804123701</v>
          </cell>
          <cell r="AJ23">
            <v>3.7551132188066698</v>
          </cell>
          <cell r="AK23">
            <v>3.4915014903596799</v>
          </cell>
        </row>
        <row r="24">
          <cell r="A24">
            <v>901030</v>
          </cell>
          <cell r="B24" t="str">
            <v>c2: Total public subsidies to the households &amp; other private subsidies to households</v>
          </cell>
          <cell r="C24">
            <v>3.23626354879471E-2</v>
          </cell>
          <cell r="D24">
            <v>6.0567321071710598E-3</v>
          </cell>
          <cell r="E24">
            <v>0</v>
          </cell>
          <cell r="F24" t="str">
            <v>m</v>
          </cell>
          <cell r="G24" t="str">
            <v>x</v>
          </cell>
          <cell r="H24" t="str">
            <v>x</v>
          </cell>
          <cell r="I24" t="str">
            <v>n</v>
          </cell>
          <cell r="J24" t="str">
            <v>x</v>
          </cell>
          <cell r="K24" t="str">
            <v>m</v>
          </cell>
          <cell r="L24" t="str">
            <v>n</v>
          </cell>
          <cell r="M24" t="str">
            <v>x</v>
          </cell>
          <cell r="N24" t="str">
            <v>n</v>
          </cell>
          <cell r="O24" t="str">
            <v>n</v>
          </cell>
          <cell r="P24" t="str">
            <v>m</v>
          </cell>
          <cell r="Q24" t="str">
            <v>x</v>
          </cell>
          <cell r="R24" t="str">
            <v>m</v>
          </cell>
          <cell r="S24" t="str">
            <v>n</v>
          </cell>
          <cell r="T24">
            <v>3.8831977401130001E-2</v>
          </cell>
          <cell r="U24" t="str">
            <v>m</v>
          </cell>
          <cell r="V24" t="str">
            <v>n</v>
          </cell>
          <cell r="W24" t="str">
            <v>x</v>
          </cell>
          <cell r="X24">
            <v>0</v>
          </cell>
          <cell r="Y24">
            <v>9.6886190768649294E-2</v>
          </cell>
          <cell r="Z24">
            <v>5.0238167077397602E-2</v>
          </cell>
          <cell r="AA24" t="str">
            <v>n</v>
          </cell>
          <cell r="AB24" t="str">
            <v>m</v>
          </cell>
          <cell r="AC24" t="str">
            <v>m</v>
          </cell>
          <cell r="AD24" t="str">
            <v>a</v>
          </cell>
          <cell r="AE24" t="str">
            <v>a</v>
          </cell>
          <cell r="AF24" t="str">
            <v>n</v>
          </cell>
          <cell r="AG24" t="str">
            <v>m</v>
          </cell>
          <cell r="AH24">
            <v>5.0714636782321798E-2</v>
          </cell>
          <cell r="AI24" t="str">
            <v>m</v>
          </cell>
          <cell r="AJ24">
            <v>2.76227688397368E-2</v>
          </cell>
          <cell r="AK24" t="str">
            <v>x</v>
          </cell>
        </row>
        <row r="25">
          <cell r="A25">
            <v>901030</v>
          </cell>
          <cell r="B25" t="str">
            <v>c3: Private payments to educ. institutions (inclusive of public subsidies to households)</v>
          </cell>
          <cell r="C25">
            <v>0.467350747980248</v>
          </cell>
          <cell r="D25">
            <v>6.2123415481076E-2</v>
          </cell>
          <cell r="E25" t="str">
            <v>m</v>
          </cell>
          <cell r="F25" t="str">
            <v>m</v>
          </cell>
          <cell r="G25">
            <v>0.26739530697233899</v>
          </cell>
          <cell r="H25" t="str">
            <v>m</v>
          </cell>
          <cell r="I25">
            <v>0.458667562924789</v>
          </cell>
          <cell r="J25">
            <v>9.3103215713962698E-2</v>
          </cell>
          <cell r="K25" t="str">
            <v>xr</v>
          </cell>
          <cell r="L25">
            <v>0.32878771130316897</v>
          </cell>
          <cell r="M25">
            <v>0.913085356049671</v>
          </cell>
          <cell r="N25" t="str">
            <v>m</v>
          </cell>
          <cell r="O25">
            <v>0.30282817022959801</v>
          </cell>
          <cell r="P25" t="str">
            <v>xc</v>
          </cell>
          <cell r="Q25">
            <v>0.115176237238025</v>
          </cell>
          <cell r="R25" t="str">
            <v>m</v>
          </cell>
          <cell r="S25">
            <v>0.12771724220091399</v>
          </cell>
          <cell r="T25">
            <v>-3.7896779661016997E-2</v>
          </cell>
          <cell r="U25">
            <v>0.25536426956481101</v>
          </cell>
          <cell r="V25">
            <v>0.87106221590909105</v>
          </cell>
          <cell r="W25" t="str">
            <v>m</v>
          </cell>
          <cell r="X25">
            <v>0.65282183465231902</v>
          </cell>
          <cell r="Y25">
            <v>0.101396828396403</v>
          </cell>
          <cell r="Z25" t="str">
            <v>m</v>
          </cell>
          <cell r="AA25" t="str">
            <v>m</v>
          </cell>
          <cell r="AB25" t="str">
            <v>m</v>
          </cell>
          <cell r="AC25" t="str">
            <v>m</v>
          </cell>
          <cell r="AD25" t="str">
            <v>m</v>
          </cell>
          <cell r="AE25" t="str">
            <v>m</v>
          </cell>
          <cell r="AF25">
            <v>0.54287470854370001</v>
          </cell>
          <cell r="AG25">
            <v>6.8146600907121801E-3</v>
          </cell>
          <cell r="AH25" t="str">
            <v>m</v>
          </cell>
          <cell r="AI25">
            <v>0.202164948453608</v>
          </cell>
          <cell r="AJ25" t="str">
            <v>m</v>
          </cell>
          <cell r="AK25">
            <v>0.37580206187647203</v>
          </cell>
        </row>
        <row r="26">
          <cell r="A26">
            <v>901030</v>
          </cell>
          <cell r="B26" t="str">
            <v>c4: Total expenditure from both public and private sources for educational institutions</v>
          </cell>
          <cell r="C26">
            <v>3.7358483390093098</v>
          </cell>
          <cell r="D26">
            <v>3.9024956401415598</v>
          </cell>
          <cell r="E26">
            <v>3.4402536812946498</v>
          </cell>
          <cell r="F26">
            <v>3.8497354597870399</v>
          </cell>
          <cell r="G26">
            <v>4.3081545233703702</v>
          </cell>
          <cell r="H26" t="str">
            <v>xr</v>
          </cell>
          <cell r="I26">
            <v>3.8922772425125101</v>
          </cell>
          <cell r="J26">
            <v>4.3106372335921899</v>
          </cell>
          <cell r="K26">
            <v>4.2133202931444096</v>
          </cell>
          <cell r="L26">
            <v>4.3897785952191697</v>
          </cell>
          <cell r="M26">
            <v>3.82433446390676</v>
          </cell>
          <cell r="N26">
            <v>2.8370202357051202</v>
          </cell>
          <cell r="O26">
            <v>3.6451212715079402</v>
          </cell>
          <cell r="P26">
            <v>3.4082495272762698</v>
          </cell>
          <cell r="Q26">
            <v>2.11230766920086</v>
          </cell>
          <cell r="R26" t="str">
            <v>m</v>
          </cell>
          <cell r="S26">
            <v>3.44634932536295</v>
          </cell>
          <cell r="T26">
            <v>3.2433465536723198</v>
          </cell>
          <cell r="U26">
            <v>3.07938396049797</v>
          </cell>
          <cell r="V26">
            <v>3.8276619318181799</v>
          </cell>
          <cell r="W26">
            <v>4.2076793077278198</v>
          </cell>
          <cell r="X26">
            <v>4.0200267080624998</v>
          </cell>
          <cell r="Y26">
            <v>3.2295163855687301</v>
          </cell>
          <cell r="Z26">
            <v>3.8225911364809799</v>
          </cell>
          <cell r="AA26">
            <v>4.0607918571031796</v>
          </cell>
          <cell r="AB26">
            <v>2.0481110805695599</v>
          </cell>
          <cell r="AC26">
            <v>3.2856314111304599</v>
          </cell>
          <cell r="AD26">
            <v>4.0850989442378696</v>
          </cell>
          <cell r="AE26">
            <v>2.3266969240451998E-3</v>
          </cell>
          <cell r="AF26">
            <v>4.0487912535164599</v>
          </cell>
          <cell r="AG26">
            <v>4.4544958823282697</v>
          </cell>
          <cell r="AH26">
            <v>4.0752350108760904</v>
          </cell>
          <cell r="AI26">
            <v>1.62064012886598</v>
          </cell>
          <cell r="AJ26">
            <v>3.7551132188066698</v>
          </cell>
          <cell r="AK26">
            <v>3.8673035522361499</v>
          </cell>
        </row>
        <row r="27">
          <cell r="A27">
            <v>901030</v>
          </cell>
          <cell r="B27" t="str">
            <v>c5: Total expenditure from public, private and international sources for educational institutions plus public subsidies to households</v>
          </cell>
          <cell r="C27">
            <v>4.0219040316302603</v>
          </cell>
          <cell r="D27">
            <v>3.9261938403593302</v>
          </cell>
          <cell r="E27">
            <v>3.4498135921521298</v>
          </cell>
          <cell r="F27">
            <v>3.8498048006687098</v>
          </cell>
          <cell r="G27">
            <v>4.3443734313211397</v>
          </cell>
          <cell r="H27" t="str">
            <v>xr</v>
          </cell>
          <cell r="I27">
            <v>4.1508850548958103</v>
          </cell>
          <cell r="J27">
            <v>4.91428205494769</v>
          </cell>
          <cell r="K27">
            <v>4.4405502548177296</v>
          </cell>
          <cell r="L27">
            <v>4.5544138898680604</v>
          </cell>
          <cell r="M27">
            <v>3.82433446390676</v>
          </cell>
          <cell r="N27">
            <v>2.83778490160616</v>
          </cell>
          <cell r="O27">
            <v>3.66691238605513</v>
          </cell>
          <cell r="P27">
            <v>3.4082495272762698</v>
          </cell>
          <cell r="Q27">
            <v>2.1390339494035899</v>
          </cell>
          <cell r="R27" t="str">
            <v>m</v>
          </cell>
          <cell r="S27">
            <v>3.62608927332903</v>
          </cell>
          <cell r="T27">
            <v>3.2447901694915302</v>
          </cell>
          <cell r="U27">
            <v>3.07938396049797</v>
          </cell>
          <cell r="V27">
            <v>3.8276619318181799</v>
          </cell>
          <cell r="W27">
            <v>4.2095375202447398</v>
          </cell>
          <cell r="X27">
            <v>4.03280134128992</v>
          </cell>
          <cell r="Y27">
            <v>3.4160377001937001</v>
          </cell>
          <cell r="Z27">
            <v>3.9907797827835698</v>
          </cell>
          <cell r="AA27">
            <v>4.37941197365787</v>
          </cell>
          <cell r="AB27">
            <v>2.0481110805695599</v>
          </cell>
          <cell r="AC27">
            <v>3.2878602644514801</v>
          </cell>
          <cell r="AD27">
            <v>4.1513395740396497</v>
          </cell>
          <cell r="AE27">
            <v>2.3266969240451998E-3</v>
          </cell>
          <cell r="AF27">
            <v>4.1011724174499697</v>
          </cell>
          <cell r="AG27">
            <v>5.0680584540995302</v>
          </cell>
          <cell r="AH27">
            <v>4.1361245048153803</v>
          </cell>
          <cell r="AI27">
            <v>1.66722791237113</v>
          </cell>
          <cell r="AJ27">
            <v>3.7892665646561099</v>
          </cell>
          <cell r="AK27">
            <v>3.8673035522361499</v>
          </cell>
        </row>
        <row r="28">
          <cell r="A28">
            <v>901030</v>
          </cell>
          <cell r="B28" t="str">
            <v>c6: Private payments other than to educational institutions</v>
          </cell>
          <cell r="C28">
            <v>0.28605569262094699</v>
          </cell>
          <cell r="D28" t="str">
            <v>a</v>
          </cell>
          <cell r="E28" t="str">
            <v>m</v>
          </cell>
          <cell r="F28" t="str">
            <v>m</v>
          </cell>
          <cell r="G28" t="str">
            <v>m</v>
          </cell>
          <cell r="H28" t="str">
            <v>m</v>
          </cell>
          <cell r="I28" t="str">
            <v>m</v>
          </cell>
          <cell r="J28">
            <v>0.60364482135550601</v>
          </cell>
          <cell r="K28">
            <v>0.22722996167332399</v>
          </cell>
          <cell r="L28">
            <v>0.15273300461957601</v>
          </cell>
          <cell r="M28" t="str">
            <v>n</v>
          </cell>
          <cell r="N28" t="str">
            <v>m</v>
          </cell>
          <cell r="O28" t="str">
            <v>m</v>
          </cell>
          <cell r="P28" t="str">
            <v>xc</v>
          </cell>
          <cell r="Q28" t="str">
            <v>xr</v>
          </cell>
          <cell r="R28" t="str">
            <v>m</v>
          </cell>
          <cell r="S28" t="str">
            <v>m</v>
          </cell>
          <cell r="T28" t="str">
            <v>m</v>
          </cell>
          <cell r="U28" t="str">
            <v>a</v>
          </cell>
          <cell r="V28" t="str">
            <v>m</v>
          </cell>
          <cell r="W28" t="str">
            <v>m</v>
          </cell>
          <cell r="X28">
            <v>0.26683964748696198</v>
          </cell>
          <cell r="Y28">
            <v>0.25536983669548502</v>
          </cell>
          <cell r="Z28" t="str">
            <v>m</v>
          </cell>
          <cell r="AA28" t="str">
            <v>m</v>
          </cell>
          <cell r="AB28" t="str">
            <v>m</v>
          </cell>
          <cell r="AC28" t="str">
            <v>m</v>
          </cell>
          <cell r="AD28" t="str">
            <v>m</v>
          </cell>
          <cell r="AE28" t="str">
            <v>a</v>
          </cell>
          <cell r="AF28">
            <v>0.32022144229846</v>
          </cell>
          <cell r="AG28">
            <v>0.609124835940554</v>
          </cell>
          <cell r="AH28" t="str">
            <v>m</v>
          </cell>
          <cell r="AI28">
            <v>8.4464500000000005</v>
          </cell>
          <cell r="AJ28">
            <v>3.4153345849441803E-2</v>
          </cell>
          <cell r="AK28">
            <v>2.1244677038339901E-2</v>
          </cell>
        </row>
        <row r="29">
          <cell r="A29">
            <v>901030</v>
          </cell>
          <cell r="B29" t="str">
            <v>c7: Financial aid to students NOT attributable to household payments to educational institutions</v>
          </cell>
          <cell r="C29">
            <v>0.28605569262094699</v>
          </cell>
          <cell r="D29">
            <v>2.3698200217767199E-2</v>
          </cell>
          <cell r="E29">
            <v>9.5599108574761001E-3</v>
          </cell>
          <cell r="F29">
            <v>6.9340881674059902E-5</v>
          </cell>
          <cell r="G29">
            <v>3.6218907950766398E-2</v>
          </cell>
          <cell r="H29">
            <v>0</v>
          </cell>
          <cell r="I29">
            <v>0.2586078123833</v>
          </cell>
          <cell r="J29">
            <v>0.60364482135550601</v>
          </cell>
          <cell r="K29">
            <v>0.22722996167332399</v>
          </cell>
          <cell r="L29">
            <v>0.16463529464889001</v>
          </cell>
          <cell r="M29">
            <v>0</v>
          </cell>
          <cell r="N29">
            <v>7.6466590104354304E-4</v>
          </cell>
          <cell r="O29">
            <v>2.1791114547187102E-2</v>
          </cell>
          <cell r="P29">
            <v>0</v>
          </cell>
          <cell r="Q29">
            <v>2.6726280202735202E-2</v>
          </cell>
          <cell r="R29">
            <v>0</v>
          </cell>
          <cell r="S29">
            <v>0.179739947966085</v>
          </cell>
          <cell r="T29">
            <v>1.4436158192090401E-3</v>
          </cell>
          <cell r="U29">
            <v>0</v>
          </cell>
          <cell r="V29">
            <v>0</v>
          </cell>
          <cell r="W29">
            <v>1.8582125169195099E-3</v>
          </cell>
          <cell r="X29">
            <v>1.27746332274214E-2</v>
          </cell>
          <cell r="Y29">
            <v>0.18652131462496699</v>
          </cell>
          <cell r="Z29">
            <v>0.168188646302592</v>
          </cell>
          <cell r="AA29">
            <v>0.31862011655468297</v>
          </cell>
          <cell r="AB29">
            <v>0</v>
          </cell>
          <cell r="AC29">
            <v>2.2288533210267601E-3</v>
          </cell>
          <cell r="AD29">
            <v>6.6240629801779805E-2</v>
          </cell>
          <cell r="AE29">
            <v>0</v>
          </cell>
          <cell r="AF29">
            <v>5.238116393351E-2</v>
          </cell>
          <cell r="AG29">
            <v>0.61356257177125795</v>
          </cell>
          <cell r="AH29">
            <v>6.0889493939285902E-2</v>
          </cell>
          <cell r="AI29">
            <v>4.6587783505154599E-2</v>
          </cell>
          <cell r="AJ29">
            <v>3.4153345849441803E-2</v>
          </cell>
          <cell r="AK29">
            <v>0</v>
          </cell>
        </row>
        <row r="30">
          <cell r="A30">
            <v>902030</v>
          </cell>
          <cell r="B30" t="str">
            <v>c1: Direct expenditure to educational institutions</v>
          </cell>
          <cell r="C30">
            <v>1.7569267594436799</v>
          </cell>
          <cell r="D30">
            <v>2.6257545660839301</v>
          </cell>
          <cell r="E30">
            <v>2.3810280549018001</v>
          </cell>
          <cell r="F30">
            <v>1.1220036981803601</v>
          </cell>
          <cell r="G30">
            <v>4.0407592163980297</v>
          </cell>
          <cell r="H30" t="str">
            <v>xr</v>
          </cell>
          <cell r="I30">
            <v>2.5390992605870499</v>
          </cell>
          <cell r="J30">
            <v>2.5668406648262398</v>
          </cell>
          <cell r="K30">
            <v>2.41804107467921</v>
          </cell>
          <cell r="L30">
            <v>2.92296490742903</v>
          </cell>
          <cell r="M30">
            <v>2.1650523306702301</v>
          </cell>
          <cell r="N30">
            <v>1.51041289110124</v>
          </cell>
          <cell r="O30">
            <v>2.2986569337816198</v>
          </cell>
          <cell r="P30">
            <v>1.96019511201449</v>
          </cell>
          <cell r="Q30">
            <v>0.61851524154906001</v>
          </cell>
          <cell r="R30">
            <v>0.59576372637223896</v>
          </cell>
          <cell r="S30">
            <v>2.0472958161153199</v>
          </cell>
          <cell r="T30">
            <v>2.14246175141243</v>
          </cell>
          <cell r="U30">
            <v>1.49894181086543</v>
          </cell>
          <cell r="V30">
            <v>1.33533210227273</v>
          </cell>
          <cell r="W30">
            <v>1.90511771287291</v>
          </cell>
          <cell r="X30">
            <v>1.5183107542001699</v>
          </cell>
          <cell r="Y30">
            <v>1.8207329018440701</v>
          </cell>
          <cell r="Z30">
            <v>2.2983232794430002</v>
          </cell>
          <cell r="AA30">
            <v>1.58868726359141</v>
          </cell>
          <cell r="AB30">
            <v>0.49858109412441098</v>
          </cell>
          <cell r="AC30">
            <v>1.0518229112038799</v>
          </cell>
          <cell r="AD30">
            <v>2.2793648483230502</v>
          </cell>
          <cell r="AE30">
            <v>2.3266969240451998E-3</v>
          </cell>
          <cell r="AF30">
            <v>2.3747207250329301</v>
          </cell>
          <cell r="AG30">
            <v>2.44998884486952</v>
          </cell>
          <cell r="AH30">
            <v>2.51962332366874</v>
          </cell>
          <cell r="AI30">
            <v>0.464857719072165</v>
          </cell>
          <cell r="AJ30">
            <v>2.1879319276090001</v>
          </cell>
          <cell r="AK30">
            <v>1.8590198545586001</v>
          </cell>
        </row>
        <row r="31">
          <cell r="A31">
            <v>902030</v>
          </cell>
          <cell r="B31" t="str">
            <v>c2: Total public subsidies to the households &amp; other private subsidies to households</v>
          </cell>
          <cell r="C31">
            <v>3.0498033310827E-2</v>
          </cell>
          <cell r="D31">
            <v>5.8718921635171504E-3</v>
          </cell>
          <cell r="E31">
            <v>0</v>
          </cell>
          <cell r="F31" t="str">
            <v>m</v>
          </cell>
          <cell r="G31" t="str">
            <v>x</v>
          </cell>
          <cell r="H31" t="str">
            <v>x</v>
          </cell>
          <cell r="I31" t="str">
            <v>n</v>
          </cell>
          <cell r="J31" t="str">
            <v>x</v>
          </cell>
          <cell r="K31" t="str">
            <v>m</v>
          </cell>
          <cell r="L31" t="str">
            <v>n</v>
          </cell>
          <cell r="M31" t="str">
            <v>x</v>
          </cell>
          <cell r="N31" t="str">
            <v>n</v>
          </cell>
          <cell r="O31" t="str">
            <v>n</v>
          </cell>
          <cell r="P31" t="str">
            <v>m</v>
          </cell>
          <cell r="Q31" t="str">
            <v>x</v>
          </cell>
          <cell r="R31" t="str">
            <v>m</v>
          </cell>
          <cell r="S31" t="str">
            <v>n</v>
          </cell>
          <cell r="T31">
            <v>3.8831977401130001E-2</v>
          </cell>
          <cell r="U31" t="str">
            <v>m</v>
          </cell>
          <cell r="V31" t="str">
            <v>n</v>
          </cell>
          <cell r="W31" t="str">
            <v>x</v>
          </cell>
          <cell r="X31">
            <v>0</v>
          </cell>
          <cell r="Y31">
            <v>7.2822475236610507E-2</v>
          </cell>
          <cell r="Z31">
            <v>5.0213188181539803E-2</v>
          </cell>
          <cell r="AA31" t="str">
            <v>n</v>
          </cell>
          <cell r="AB31" t="str">
            <v>m</v>
          </cell>
          <cell r="AC31" t="str">
            <v>m</v>
          </cell>
          <cell r="AD31" t="str">
            <v>a</v>
          </cell>
          <cell r="AE31" t="str">
            <v>a</v>
          </cell>
          <cell r="AF31" t="str">
            <v>n</v>
          </cell>
          <cell r="AG31" t="str">
            <v>m</v>
          </cell>
          <cell r="AH31">
            <v>3.7031289962447998E-2</v>
          </cell>
          <cell r="AI31" t="str">
            <v>m</v>
          </cell>
          <cell r="AJ31">
            <v>2.76227688397368E-2</v>
          </cell>
          <cell r="AK31" t="str">
            <v>x</v>
          </cell>
        </row>
        <row r="32">
          <cell r="A32">
            <v>902030</v>
          </cell>
          <cell r="B32" t="str">
            <v>c3: Private payments to educ. institutions (inclusive of public subsidies to households)</v>
          </cell>
          <cell r="C32">
            <v>0.31509633572437001</v>
          </cell>
          <cell r="D32">
            <v>5.1282337855607298E-2</v>
          </cell>
          <cell r="E32" t="str">
            <v>m</v>
          </cell>
          <cell r="F32" t="str">
            <v>m</v>
          </cell>
          <cell r="G32">
            <v>0.26739530697233899</v>
          </cell>
          <cell r="H32" t="str">
            <v>m</v>
          </cell>
          <cell r="I32">
            <v>0.40608708641422098</v>
          </cell>
          <cell r="J32">
            <v>7.04929967963107E-2</v>
          </cell>
          <cell r="K32" t="str">
            <v>xr</v>
          </cell>
          <cell r="L32">
            <v>0.26957642855865799</v>
          </cell>
          <cell r="M32">
            <v>0.90052030493804003</v>
          </cell>
          <cell r="N32" t="str">
            <v>m</v>
          </cell>
          <cell r="O32">
            <v>0.21210377748611101</v>
          </cell>
          <cell r="P32" t="str">
            <v>xc</v>
          </cell>
          <cell r="Q32">
            <v>3.5670295000072801E-2</v>
          </cell>
          <cell r="R32">
            <v>0.78894900824747305</v>
          </cell>
          <cell r="S32">
            <v>6.8363245971916994E-2</v>
          </cell>
          <cell r="T32">
            <v>-3.7896779661016997E-2</v>
          </cell>
          <cell r="U32">
            <v>0.244959895910357</v>
          </cell>
          <cell r="V32">
            <v>0.83954715909090905</v>
          </cell>
          <cell r="W32" t="str">
            <v>m</v>
          </cell>
          <cell r="X32">
            <v>0.380241770487807</v>
          </cell>
          <cell r="Y32">
            <v>8.7556258956551905E-2</v>
          </cell>
          <cell r="Z32" t="str">
            <v>m</v>
          </cell>
          <cell r="AA32" t="str">
            <v>m</v>
          </cell>
          <cell r="AB32" t="str">
            <v>m</v>
          </cell>
          <cell r="AC32" t="str">
            <v>m</v>
          </cell>
          <cell r="AD32" t="str">
            <v>m</v>
          </cell>
          <cell r="AE32" t="str">
            <v>m</v>
          </cell>
          <cell r="AF32">
            <v>0.33501387955384798</v>
          </cell>
          <cell r="AG32">
            <v>5.03956575843033E-3</v>
          </cell>
          <cell r="AH32" t="str">
            <v>m</v>
          </cell>
          <cell r="AI32">
            <v>0.144987113402062</v>
          </cell>
          <cell r="AJ32" t="str">
            <v>m</v>
          </cell>
          <cell r="AK32">
            <v>0.187962252593247</v>
          </cell>
        </row>
        <row r="33">
          <cell r="A33">
            <v>902030</v>
          </cell>
          <cell r="B33" t="str">
            <v>c4: Total expenditure from both public and private sources for educational institutions</v>
          </cell>
          <cell r="C33">
            <v>2.1025211284788701</v>
          </cell>
          <cell r="D33">
            <v>2.6829087961030602</v>
          </cell>
          <cell r="E33">
            <v>2.3810280549018001</v>
          </cell>
          <cell r="F33">
            <v>1.1220036981803601</v>
          </cell>
          <cell r="G33">
            <v>4.3081545233703702</v>
          </cell>
          <cell r="H33" t="str">
            <v>xr</v>
          </cell>
          <cell r="I33">
            <v>2.94518634700127</v>
          </cell>
          <cell r="J33">
            <v>2.63733366162255</v>
          </cell>
          <cell r="K33">
            <v>2.41804107467921</v>
          </cell>
          <cell r="L33">
            <v>3.1925413359876802</v>
          </cell>
          <cell r="M33">
            <v>3.06557263560827</v>
          </cell>
          <cell r="N33">
            <v>1.51041289110124</v>
          </cell>
          <cell r="O33">
            <v>2.5107607112677299</v>
          </cell>
          <cell r="P33">
            <v>1.96019511201449</v>
          </cell>
          <cell r="Q33">
            <v>0.65418553654913303</v>
          </cell>
          <cell r="R33">
            <v>1.3847127346197099</v>
          </cell>
          <cell r="S33">
            <v>2.1156590620872402</v>
          </cell>
          <cell r="T33">
            <v>2.1433969491525402</v>
          </cell>
          <cell r="U33">
            <v>1.74390170677578</v>
          </cell>
          <cell r="V33">
            <v>2.1748792613636398</v>
          </cell>
          <cell r="W33">
            <v>1.90511771287291</v>
          </cell>
          <cell r="X33">
            <v>1.89855252468798</v>
          </cell>
          <cell r="Y33">
            <v>1.9811116360372301</v>
          </cell>
          <cell r="Z33">
            <v>2.2983232794430002</v>
          </cell>
          <cell r="AA33">
            <v>1.58868726359141</v>
          </cell>
          <cell r="AB33">
            <v>0.49858109412441098</v>
          </cell>
          <cell r="AC33">
            <v>1.0518229112038799</v>
          </cell>
          <cell r="AD33">
            <v>2.2793648483230502</v>
          </cell>
          <cell r="AE33">
            <v>2.3266969240451998E-3</v>
          </cell>
          <cell r="AF33">
            <v>2.7097346045867701</v>
          </cell>
          <cell r="AG33">
            <v>2.4550284106279499</v>
          </cell>
          <cell r="AH33">
            <v>2.51962332366874</v>
          </cell>
          <cell r="AI33">
            <v>0.60984483247422705</v>
          </cell>
          <cell r="AJ33">
            <v>2.1879319276090001</v>
          </cell>
          <cell r="AK33">
            <v>2.0469821071518401</v>
          </cell>
        </row>
        <row r="34">
          <cell r="A34">
            <v>902030</v>
          </cell>
          <cell r="B34" t="str">
            <v>c5: Total expenditure from public, private and international sources for educational institutions plus public subsidies to households</v>
          </cell>
          <cell r="C34">
            <v>2.3207653120376599</v>
          </cell>
          <cell r="D34">
            <v>2.6985213234368</v>
          </cell>
          <cell r="E34">
            <v>2.3905879657592699</v>
          </cell>
          <cell r="F34">
            <v>1.1220730390620299</v>
          </cell>
          <cell r="G34">
            <v>4.3443734313211397</v>
          </cell>
          <cell r="H34" t="str">
            <v>xr</v>
          </cell>
          <cell r="I34">
            <v>3.2037941593845698</v>
          </cell>
          <cell r="J34">
            <v>3.2002371320440002</v>
          </cell>
          <cell r="K34">
            <v>2.6452710363525398</v>
          </cell>
          <cell r="L34">
            <v>3.3074401971917098</v>
          </cell>
          <cell r="M34">
            <v>3.06557263560827</v>
          </cell>
          <cell r="N34">
            <v>1.5111775570022801</v>
          </cell>
          <cell r="O34">
            <v>2.5279131232132901</v>
          </cell>
          <cell r="P34">
            <v>1.96019511201449</v>
          </cell>
          <cell r="Q34">
            <v>0.66243453343237102</v>
          </cell>
          <cell r="R34">
            <v>1.3847127346197099</v>
          </cell>
          <cell r="S34">
            <v>2.24642367754852</v>
          </cell>
          <cell r="T34">
            <v>2.1448158192090401</v>
          </cell>
          <cell r="U34">
            <v>1.74390170677578</v>
          </cell>
          <cell r="V34">
            <v>2.1748792613636398</v>
          </cell>
          <cell r="W34">
            <v>1.90511771287291</v>
          </cell>
          <cell r="X34">
            <v>1.9046470731329599</v>
          </cell>
          <cell r="Y34">
            <v>2.1676329506621901</v>
          </cell>
          <cell r="Z34">
            <v>2.4664283007464101</v>
          </cell>
          <cell r="AA34">
            <v>1.90730738014609</v>
          </cell>
          <cell r="AB34">
            <v>0.49858109412441098</v>
          </cell>
          <cell r="AC34">
            <v>1.0528094998356801</v>
          </cell>
          <cell r="AD34">
            <v>2.3291219302195398</v>
          </cell>
          <cell r="AE34">
            <v>2.3266969240451998E-3</v>
          </cell>
          <cell r="AF34">
            <v>2.7605909522792702</v>
          </cell>
          <cell r="AG34">
            <v>3.0685909823992099</v>
          </cell>
          <cell r="AH34">
            <v>2.5744785509146602</v>
          </cell>
          <cell r="AI34">
            <v>0.640986791237113</v>
          </cell>
          <cell r="AJ34">
            <v>2.22101923178464</v>
          </cell>
          <cell r="AK34">
            <v>2.0469821071518401</v>
          </cell>
        </row>
        <row r="35">
          <cell r="A35">
            <v>902030</v>
          </cell>
          <cell r="B35" t="str">
            <v>c6: Private payments other than to educational institutions</v>
          </cell>
          <cell r="C35">
            <v>0.218244183558785</v>
          </cell>
          <cell r="D35" t="str">
            <v>a</v>
          </cell>
          <cell r="E35">
            <v>9.5599108574761001E-3</v>
          </cell>
          <cell r="F35" t="str">
            <v>m</v>
          </cell>
          <cell r="G35" t="str">
            <v>m</v>
          </cell>
          <cell r="H35" t="str">
            <v>m</v>
          </cell>
          <cell r="I35" t="str">
            <v>m</v>
          </cell>
          <cell r="J35">
            <v>0.56290347042144195</v>
          </cell>
          <cell r="K35">
            <v>0.22722996167332399</v>
          </cell>
          <cell r="L35">
            <v>0.118044093547301</v>
          </cell>
          <cell r="M35" t="str">
            <v>n</v>
          </cell>
          <cell r="N35" t="str">
            <v>m</v>
          </cell>
          <cell r="O35" t="str">
            <v>m</v>
          </cell>
          <cell r="P35" t="str">
            <v>xc</v>
          </cell>
          <cell r="Q35" t="str">
            <v>xr</v>
          </cell>
          <cell r="R35" t="str">
            <v>m</v>
          </cell>
          <cell r="S35" t="str">
            <v>m</v>
          </cell>
          <cell r="T35" t="str">
            <v>m</v>
          </cell>
          <cell r="U35" t="str">
            <v>a</v>
          </cell>
          <cell r="V35" t="str">
            <v>m</v>
          </cell>
          <cell r="W35" t="str">
            <v>m</v>
          </cell>
          <cell r="X35">
            <v>0.14152633400370901</v>
          </cell>
          <cell r="Y35">
            <v>0.25536983669548502</v>
          </cell>
          <cell r="Z35" t="str">
            <v>m</v>
          </cell>
          <cell r="AA35" t="str">
            <v>m</v>
          </cell>
          <cell r="AB35" t="str">
            <v>m</v>
          </cell>
          <cell r="AC35" t="str">
            <v>m</v>
          </cell>
          <cell r="AD35" t="str">
            <v>m</v>
          </cell>
          <cell r="AE35" t="str">
            <v>a</v>
          </cell>
          <cell r="AF35">
            <v>0.22580751487914</v>
          </cell>
          <cell r="AG35">
            <v>0.609124835940554</v>
          </cell>
          <cell r="AH35" t="str">
            <v>m</v>
          </cell>
          <cell r="AI35">
            <v>3.5231534793814401</v>
          </cell>
          <cell r="AJ35">
            <v>3.3087304175647501E-2</v>
          </cell>
          <cell r="AK35">
            <v>1.01331687883029E-2</v>
          </cell>
        </row>
        <row r="36">
          <cell r="A36">
            <v>902030</v>
          </cell>
          <cell r="B36" t="str">
            <v>c7: Financial aid to students NOT attributable to household payments to educational institutions</v>
          </cell>
          <cell r="C36">
            <v>0.218244183558785</v>
          </cell>
          <cell r="D36">
            <v>1.5612527333744E-2</v>
          </cell>
          <cell r="E36">
            <v>9.5599108574761001E-3</v>
          </cell>
          <cell r="F36">
            <v>6.9340881674059902E-5</v>
          </cell>
          <cell r="G36">
            <v>3.6218907950766398E-2</v>
          </cell>
          <cell r="H36">
            <v>0</v>
          </cell>
          <cell r="I36">
            <v>0.2586078123833</v>
          </cell>
          <cell r="J36">
            <v>0.56290347042144195</v>
          </cell>
          <cell r="K36">
            <v>0.22722996167332399</v>
          </cell>
          <cell r="L36">
            <v>0.11489886120402901</v>
          </cell>
          <cell r="M36">
            <v>0</v>
          </cell>
          <cell r="N36">
            <v>7.6466590104354304E-4</v>
          </cell>
          <cell r="O36">
            <v>1.7152411945558201E-2</v>
          </cell>
          <cell r="P36">
            <v>0</v>
          </cell>
          <cell r="Q36">
            <v>8.2489968832379391E-3</v>
          </cell>
          <cell r="R36">
            <v>0</v>
          </cell>
          <cell r="S36">
            <v>0.13076461546127699</v>
          </cell>
          <cell r="T36">
            <v>1.41887005649718E-3</v>
          </cell>
          <cell r="U36">
            <v>0</v>
          </cell>
          <cell r="V36">
            <v>0</v>
          </cell>
          <cell r="W36">
            <v>0</v>
          </cell>
          <cell r="X36">
            <v>6.0945484449786598E-3</v>
          </cell>
          <cell r="Y36">
            <v>0.18652131462496699</v>
          </cell>
          <cell r="Z36">
            <v>0.16810502130341601</v>
          </cell>
          <cell r="AA36">
            <v>0.31862011655468297</v>
          </cell>
          <cell r="AB36">
            <v>0</v>
          </cell>
          <cell r="AC36">
            <v>9.8658863180270309E-4</v>
          </cell>
          <cell r="AD36">
            <v>4.9757081896482799E-2</v>
          </cell>
          <cell r="AE36">
            <v>0</v>
          </cell>
          <cell r="AF36">
            <v>5.0856347692497299E-2</v>
          </cell>
          <cell r="AG36">
            <v>0.61356257177125795</v>
          </cell>
          <cell r="AH36">
            <v>5.4855227245920402E-2</v>
          </cell>
          <cell r="AI36">
            <v>3.1141958762886598E-2</v>
          </cell>
          <cell r="AJ36">
            <v>3.3087304175647501E-2</v>
          </cell>
          <cell r="AK36">
            <v>0</v>
          </cell>
        </row>
        <row r="37">
          <cell r="A37">
            <v>905070</v>
          </cell>
          <cell r="B37" t="str">
            <v>c1: Direct expenditure to educational institutions</v>
          </cell>
          <cell r="C37">
            <v>1.1878373156612501</v>
          </cell>
          <cell r="D37">
            <v>0.94710267686925798</v>
          </cell>
          <cell r="E37">
            <v>0.86926665694707705</v>
          </cell>
          <cell r="F37">
            <v>1.2936405862629099</v>
          </cell>
          <cell r="G37">
            <v>1.50931119064144</v>
          </cell>
          <cell r="H37" t="str">
            <v>xr:G20</v>
          </cell>
          <cell r="I37">
            <v>0.72062140563148902</v>
          </cell>
          <cell r="J37">
            <v>1.30314436869296</v>
          </cell>
          <cell r="K37">
            <v>1.6624538127915001</v>
          </cell>
          <cell r="L37">
            <v>0.96963206393409096</v>
          </cell>
          <cell r="M37">
            <v>0.99059552685677399</v>
          </cell>
          <cell r="N37">
            <v>0.82228926237713196</v>
          </cell>
          <cell r="O37">
            <v>0.81641165788669301</v>
          </cell>
          <cell r="P37">
            <v>0.65842090346693605</v>
          </cell>
          <cell r="Q37">
            <v>0.67596716112494704</v>
          </cell>
          <cell r="R37" t="str">
            <v>m</v>
          </cell>
          <cell r="S37">
            <v>0.92374164774088097</v>
          </cell>
          <cell r="T37">
            <v>0.67326847457627104</v>
          </cell>
          <cell r="U37">
            <v>0.43266736053332699</v>
          </cell>
          <cell r="V37">
            <v>0.29212812500000002</v>
          </cell>
          <cell r="W37">
            <v>8.6135778610604702E-2</v>
          </cell>
          <cell r="X37">
            <v>0.81952512294631696</v>
          </cell>
          <cell r="Y37">
            <v>1.14989165524952</v>
          </cell>
          <cell r="Z37">
            <v>1.10296564312509</v>
          </cell>
          <cell r="AA37">
            <v>1.4604857234506601</v>
          </cell>
          <cell r="AB37">
            <v>0.56717962491239704</v>
          </cell>
          <cell r="AC37">
            <v>0.757327655527819</v>
          </cell>
          <cell r="AD37">
            <v>0.97096602729071202</v>
          </cell>
          <cell r="AE37">
            <v>7.8014619619486798E-4</v>
          </cell>
          <cell r="AF37">
            <v>0.82271431621879998</v>
          </cell>
          <cell r="AG37">
            <v>1.56360278495279</v>
          </cell>
          <cell r="AH37">
            <v>1.07106186317242</v>
          </cell>
          <cell r="AI37">
            <v>0.762275605670103</v>
          </cell>
          <cell r="AJ37">
            <v>0.74883282839816601</v>
          </cell>
          <cell r="AK37">
            <v>1.14532901244056</v>
          </cell>
        </row>
        <row r="38">
          <cell r="A38">
            <v>905070</v>
          </cell>
          <cell r="B38" t="str">
            <v>c2: Total public subsidies to the households &amp; other private subsidies to households</v>
          </cell>
          <cell r="C38">
            <v>0.14531037656177601</v>
          </cell>
          <cell r="D38">
            <v>0.19822149585378199</v>
          </cell>
          <cell r="E38" t="str">
            <v>m</v>
          </cell>
          <cell r="F38" t="str">
            <v>m</v>
          </cell>
          <cell r="G38">
            <v>0.51245426525957005</v>
          </cell>
          <cell r="H38" t="str">
            <v>x</v>
          </cell>
          <cell r="I38" t="str">
            <v>n</v>
          </cell>
          <cell r="J38" t="str">
            <v>x</v>
          </cell>
          <cell r="K38" t="str">
            <v>m</v>
          </cell>
          <cell r="L38" t="str">
            <v>n</v>
          </cell>
          <cell r="M38">
            <v>7.62003239428472E-3</v>
          </cell>
          <cell r="N38" t="str">
            <v>n</v>
          </cell>
          <cell r="O38" t="str">
            <v>n</v>
          </cell>
          <cell r="P38" t="str">
            <v>m</v>
          </cell>
          <cell r="Q38" t="str">
            <v>x</v>
          </cell>
          <cell r="R38" t="str">
            <v>m</v>
          </cell>
          <cell r="S38">
            <v>0.12358616530630601</v>
          </cell>
          <cell r="T38">
            <v>6.1079604519773997E-2</v>
          </cell>
          <cell r="U38" t="str">
            <v>m</v>
          </cell>
          <cell r="V38" t="str">
            <v>m</v>
          </cell>
          <cell r="W38" t="str">
            <v>x</v>
          </cell>
          <cell r="X38">
            <v>0</v>
          </cell>
          <cell r="Y38">
            <v>0.13250515739909599</v>
          </cell>
          <cell r="Z38">
            <v>0.226959355967562</v>
          </cell>
          <cell r="AA38" t="str">
            <v>n</v>
          </cell>
          <cell r="AB38" t="str">
            <v>m</v>
          </cell>
          <cell r="AC38" t="str">
            <v>m</v>
          </cell>
          <cell r="AD38" t="str">
            <v>a</v>
          </cell>
          <cell r="AE38" t="str">
            <v>a</v>
          </cell>
          <cell r="AF38" t="str">
            <v>n</v>
          </cell>
          <cell r="AG38">
            <v>0</v>
          </cell>
          <cell r="AH38">
            <v>8.0089493939285907E-3</v>
          </cell>
          <cell r="AI38" t="str">
            <v>m</v>
          </cell>
          <cell r="AJ38">
            <v>0.18798630320058901</v>
          </cell>
          <cell r="AK38" t="str">
            <v>x</v>
          </cell>
        </row>
        <row r="39">
          <cell r="A39">
            <v>905070</v>
          </cell>
          <cell r="B39" t="str">
            <v>c3: Private payments to educ. institutions (inclusive of public subsidies to households)</v>
          </cell>
          <cell r="C39">
            <v>0.49189062720786397</v>
          </cell>
          <cell r="D39">
            <v>-0.17843072607279201</v>
          </cell>
          <cell r="E39">
            <v>-0.17609814008706001</v>
          </cell>
          <cell r="F39" t="str">
            <v>m</v>
          </cell>
          <cell r="G39">
            <v>0.44535573326394101</v>
          </cell>
          <cell r="H39" t="str">
            <v>m</v>
          </cell>
          <cell r="I39">
            <v>0.30505638957353098</v>
          </cell>
          <cell r="J39">
            <v>1.0330745309433099E-2</v>
          </cell>
          <cell r="K39" t="str">
            <v>xr:L5</v>
          </cell>
          <cell r="L39">
            <v>0.17978722307436401</v>
          </cell>
          <cell r="M39">
            <v>7.3290709475529597E-2</v>
          </cell>
          <cell r="N39" t="str">
            <v>m</v>
          </cell>
          <cell r="O39">
            <v>0.20083065139610601</v>
          </cell>
          <cell r="P39">
            <v>4.93164879837392E-2</v>
          </cell>
          <cell r="Q39">
            <v>0.14979009190078801</v>
          </cell>
          <cell r="R39" t="str">
            <v>m</v>
          </cell>
          <cell r="S39">
            <v>0.27786371061679699</v>
          </cell>
          <cell r="T39">
            <v>7.0558813559322003E-2</v>
          </cell>
          <cell r="U39">
            <v>0.57865994123157505</v>
          </cell>
          <cell r="V39">
            <v>1.5836667613636399</v>
          </cell>
          <cell r="W39" t="str">
            <v>m</v>
          </cell>
          <cell r="X39">
            <v>0.23946487493579199</v>
          </cell>
          <cell r="Y39">
            <v>1.91785956126675E-2</v>
          </cell>
          <cell r="Z39" t="str">
            <v>m</v>
          </cell>
          <cell r="AA39" t="str">
            <v>m</v>
          </cell>
          <cell r="AB39" t="str">
            <v>m</v>
          </cell>
          <cell r="AC39" t="str">
            <v>m</v>
          </cell>
          <cell r="AD39" t="str">
            <v>m</v>
          </cell>
          <cell r="AE39" t="str">
            <v>m</v>
          </cell>
          <cell r="AF39">
            <v>0.254588421428254</v>
          </cell>
          <cell r="AG39">
            <v>0.10759989616913999</v>
          </cell>
          <cell r="AH39" t="str">
            <v>m</v>
          </cell>
          <cell r="AI39" t="str">
            <v>m</v>
          </cell>
          <cell r="AJ39">
            <v>0.108318979723334</v>
          </cell>
          <cell r="AK39">
            <v>1.2416257788082901</v>
          </cell>
        </row>
        <row r="40">
          <cell r="A40">
            <v>905070</v>
          </cell>
          <cell r="B40" t="str">
            <v>c4: Total expenditure from both public and private sources for educational institutions</v>
          </cell>
          <cell r="C40">
            <v>1.8250383194308899</v>
          </cell>
          <cell r="D40">
            <v>0.96689344665024901</v>
          </cell>
          <cell r="E40">
            <v>0.87130360527357198</v>
          </cell>
          <cell r="F40">
            <v>1.2936405862629099</v>
          </cell>
          <cell r="G40">
            <v>2.46712118916495</v>
          </cell>
          <cell r="H40" t="str">
            <v>xr:G20</v>
          </cell>
          <cell r="I40">
            <v>1.02567779520502</v>
          </cell>
          <cell r="J40">
            <v>1.3134751140023899</v>
          </cell>
          <cell r="K40">
            <v>1.6624538127915001</v>
          </cell>
          <cell r="L40">
            <v>1.1494192870084601</v>
          </cell>
          <cell r="M40">
            <v>1.0715062687265899</v>
          </cell>
          <cell r="N40">
            <v>0.82228926237713196</v>
          </cell>
          <cell r="O40">
            <v>1.0172423092828</v>
          </cell>
          <cell r="P40">
            <v>0.70773739145067505</v>
          </cell>
          <cell r="Q40">
            <v>0.82575725302573499</v>
          </cell>
          <cell r="R40" t="str">
            <v>m</v>
          </cell>
          <cell r="S40">
            <v>1.32519152366398</v>
          </cell>
          <cell r="T40">
            <v>0.80490689265536697</v>
          </cell>
          <cell r="U40">
            <v>1.0113273017649</v>
          </cell>
          <cell r="V40">
            <v>1.87579488636364</v>
          </cell>
          <cell r="W40">
            <v>8.6135778610604702E-2</v>
          </cell>
          <cell r="X40">
            <v>1.05898999788211</v>
          </cell>
          <cell r="Y40">
            <v>1.30157540826129</v>
          </cell>
          <cell r="Z40">
            <v>1.10296564312509</v>
          </cell>
          <cell r="AA40">
            <v>1.4604857234506601</v>
          </cell>
          <cell r="AB40">
            <v>0.56717962491239704</v>
          </cell>
          <cell r="AC40">
            <v>0.757327655527819</v>
          </cell>
          <cell r="AD40">
            <v>0.97096602729071202</v>
          </cell>
          <cell r="AE40">
            <v>7.8014619619486798E-4</v>
          </cell>
          <cell r="AF40">
            <v>1.0773027376470501</v>
          </cell>
          <cell r="AG40">
            <v>1.67120268112193</v>
          </cell>
          <cell r="AH40">
            <v>1.07106186317242</v>
          </cell>
          <cell r="AI40">
            <v>0.762275605670103</v>
          </cell>
          <cell r="AJ40">
            <v>1.0451381113220899</v>
          </cell>
          <cell r="AK40">
            <v>2.3869547912488498</v>
          </cell>
        </row>
        <row r="41">
          <cell r="A41">
            <v>905070</v>
          </cell>
          <cell r="B41" t="str">
            <v>c5: Total expenditure from public, private and international sources for educational institutions plus public subsidies to households</v>
          </cell>
          <cell r="C41">
            <v>2.0231576588021398</v>
          </cell>
          <cell r="D41">
            <v>1.03558512803605</v>
          </cell>
          <cell r="E41">
            <v>0.89813800429050505</v>
          </cell>
          <cell r="F41">
            <v>1.41047015650775</v>
          </cell>
          <cell r="G41">
            <v>2.76630229692472</v>
          </cell>
          <cell r="H41" t="str">
            <v>xr:G20</v>
          </cell>
          <cell r="I41">
            <v>1.1102621555007799</v>
          </cell>
          <cell r="J41">
            <v>1.94796414946802</v>
          </cell>
          <cell r="K41">
            <v>2.0645558021678001</v>
          </cell>
          <cell r="L41">
            <v>1.24575997231152</v>
          </cell>
          <cell r="M41">
            <v>1.1729879427688601</v>
          </cell>
          <cell r="N41">
            <v>0.83627176893028299</v>
          </cell>
          <cell r="O41">
            <v>1.1511713623042501</v>
          </cell>
          <cell r="P41">
            <v>0.98653766954950695</v>
          </cell>
          <cell r="Q41">
            <v>0.82866811217430603</v>
          </cell>
          <cell r="R41" t="str">
            <v>m</v>
          </cell>
          <cell r="S41">
            <v>1.54743226510567</v>
          </cell>
          <cell r="T41">
            <v>0.80603683615819199</v>
          </cell>
          <cell r="U41">
            <v>1.0113273017649</v>
          </cell>
          <cell r="V41">
            <v>1.87579488636364</v>
          </cell>
          <cell r="W41">
            <v>0.19218377134988399</v>
          </cell>
          <cell r="X41">
            <v>1.09146520346072</v>
          </cell>
          <cell r="Y41">
            <v>1.5839380482197101</v>
          </cell>
          <cell r="Z41">
            <v>1.4894099519347299</v>
          </cell>
          <cell r="AA41">
            <v>2.1906209432447201</v>
          </cell>
          <cell r="AB41">
            <v>0.56717962491239704</v>
          </cell>
          <cell r="AC41">
            <v>0.76130760839923595</v>
          </cell>
          <cell r="AD41">
            <v>1.0068587220473</v>
          </cell>
          <cell r="AE41">
            <v>7.8014619619486798E-4</v>
          </cell>
          <cell r="AF41">
            <v>1.13726642294447</v>
          </cell>
          <cell r="AG41">
            <v>2.2843397165806598</v>
          </cell>
          <cell r="AH41">
            <v>1.1117185132255001</v>
          </cell>
          <cell r="AI41">
            <v>0.78141220360824704</v>
          </cell>
          <cell r="AJ41">
            <v>1.3258386019164801</v>
          </cell>
          <cell r="AK41">
            <v>2.3869547912488498</v>
          </cell>
        </row>
        <row r="42">
          <cell r="A42">
            <v>905070</v>
          </cell>
          <cell r="B42" t="str">
            <v>c6: Private payments other than to educational institutions</v>
          </cell>
          <cell r="C42">
            <v>0.19811933937124701</v>
          </cell>
          <cell r="D42" t="str">
            <v>a</v>
          </cell>
          <cell r="E42">
            <v>2.6834399016932901E-2</v>
          </cell>
          <cell r="F42" t="str">
            <v>m</v>
          </cell>
          <cell r="G42">
            <v>0.46060426908896901</v>
          </cell>
          <cell r="H42" t="str">
            <v>m</v>
          </cell>
          <cell r="I42" t="str">
            <v>m</v>
          </cell>
          <cell r="J42">
            <v>0.63448903546563296</v>
          </cell>
          <cell r="K42">
            <v>0.40210198937630098</v>
          </cell>
          <cell r="L42">
            <v>9.0063271373126197E-2</v>
          </cell>
          <cell r="M42" t="str">
            <v>n</v>
          </cell>
          <cell r="N42" t="str">
            <v>m</v>
          </cell>
          <cell r="O42" t="str">
            <v>m</v>
          </cell>
          <cell r="P42" t="str">
            <v>xc:9</v>
          </cell>
          <cell r="Q42" t="str">
            <v>xr:G12</v>
          </cell>
          <cell r="R42" t="str">
            <v>m</v>
          </cell>
          <cell r="S42" t="str">
            <v>m</v>
          </cell>
          <cell r="T42">
            <v>5.7514124293785301E-2</v>
          </cell>
          <cell r="U42" t="str">
            <v>m</v>
          </cell>
          <cell r="V42" t="str">
            <v>m</v>
          </cell>
          <cell r="W42" t="str">
            <v>m</v>
          </cell>
          <cell r="X42">
            <v>2.5747207494275701E-2</v>
          </cell>
          <cell r="Y42">
            <v>0.34000409442370999</v>
          </cell>
          <cell r="Z42" t="str">
            <v>m</v>
          </cell>
          <cell r="AA42" t="str">
            <v>m</v>
          </cell>
          <cell r="AB42" t="str">
            <v>m</v>
          </cell>
          <cell r="AC42" t="str">
            <v>m</v>
          </cell>
          <cell r="AD42" t="str">
            <v>m</v>
          </cell>
          <cell r="AE42" t="str">
            <v>a</v>
          </cell>
          <cell r="AF42">
            <v>8.93464929943006E-2</v>
          </cell>
          <cell r="AG42">
            <v>0.59058361089445899</v>
          </cell>
          <cell r="AH42" t="str">
            <v>m</v>
          </cell>
          <cell r="AI42" t="str">
            <v>m</v>
          </cell>
          <cell r="AJ42">
            <v>0.28070049059438701</v>
          </cell>
          <cell r="AK42">
            <v>0.114819537131302</v>
          </cell>
        </row>
        <row r="43">
          <cell r="A43">
            <v>905070</v>
          </cell>
          <cell r="B43" t="str">
            <v>c7: Financial aid to students NOT attributable to household payments to educational institutions</v>
          </cell>
          <cell r="C43">
            <v>0.19811933937124701</v>
          </cell>
          <cell r="D43">
            <v>6.8691681385800896E-2</v>
          </cell>
          <cell r="E43">
            <v>2.6834399016932901E-2</v>
          </cell>
          <cell r="F43">
            <v>0.116829570244846</v>
          </cell>
          <cell r="G43">
            <v>0.29573695183377102</v>
          </cell>
          <cell r="H43">
            <v>0</v>
          </cell>
          <cell r="I43">
            <v>8.4584360295765201E-2</v>
          </cell>
          <cell r="J43">
            <v>0.63448903546563296</v>
          </cell>
          <cell r="K43">
            <v>0.40210198937630098</v>
          </cell>
          <cell r="L43">
            <v>9.63406853030601E-2</v>
          </cell>
          <cell r="M43">
            <v>9.6849104612368606E-2</v>
          </cell>
          <cell r="N43">
            <v>1.3982506553150699E-2</v>
          </cell>
          <cell r="O43">
            <v>0.13392905302145</v>
          </cell>
          <cell r="P43">
            <v>0.27880027809883101</v>
          </cell>
          <cell r="Q43">
            <v>2.9108591485705101E-3</v>
          </cell>
          <cell r="R43">
            <v>0</v>
          </cell>
          <cell r="S43">
            <v>0.170666609232517</v>
          </cell>
          <cell r="T43">
            <v>0</v>
          </cell>
          <cell r="U43">
            <v>0</v>
          </cell>
          <cell r="V43">
            <v>0</v>
          </cell>
          <cell r="W43">
            <v>0.10604799273927901</v>
          </cell>
          <cell r="X43">
            <v>3.2475205578615697E-2</v>
          </cell>
          <cell r="Y43">
            <v>0.28236263995842598</v>
          </cell>
          <cell r="Z43">
            <v>0.38644430880963199</v>
          </cell>
          <cell r="AA43">
            <v>0.73013521979406004</v>
          </cell>
          <cell r="AB43">
            <v>0</v>
          </cell>
          <cell r="AC43">
            <v>3.9799528714172796E-3</v>
          </cell>
          <cell r="AD43">
            <v>3.5892694756590002E-2</v>
          </cell>
          <cell r="AE43">
            <v>0</v>
          </cell>
          <cell r="AF43">
            <v>5.9963685297418003E-2</v>
          </cell>
          <cell r="AG43">
            <v>0.59058361089445899</v>
          </cell>
          <cell r="AH43">
            <v>4.0656650053077503E-2</v>
          </cell>
          <cell r="AI43">
            <v>1.91365979381443E-2</v>
          </cell>
          <cell r="AJ43">
            <v>0.28070049059438701</v>
          </cell>
          <cell r="AK43">
            <v>0</v>
          </cell>
        </row>
        <row r="44">
          <cell r="A44">
            <v>906070</v>
          </cell>
          <cell r="B44" t="str">
            <v>c1: Direct expenditure to educational institutions</v>
          </cell>
          <cell r="C44">
            <v>0.90776120933244997</v>
          </cell>
          <cell r="D44">
            <v>0.86792670193527399</v>
          </cell>
          <cell r="E44" t="str">
            <v>xc:8</v>
          </cell>
          <cell r="F44">
            <v>1.2936405862629099</v>
          </cell>
          <cell r="G44">
            <v>1.0339667448265599</v>
          </cell>
          <cell r="H44" t="str">
            <v>xr:G20</v>
          </cell>
          <cell r="I44">
            <v>0.68465157965494094</v>
          </cell>
          <cell r="J44" t="str">
            <v>xc:8</v>
          </cell>
          <cell r="K44">
            <v>1.3424221426393801</v>
          </cell>
          <cell r="L44" t="str">
            <v>xc:8</v>
          </cell>
          <cell r="M44">
            <v>0.94177144580330296</v>
          </cell>
          <cell r="N44">
            <v>0.66093848294893098</v>
          </cell>
          <cell r="O44">
            <v>0.81641165788669301</v>
          </cell>
          <cell r="P44">
            <v>0.629597155243801</v>
          </cell>
          <cell r="Q44" t="str">
            <v>xc:8</v>
          </cell>
          <cell r="R44" t="str">
            <v>m</v>
          </cell>
          <cell r="S44" t="str">
            <v>xc:8</v>
          </cell>
          <cell r="T44">
            <v>0.62672316384180804</v>
          </cell>
          <cell r="U44">
            <v>0.39002521610034702</v>
          </cell>
          <cell r="V44">
            <v>0.273201704545455</v>
          </cell>
          <cell r="W44">
            <v>2.3915977498024401E-2</v>
          </cell>
          <cell r="X44">
            <v>0.81952512294631696</v>
          </cell>
          <cell r="Y44">
            <v>1.14989165524952</v>
          </cell>
          <cell r="Z44">
            <v>0.82050353518632202</v>
          </cell>
          <cell r="AA44">
            <v>0.76296600883094401</v>
          </cell>
          <cell r="AB44">
            <v>0.49698776915620002</v>
          </cell>
          <cell r="AC44">
            <v>0.757327655527819</v>
          </cell>
          <cell r="AD44">
            <v>0.97096602729071202</v>
          </cell>
          <cell r="AE44">
            <v>5.9187312266164097E-4</v>
          </cell>
          <cell r="AF44">
            <v>0.80202754700919598</v>
          </cell>
          <cell r="AG44" t="str">
            <v>xc:9</v>
          </cell>
          <cell r="AH44">
            <v>0.90944166819818895</v>
          </cell>
          <cell r="AI44" t="str">
            <v>xc:8</v>
          </cell>
          <cell r="AJ44" t="str">
            <v>xc:8</v>
          </cell>
          <cell r="AK44">
            <v>0.88963187026313195</v>
          </cell>
        </row>
        <row r="45">
          <cell r="A45">
            <v>906070</v>
          </cell>
          <cell r="B45" t="str">
            <v>c2: Total public subsidies to the households &amp; other private subsidies to households</v>
          </cell>
          <cell r="C45">
            <v>0.14003805316440199</v>
          </cell>
          <cell r="D45">
            <v>0.19822149585378199</v>
          </cell>
          <cell r="E45" t="str">
            <v>x</v>
          </cell>
          <cell r="F45" t="str">
            <v>m</v>
          </cell>
          <cell r="G45">
            <v>0.16405667991360701</v>
          </cell>
          <cell r="H45" t="str">
            <v>x</v>
          </cell>
          <cell r="I45" t="str">
            <v>n</v>
          </cell>
          <cell r="J45" t="str">
            <v>x</v>
          </cell>
          <cell r="K45" t="str">
            <v>m</v>
          </cell>
          <cell r="L45" t="str">
            <v>x</v>
          </cell>
          <cell r="M45">
            <v>7.62003239428472E-3</v>
          </cell>
          <cell r="N45" t="str">
            <v>n</v>
          </cell>
          <cell r="O45" t="str">
            <v>n</v>
          </cell>
          <cell r="P45" t="str">
            <v>m</v>
          </cell>
          <cell r="Q45" t="str">
            <v>x</v>
          </cell>
          <cell r="R45" t="str">
            <v>m</v>
          </cell>
          <cell r="S45" t="str">
            <v>x</v>
          </cell>
          <cell r="T45">
            <v>4.8135593220339001E-2</v>
          </cell>
          <cell r="U45" t="str">
            <v>m</v>
          </cell>
          <cell r="V45" t="str">
            <v>m</v>
          </cell>
          <cell r="W45" t="str">
            <v>x</v>
          </cell>
          <cell r="X45">
            <v>0</v>
          </cell>
          <cell r="Y45">
            <v>0.13250515739909599</v>
          </cell>
          <cell r="Z45">
            <v>0.172888025496962</v>
          </cell>
          <cell r="AA45" t="str">
            <v>n</v>
          </cell>
          <cell r="AB45" t="str">
            <v>m</v>
          </cell>
          <cell r="AC45" t="str">
            <v>m</v>
          </cell>
          <cell r="AD45" t="str">
            <v>a</v>
          </cell>
          <cell r="AE45" t="str">
            <v>a</v>
          </cell>
          <cell r="AF45" t="str">
            <v>n</v>
          </cell>
          <cell r="AG45">
            <v>0</v>
          </cell>
          <cell r="AH45">
            <v>5.97006372047476E-3</v>
          </cell>
          <cell r="AI45" t="str">
            <v>m</v>
          </cell>
          <cell r="AJ45" t="str">
            <v>x</v>
          </cell>
          <cell r="AK45" t="str">
            <v>x</v>
          </cell>
        </row>
        <row r="46">
          <cell r="A46">
            <v>906070</v>
          </cell>
          <cell r="B46" t="str">
            <v>c3: Private payments to educ. institutions (inclusive of public subsidies to households)</v>
          </cell>
          <cell r="C46">
            <v>0.44077480890405302</v>
          </cell>
          <cell r="D46">
            <v>-0.18699784253098301</v>
          </cell>
          <cell r="E46" t="str">
            <v>xc:8</v>
          </cell>
          <cell r="F46" t="str">
            <v>m</v>
          </cell>
          <cell r="G46">
            <v>0.32908243992193398</v>
          </cell>
          <cell r="H46" t="str">
            <v>m</v>
          </cell>
          <cell r="I46">
            <v>0.27794458137276901</v>
          </cell>
          <cell r="J46" t="str">
            <v>xc:8</v>
          </cell>
          <cell r="K46" t="str">
            <v>xr:L5</v>
          </cell>
          <cell r="L46" t="str">
            <v>xc:8</v>
          </cell>
          <cell r="M46">
            <v>5.61674350895656E-2</v>
          </cell>
          <cell r="N46" t="str">
            <v>m</v>
          </cell>
          <cell r="O46">
            <v>0.20083065139610601</v>
          </cell>
          <cell r="P46" t="str">
            <v>xc:8</v>
          </cell>
          <cell r="Q46" t="str">
            <v>xc:8</v>
          </cell>
          <cell r="R46" t="str">
            <v>m</v>
          </cell>
          <cell r="S46" t="str">
            <v>xc:8</v>
          </cell>
          <cell r="T46">
            <v>8.3502824858757096E-2</v>
          </cell>
          <cell r="U46">
            <v>0.47763808304712302</v>
          </cell>
          <cell r="V46">
            <v>1.1932093749999999</v>
          </cell>
          <cell r="W46" t="str">
            <v>m</v>
          </cell>
          <cell r="X46">
            <v>0.23946487493579199</v>
          </cell>
          <cell r="Y46">
            <v>1.91785956126675E-2</v>
          </cell>
          <cell r="Z46" t="str">
            <v>m</v>
          </cell>
          <cell r="AA46" t="str">
            <v>m</v>
          </cell>
          <cell r="AB46" t="str">
            <v>m</v>
          </cell>
          <cell r="AC46" t="str">
            <v>m</v>
          </cell>
          <cell r="AD46" t="str">
            <v>m</v>
          </cell>
          <cell r="AE46" t="str">
            <v>m</v>
          </cell>
          <cell r="AF46">
            <v>0.254175689212642</v>
          </cell>
          <cell r="AG46" t="str">
            <v>xc:9</v>
          </cell>
          <cell r="AH46" t="str">
            <v>m</v>
          </cell>
          <cell r="AI46" t="str">
            <v>m</v>
          </cell>
          <cell r="AJ46" t="str">
            <v>xc:8</v>
          </cell>
          <cell r="AK46">
            <v>1.13596849783607</v>
          </cell>
        </row>
        <row r="47">
          <cell r="A47">
            <v>906070</v>
          </cell>
          <cell r="B47" t="str">
            <v>c4: Total expenditure from both public and private sources for educational institutions</v>
          </cell>
          <cell r="C47">
            <v>1.4885740714009099</v>
          </cell>
          <cell r="D47">
            <v>0.87915035525807295</v>
          </cell>
          <cell r="E47" t="str">
            <v>xc:8</v>
          </cell>
          <cell r="F47">
            <v>1.2936405862629099</v>
          </cell>
          <cell r="G47">
            <v>1.5271058646621001</v>
          </cell>
          <cell r="H47" t="str">
            <v>xr:G20</v>
          </cell>
          <cell r="I47">
            <v>0.96259616102770895</v>
          </cell>
          <cell r="J47" t="str">
            <v>xc:8</v>
          </cell>
          <cell r="K47">
            <v>1.3424221426393801</v>
          </cell>
          <cell r="L47" t="str">
            <v>xc:8</v>
          </cell>
          <cell r="M47">
            <v>1.0055589132871501</v>
          </cell>
          <cell r="N47">
            <v>0.66093848294893098</v>
          </cell>
          <cell r="O47">
            <v>1.0172423092828</v>
          </cell>
          <cell r="P47">
            <v>0.629597155243801</v>
          </cell>
          <cell r="Q47" t="str">
            <v>xc:8</v>
          </cell>
          <cell r="R47" t="str">
            <v>m</v>
          </cell>
          <cell r="S47" t="str">
            <v>xc:8</v>
          </cell>
          <cell r="T47">
            <v>0.75836158192090397</v>
          </cell>
          <cell r="U47">
            <v>0.86766329914746998</v>
          </cell>
          <cell r="V47">
            <v>1.4664110795454599</v>
          </cell>
          <cell r="W47">
            <v>2.3915977498024401E-2</v>
          </cell>
          <cell r="X47">
            <v>1.05898999788211</v>
          </cell>
          <cell r="Y47">
            <v>1.30157540826129</v>
          </cell>
          <cell r="Z47">
            <v>0.82050353518632202</v>
          </cell>
          <cell r="AA47">
            <v>0.76296600883094401</v>
          </cell>
          <cell r="AB47">
            <v>0.49698776915620002</v>
          </cell>
          <cell r="AC47">
            <v>0.757327655527819</v>
          </cell>
          <cell r="AD47">
            <v>0.97096602729071202</v>
          </cell>
          <cell r="AE47">
            <v>5.9187312266164097E-4</v>
          </cell>
          <cell r="AF47">
            <v>1.0562032362218401</v>
          </cell>
          <cell r="AG47" t="str">
            <v>xc:9</v>
          </cell>
          <cell r="AH47">
            <v>0.90944166819818895</v>
          </cell>
          <cell r="AI47" t="str">
            <v>xc:8</v>
          </cell>
          <cell r="AJ47" t="str">
            <v>xc:8</v>
          </cell>
          <cell r="AK47">
            <v>2.0256003680992101</v>
          </cell>
        </row>
        <row r="48">
          <cell r="A48">
            <v>906070</v>
          </cell>
          <cell r="B48" t="str">
            <v>c5: Total expenditure from public, private and international sources for educational institutions plus public subsidies to households</v>
          </cell>
          <cell r="C48">
            <v>1.6426287892071101</v>
          </cell>
          <cell r="D48">
            <v>0.93896112214180505</v>
          </cell>
          <cell r="E48" t="str">
            <v>xc:8</v>
          </cell>
          <cell r="F48">
            <v>1.41047015650775</v>
          </cell>
          <cell r="G48">
            <v>1.54470722273231</v>
          </cell>
          <cell r="H48" t="str">
            <v>xr:G20</v>
          </cell>
          <cell r="I48">
            <v>1.0467996116214799</v>
          </cell>
          <cell r="J48" t="str">
            <v>xc:8</v>
          </cell>
          <cell r="K48">
            <v>1.67786835888754</v>
          </cell>
          <cell r="L48" t="str">
            <v>xc:8</v>
          </cell>
          <cell r="M48">
            <v>1.10704058732942</v>
          </cell>
          <cell r="N48">
            <v>0.67465454583758899</v>
          </cell>
          <cell r="O48">
            <v>1.1511713623042501</v>
          </cell>
          <cell r="P48">
            <v>0.629597155243801</v>
          </cell>
          <cell r="Q48" t="str">
            <v>xc:8</v>
          </cell>
          <cell r="R48" t="str">
            <v>m</v>
          </cell>
          <cell r="S48" t="str">
            <v>xc:8</v>
          </cell>
          <cell r="T48">
            <v>0.759491525423729</v>
          </cell>
          <cell r="U48">
            <v>0.86766329914746998</v>
          </cell>
          <cell r="V48">
            <v>1.4664110795454599</v>
          </cell>
          <cell r="W48">
            <v>0.12929892575756399</v>
          </cell>
          <cell r="X48">
            <v>1.09146520346072</v>
          </cell>
          <cell r="Y48">
            <v>1.5839380482197101</v>
          </cell>
          <cell r="Z48">
            <v>1.11488044346493</v>
          </cell>
          <cell r="AA48">
            <v>1.0182926697997701</v>
          </cell>
          <cell r="AB48">
            <v>0.49698776915620002</v>
          </cell>
          <cell r="AC48">
            <v>0.76130760839923595</v>
          </cell>
          <cell r="AD48">
            <v>1.0068587220473</v>
          </cell>
          <cell r="AE48">
            <v>5.9187312266164097E-4</v>
          </cell>
          <cell r="AF48">
            <v>1.1155578548816301</v>
          </cell>
          <cell r="AG48" t="str">
            <v>xc:9</v>
          </cell>
          <cell r="AH48">
            <v>0.94228297952880302</v>
          </cell>
          <cell r="AI48" t="str">
            <v>xc:8</v>
          </cell>
          <cell r="AJ48" t="str">
            <v>xc:8</v>
          </cell>
          <cell r="AK48">
            <v>2.0256003680992101</v>
          </cell>
        </row>
        <row r="49">
          <cell r="A49">
            <v>906070</v>
          </cell>
          <cell r="B49" t="str">
            <v>c6: Private payments other than to educational institutions</v>
          </cell>
          <cell r="C49">
            <v>0.154054717806201</v>
          </cell>
          <cell r="D49" t="str">
            <v>a</v>
          </cell>
          <cell r="E49" t="str">
            <v>xc:8</v>
          </cell>
          <cell r="F49" t="str">
            <v>m</v>
          </cell>
          <cell r="G49">
            <v>0.14546676539696601</v>
          </cell>
          <cell r="H49" t="str">
            <v>m</v>
          </cell>
          <cell r="I49" t="str">
            <v>m</v>
          </cell>
          <cell r="J49" t="str">
            <v>xc:8</v>
          </cell>
          <cell r="K49">
            <v>0.33544621624816001</v>
          </cell>
          <cell r="L49" t="str">
            <v>xc:8</v>
          </cell>
          <cell r="M49" t="str">
            <v>n</v>
          </cell>
          <cell r="N49" t="str">
            <v>m</v>
          </cell>
          <cell r="O49" t="str">
            <v>m</v>
          </cell>
          <cell r="P49" t="str">
            <v>xc:9</v>
          </cell>
          <cell r="Q49" t="str">
            <v>xc:8</v>
          </cell>
          <cell r="R49" t="str">
            <v>m</v>
          </cell>
          <cell r="S49" t="str">
            <v>m</v>
          </cell>
          <cell r="T49">
            <v>5.7514124293785301E-2</v>
          </cell>
          <cell r="U49" t="str">
            <v>m</v>
          </cell>
          <cell r="V49" t="str">
            <v>m</v>
          </cell>
          <cell r="W49" t="str">
            <v>m</v>
          </cell>
          <cell r="X49">
            <v>2.5747207494275701E-2</v>
          </cell>
          <cell r="Y49">
            <v>0.34000409442370999</v>
          </cell>
          <cell r="Z49" t="str">
            <v>m</v>
          </cell>
          <cell r="AA49" t="str">
            <v>m</v>
          </cell>
          <cell r="AB49" t="str">
            <v>m</v>
          </cell>
          <cell r="AC49" t="str">
            <v>m</v>
          </cell>
          <cell r="AD49" t="str">
            <v>m</v>
          </cell>
          <cell r="AE49" t="str">
            <v>a</v>
          </cell>
          <cell r="AF49">
            <v>8.7770085226336295E-2</v>
          </cell>
          <cell r="AG49" t="str">
            <v>xc:9</v>
          </cell>
          <cell r="AH49" t="str">
            <v>m</v>
          </cell>
          <cell r="AI49" t="str">
            <v>m</v>
          </cell>
          <cell r="AJ49" t="str">
            <v>xc:8</v>
          </cell>
          <cell r="AK49">
            <v>9.0297120072526299E-2</v>
          </cell>
        </row>
        <row r="50">
          <cell r="A50">
            <v>906070</v>
          </cell>
          <cell r="B50" t="str">
            <v>c7: Financial aid to students NOT attributable to household payments to educational institutions</v>
          </cell>
          <cell r="C50">
            <v>0.154054717806201</v>
          </cell>
          <cell r="D50">
            <v>5.9810766883731797E-2</v>
          </cell>
          <cell r="E50">
            <v>0</v>
          </cell>
          <cell r="F50">
            <v>0.116829570244846</v>
          </cell>
          <cell r="G50">
            <v>1.4157202144214001E-2</v>
          </cell>
          <cell r="H50">
            <v>0</v>
          </cell>
          <cell r="I50">
            <v>8.4203450593771004E-2</v>
          </cell>
          <cell r="J50">
            <v>0</v>
          </cell>
          <cell r="K50">
            <v>0.33544621624816001</v>
          </cell>
          <cell r="L50">
            <v>0</v>
          </cell>
          <cell r="M50">
            <v>9.6849104612368606E-2</v>
          </cell>
          <cell r="N50">
            <v>1.37160628886584E-2</v>
          </cell>
          <cell r="O50">
            <v>0.13392905302145</v>
          </cell>
          <cell r="P50">
            <v>0</v>
          </cell>
          <cell r="Q50">
            <v>0</v>
          </cell>
          <cell r="R50">
            <v>0</v>
          </cell>
          <cell r="S50">
            <v>0</v>
          </cell>
          <cell r="T50">
            <v>0</v>
          </cell>
          <cell r="U50">
            <v>0</v>
          </cell>
          <cell r="V50">
            <v>0</v>
          </cell>
          <cell r="W50">
            <v>0.10538294825954</v>
          </cell>
          <cell r="X50">
            <v>3.2475205578615697E-2</v>
          </cell>
          <cell r="Y50">
            <v>0.28236263995842598</v>
          </cell>
          <cell r="Z50">
            <v>0.29437690827861202</v>
          </cell>
          <cell r="AA50">
            <v>0.25532666096882101</v>
          </cell>
          <cell r="AB50">
            <v>0</v>
          </cell>
          <cell r="AC50">
            <v>3.9799528714172796E-3</v>
          </cell>
          <cell r="AD50">
            <v>3.5892694756590002E-2</v>
          </cell>
          <cell r="AE50">
            <v>0</v>
          </cell>
          <cell r="AF50">
            <v>5.9354618659795397E-2</v>
          </cell>
          <cell r="AG50">
            <v>0</v>
          </cell>
          <cell r="AH50">
            <v>3.2841311330614097E-2</v>
          </cell>
          <cell r="AI50">
            <v>0</v>
          </cell>
          <cell r="AJ50">
            <v>0</v>
          </cell>
          <cell r="AK50">
            <v>0</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 xml:space="preserve">c1: Public sources (Initial Funds) </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 xml:space="preserve">c2: Private sources (Initial Funds) </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 xml:space="preserve">c3: Public sources (Final Funds) </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 xml:space="preserve">c4: Private sources (Final Funds) </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 xml:space="preserve">c1: P ublic sources (Initial Funds) </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 xml:space="preserve">c2: Private sources (Initial Funds) </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 xml:space="preserve">c3: Public sources (Final Funds) </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 xml:space="preserve">c4: Private sources (Final Funds) </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 xml:space="preserve">c1: Public sources (Initial Funds) </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 xml:space="preserve">c2: Private sources (Initial Funds) </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 xml:space="preserve">c3: Public sources (Final Funds) </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 xml:space="preserve">c4: Private sources (Final Funds) </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row r="1">
          <cell r="A1" t="str">
            <v>col</v>
          </cell>
          <cell r="B1" t="str">
            <v>DLVLEDUC</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row>
        <row r="2">
          <cell r="A2" t="str">
            <v>c1: Total direct Exp + public subsidies to the priv. sector</v>
          </cell>
          <cell r="B2">
            <v>900000</v>
          </cell>
          <cell r="C2" t="str">
            <v>m</v>
          </cell>
          <cell r="D2">
            <v>13.0963421722328</v>
          </cell>
          <cell r="E2">
            <v>10.6167566837808</v>
          </cell>
          <cell r="F2" t="str">
            <v>m</v>
          </cell>
          <cell r="G2">
            <v>15.308723163349701</v>
          </cell>
          <cell r="H2">
            <v>13.605411354963501</v>
          </cell>
          <cell r="I2" t="str">
            <v>m</v>
          </cell>
          <cell r="J2" t="str">
            <v>m</v>
          </cell>
          <cell r="K2">
            <v>13.076836272949899</v>
          </cell>
          <cell r="L2">
            <v>13.091476488229899</v>
          </cell>
          <cell r="M2">
            <v>12.2241976910875</v>
          </cell>
          <cell r="N2">
            <v>11.107819933653699</v>
          </cell>
          <cell r="O2">
            <v>9.4783652441354107</v>
          </cell>
          <cell r="P2">
            <v>8.2184588161065104</v>
          </cell>
          <cell r="Q2">
            <v>9.4490348006145197</v>
          </cell>
          <cell r="R2">
            <v>12.308144829243</v>
          </cell>
          <cell r="S2" t="str">
            <v>m</v>
          </cell>
          <cell r="T2" t="str">
            <v>m</v>
          </cell>
          <cell r="U2">
            <v>13.499125303674999</v>
          </cell>
          <cell r="V2">
            <v>8.9610732394366206</v>
          </cell>
          <cell r="W2">
            <v>9.8315868776795803</v>
          </cell>
          <cell r="X2" t="str">
            <v>m</v>
          </cell>
          <cell r="Y2">
            <v>17.482599866435901</v>
          </cell>
          <cell r="Z2" t="str">
            <v>m</v>
          </cell>
          <cell r="AA2">
            <v>22.998469886903099</v>
          </cell>
          <cell r="AB2">
            <v>8.76050022296252</v>
          </cell>
          <cell r="AC2" t="str">
            <v>m</v>
          </cell>
          <cell r="AD2">
            <v>16.726128821882099</v>
          </cell>
          <cell r="AE2" t="str">
            <v>m</v>
          </cell>
          <cell r="AF2">
            <v>1.2231055200725699E-2</v>
          </cell>
          <cell r="AG2" t="str">
            <v>m</v>
          </cell>
          <cell r="AH2" t="str">
            <v>m</v>
          </cell>
        </row>
        <row r="3">
          <cell r="A3" t="str">
            <v>c1: Total direct Exp + public subsidies to the priv. sector</v>
          </cell>
          <cell r="B3">
            <v>901030</v>
          </cell>
          <cell r="C3" t="str">
            <v>m</v>
          </cell>
          <cell r="D3">
            <v>9.0900172657104203</v>
          </cell>
          <cell r="E3">
            <v>7.2669559178875804</v>
          </cell>
          <cell r="F3" t="str">
            <v>m</v>
          </cell>
          <cell r="G3">
            <v>10.5899725645604</v>
          </cell>
          <cell r="H3">
            <v>8.3665727862541992</v>
          </cell>
          <cell r="I3" t="str">
            <v>m</v>
          </cell>
          <cell r="J3" t="str">
            <v>m</v>
          </cell>
          <cell r="K3">
            <v>9.2975200394205793</v>
          </cell>
          <cell r="L3">
            <v>7.8987774550771697</v>
          </cell>
          <cell r="M3">
            <v>7.4719134250093902</v>
          </cell>
          <cell r="N3">
            <v>7.7720222178482103</v>
          </cell>
          <cell r="O3" t="str">
            <v>xc</v>
          </cell>
          <cell r="P3">
            <v>6.3112154930578503</v>
          </cell>
          <cell r="Q3">
            <v>6.2489813639703398</v>
          </cell>
          <cell r="R3" t="str">
            <v>xc</v>
          </cell>
          <cell r="S3" t="str">
            <v>m</v>
          </cell>
          <cell r="T3" t="str">
            <v>m</v>
          </cell>
          <cell r="U3">
            <v>9.0196796612238899</v>
          </cell>
          <cell r="V3">
            <v>6.2950768147345597</v>
          </cell>
          <cell r="W3">
            <v>7.7500085836404198</v>
          </cell>
          <cell r="X3" t="str">
            <v>m</v>
          </cell>
          <cell r="Y3">
            <v>14.1840063783681</v>
          </cell>
          <cell r="Z3" t="str">
            <v>m</v>
          </cell>
          <cell r="AA3">
            <v>16.7374930960376</v>
          </cell>
          <cell r="AB3">
            <v>5.5211554704509096</v>
          </cell>
          <cell r="AC3" t="str">
            <v>m</v>
          </cell>
          <cell r="AD3">
            <v>9.1810921629556397</v>
          </cell>
          <cell r="AE3" t="str">
            <v>m</v>
          </cell>
          <cell r="AF3" t="str">
            <v>m</v>
          </cell>
          <cell r="AG3" t="str">
            <v>m</v>
          </cell>
          <cell r="AH3" t="str">
            <v>m</v>
          </cell>
        </row>
        <row r="4">
          <cell r="A4" t="str">
            <v>c1: Total direct Exp + public subsidies to the priv. sector</v>
          </cell>
          <cell r="B4">
            <v>905070</v>
          </cell>
          <cell r="C4" t="str">
            <v>m</v>
          </cell>
          <cell r="D4">
            <v>3.91589115280108</v>
          </cell>
          <cell r="E4">
            <v>2.2831363627912</v>
          </cell>
          <cell r="F4" t="str">
            <v>m</v>
          </cell>
          <cell r="G4">
            <v>3.8798954840395399</v>
          </cell>
          <cell r="H4">
            <v>4.7984924461587797</v>
          </cell>
          <cell r="I4">
            <v>2.3611995324396302</v>
          </cell>
          <cell r="J4" t="str">
            <v>m</v>
          </cell>
          <cell r="K4">
            <v>2.0276207349229498</v>
          </cell>
          <cell r="L4">
            <v>3.1745213275276098</v>
          </cell>
          <cell r="M4">
            <v>3.47393483457643</v>
          </cell>
          <cell r="N4">
            <v>1.9606002851642601</v>
          </cell>
          <cell r="O4">
            <v>2.1844681849787202</v>
          </cell>
          <cell r="P4">
            <v>1.8598630718954301</v>
          </cell>
          <cell r="Q4">
            <v>1.7653129383474699</v>
          </cell>
          <cell r="R4">
            <v>2.36475862723956</v>
          </cell>
          <cell r="S4" t="str">
            <v>m</v>
          </cell>
          <cell r="T4" t="str">
            <v>m</v>
          </cell>
          <cell r="U4">
            <v>3.1402948058036499</v>
          </cell>
          <cell r="V4">
            <v>1.4092450704225401</v>
          </cell>
          <cell r="W4">
            <v>1.1873769041908899</v>
          </cell>
          <cell r="X4" t="str">
            <v>m</v>
          </cell>
          <cell r="Y4">
            <v>1.4014569392010701</v>
          </cell>
          <cell r="Z4" t="str">
            <v>m</v>
          </cell>
          <cell r="AA4">
            <v>4.2190639287910798</v>
          </cell>
          <cell r="AB4">
            <v>2.6064000734464798</v>
          </cell>
          <cell r="AC4" t="str">
            <v>m</v>
          </cell>
          <cell r="AD4">
            <v>4.5924642155170297</v>
          </cell>
          <cell r="AE4" t="str">
            <v>m</v>
          </cell>
          <cell r="AF4">
            <v>5.0554550810290198E-3</v>
          </cell>
          <cell r="AG4" t="str">
            <v>m</v>
          </cell>
          <cell r="AH4" t="str">
            <v>m</v>
          </cell>
        </row>
        <row r="5">
          <cell r="A5" t="str">
            <v>c2: Direct public exp. for educ. services</v>
          </cell>
          <cell r="B5">
            <v>900000</v>
          </cell>
          <cell r="C5" t="str">
            <v>m</v>
          </cell>
          <cell r="D5">
            <v>11.4016136274966</v>
          </cell>
          <cell r="E5">
            <v>10.0094342139408</v>
          </cell>
          <cell r="F5" t="str">
            <v>m</v>
          </cell>
          <cell r="G5">
            <v>14.9871597787746</v>
          </cell>
          <cell r="H5">
            <v>11.9320152724693</v>
          </cell>
          <cell r="I5">
            <v>10.943181034077799</v>
          </cell>
          <cell r="J5" t="str">
            <v>m</v>
          </cell>
          <cell r="K5">
            <v>12.212630383184599</v>
          </cell>
          <cell r="L5">
            <v>10.640678613220301</v>
          </cell>
          <cell r="M5">
            <v>11.165249231100301</v>
          </cell>
          <cell r="N5">
            <v>10.6278174372663</v>
          </cell>
          <cell r="O5">
            <v>9.0533961546222503</v>
          </cell>
          <cell r="P5">
            <v>8.1856611987750991</v>
          </cell>
          <cell r="Q5">
            <v>9.1579052835481907</v>
          </cell>
          <cell r="R5">
            <v>11.441817460627799</v>
          </cell>
          <cell r="S5" t="str">
            <v>m</v>
          </cell>
          <cell r="T5" t="str">
            <v>m</v>
          </cell>
          <cell r="U5">
            <v>12.222100853513499</v>
          </cell>
          <cell r="V5">
            <v>8.6640673889490802</v>
          </cell>
          <cell r="W5">
            <v>9.8315868776795803</v>
          </cell>
          <cell r="X5" t="str">
            <v>m</v>
          </cell>
          <cell r="Y5">
            <v>17.482599866435901</v>
          </cell>
          <cell r="Z5" t="str">
            <v>m</v>
          </cell>
          <cell r="AA5">
            <v>22.7632988302386</v>
          </cell>
          <cell r="AB5">
            <v>7.58389397476589</v>
          </cell>
          <cell r="AC5" t="str">
            <v>m</v>
          </cell>
          <cell r="AD5">
            <v>14.2395501185858</v>
          </cell>
          <cell r="AE5" t="str">
            <v>m</v>
          </cell>
          <cell r="AF5">
            <v>2.60918442634448E-2</v>
          </cell>
          <cell r="AG5" t="str">
            <v>m</v>
          </cell>
          <cell r="AH5" t="str">
            <v>m</v>
          </cell>
        </row>
        <row r="6">
          <cell r="A6" t="str">
            <v>c2: Direct public exp. for educ. services</v>
          </cell>
          <cell r="B6">
            <v>901030</v>
          </cell>
          <cell r="C6" t="str">
            <v>m</v>
          </cell>
          <cell r="D6">
            <v>8.2757298238700994</v>
          </cell>
          <cell r="E6">
            <v>7.2109973669893099</v>
          </cell>
          <cell r="F6" t="str">
            <v>m</v>
          </cell>
          <cell r="G6">
            <v>10.589781822932499</v>
          </cell>
          <cell r="H6">
            <v>8.3665727862541992</v>
          </cell>
          <cell r="I6">
            <v>7.7639149134442098</v>
          </cell>
          <cell r="J6" t="str">
            <v>m</v>
          </cell>
          <cell r="K6">
            <v>8.6463093988738091</v>
          </cell>
          <cell r="L6">
            <v>6.9097960742174704</v>
          </cell>
          <cell r="M6">
            <v>7.0895638278284503</v>
          </cell>
          <cell r="N6">
            <v>7.4692152222024903</v>
          </cell>
          <cell r="O6">
            <v>5.8074479658806801</v>
          </cell>
          <cell r="P6">
            <v>6.3095148809786998</v>
          </cell>
          <cell r="Q6">
            <v>6.2085031060049403</v>
          </cell>
          <cell r="R6">
            <v>8.5995575344838198</v>
          </cell>
          <cell r="S6" t="str">
            <v>m</v>
          </cell>
          <cell r="T6" t="str">
            <v>m</v>
          </cell>
          <cell r="U6">
            <v>8.5562650390642396</v>
          </cell>
          <cell r="V6">
            <v>6.2178419284940398</v>
          </cell>
          <cell r="W6">
            <v>7.7500085836404198</v>
          </cell>
          <cell r="X6" t="str">
            <v>m</v>
          </cell>
          <cell r="Y6">
            <v>14.1840063783681</v>
          </cell>
          <cell r="Z6" t="str">
            <v>m</v>
          </cell>
          <cell r="AA6">
            <v>16.674233737503499</v>
          </cell>
          <cell r="AB6">
            <v>5.0490871652283396</v>
          </cell>
          <cell r="AC6" t="str">
            <v>m</v>
          </cell>
          <cell r="AD6">
            <v>8.5131301916554403</v>
          </cell>
          <cell r="AE6" t="str">
            <v>m</v>
          </cell>
          <cell r="AF6">
            <v>1.8255475186324699E-2</v>
          </cell>
          <cell r="AG6" t="str">
            <v>m</v>
          </cell>
          <cell r="AH6" t="str">
            <v>m</v>
          </cell>
        </row>
        <row r="7">
          <cell r="A7" t="str">
            <v>c2: Direct public exp. for educ. services</v>
          </cell>
          <cell r="B7">
            <v>905070</v>
          </cell>
          <cell r="C7" t="str">
            <v>m</v>
          </cell>
          <cell r="D7">
            <v>3.0376423833288202</v>
          </cell>
          <cell r="E7">
            <v>1.7811666573698799</v>
          </cell>
          <cell r="F7" t="str">
            <v>m</v>
          </cell>
          <cell r="G7">
            <v>3.5585228410921901</v>
          </cell>
          <cell r="H7">
            <v>3.1250963636645799</v>
          </cell>
          <cell r="I7">
            <v>1.91582991930741</v>
          </cell>
          <cell r="J7" t="str">
            <v>m</v>
          </cell>
          <cell r="K7">
            <v>1.8146254857044</v>
          </cell>
          <cell r="L7">
            <v>2.1350063342140402</v>
          </cell>
          <cell r="M7">
            <v>2.79733597177017</v>
          </cell>
          <cell r="N7">
            <v>1.78340478442254</v>
          </cell>
          <cell r="O7">
            <v>1.97606998381854</v>
          </cell>
          <cell r="P7">
            <v>1.82876606664317</v>
          </cell>
          <cell r="Q7">
            <v>1.5165319617927999</v>
          </cell>
          <cell r="R7">
            <v>1.6613010273915201</v>
          </cell>
          <cell r="S7" t="str">
            <v>m</v>
          </cell>
          <cell r="T7" t="str">
            <v>m</v>
          </cell>
          <cell r="U7">
            <v>2.3816374239840599</v>
          </cell>
          <cell r="V7">
            <v>1.2910998916576399</v>
          </cell>
          <cell r="W7">
            <v>1.1873769041908899</v>
          </cell>
          <cell r="X7" t="str">
            <v>m</v>
          </cell>
          <cell r="Y7">
            <v>1.4014569392010701</v>
          </cell>
          <cell r="Z7" t="str">
            <v>m</v>
          </cell>
          <cell r="AA7">
            <v>4.0582483001468797</v>
          </cell>
          <cell r="AB7">
            <v>1.9153600188862401</v>
          </cell>
          <cell r="AC7" t="str">
            <v>m</v>
          </cell>
          <cell r="AD7">
            <v>3.0617932522301099</v>
          </cell>
          <cell r="AE7" t="str">
            <v>m</v>
          </cell>
          <cell r="AF7">
            <v>5.0554550810290198E-3</v>
          </cell>
          <cell r="AG7" t="str">
            <v>m</v>
          </cell>
          <cell r="AH7" t="str">
            <v>m</v>
          </cell>
        </row>
        <row r="8">
          <cell r="A8" t="str">
            <v>c3: Public subsides to the private sector</v>
          </cell>
          <cell r="B8">
            <v>900000</v>
          </cell>
          <cell r="C8" t="str">
            <v>m</v>
          </cell>
          <cell r="D8">
            <v>1.69472854473613</v>
          </cell>
          <cell r="E8">
            <v>0.60732246984002303</v>
          </cell>
          <cell r="F8" t="str">
            <v>m</v>
          </cell>
          <cell r="G8">
            <v>0.32156338457518602</v>
          </cell>
          <cell r="H8">
            <v>1.6733960824942</v>
          </cell>
          <cell r="I8" t="str">
            <v>m</v>
          </cell>
          <cell r="J8" t="str">
            <v>m</v>
          </cell>
          <cell r="K8">
            <v>0.86420588976531998</v>
          </cell>
          <cell r="L8">
            <v>2.45079787500958</v>
          </cell>
          <cell r="M8">
            <v>1.0589484599872101</v>
          </cell>
          <cell r="N8">
            <v>0.48000249638743903</v>
          </cell>
          <cell r="O8">
            <v>0.42496908951317403</v>
          </cell>
          <cell r="P8">
            <v>3.2797617331401102E-2</v>
          </cell>
          <cell r="Q8">
            <v>0.291129517066328</v>
          </cell>
          <cell r="R8">
            <v>0.86632736861511705</v>
          </cell>
          <cell r="S8" t="str">
            <v>m</v>
          </cell>
          <cell r="T8" t="str">
            <v>m</v>
          </cell>
          <cell r="U8">
            <v>1.27702445016156</v>
          </cell>
          <cell r="V8">
            <v>0.29700585048754102</v>
          </cell>
          <cell r="W8" t="str">
            <v>m</v>
          </cell>
          <cell r="X8" t="str">
            <v>m</v>
          </cell>
          <cell r="Y8" t="str">
            <v>n</v>
          </cell>
          <cell r="Z8" t="str">
            <v>m</v>
          </cell>
          <cell r="AA8">
            <v>0.23517105666441601</v>
          </cell>
          <cell r="AB8">
            <v>1.17660624819663</v>
          </cell>
          <cell r="AC8" t="str">
            <v>m</v>
          </cell>
          <cell r="AD8">
            <v>2.4865787032962601</v>
          </cell>
          <cell r="AE8" t="str">
            <v>m</v>
          </cell>
          <cell r="AF8" t="str">
            <v>m</v>
          </cell>
          <cell r="AG8" t="str">
            <v>m</v>
          </cell>
          <cell r="AH8" t="str">
            <v>m</v>
          </cell>
        </row>
        <row r="9">
          <cell r="A9" t="str">
            <v>c3: Public subsides to the private sector</v>
          </cell>
          <cell r="B9">
            <v>901030</v>
          </cell>
          <cell r="C9" t="str">
            <v>m</v>
          </cell>
          <cell r="D9">
            <v>0.81428744184032498</v>
          </cell>
          <cell r="E9">
            <v>5.5958550898271398E-2</v>
          </cell>
          <cell r="F9" t="str">
            <v>m</v>
          </cell>
          <cell r="G9" t="str">
            <v>m</v>
          </cell>
          <cell r="H9" t="str">
            <v>xr</v>
          </cell>
          <cell r="I9" t="str">
            <v>m</v>
          </cell>
          <cell r="J9" t="str">
            <v>m</v>
          </cell>
          <cell r="K9">
            <v>0.65121064054677302</v>
          </cell>
          <cell r="L9">
            <v>0.988981380859704</v>
          </cell>
          <cell r="M9">
            <v>0.38234959718094003</v>
          </cell>
          <cell r="N9">
            <v>0.302806995645724</v>
          </cell>
          <cell r="O9" t="str">
            <v>xc</v>
          </cell>
          <cell r="P9">
            <v>1.7006120791422899E-3</v>
          </cell>
          <cell r="Q9">
            <v>4.0478257965399798E-2</v>
          </cell>
          <cell r="R9" t="str">
            <v>xc</v>
          </cell>
          <cell r="S9" t="str">
            <v>m</v>
          </cell>
          <cell r="T9" t="str">
            <v>m</v>
          </cell>
          <cell r="U9">
            <v>0.46341462215965301</v>
          </cell>
          <cell r="V9">
            <v>7.7234886240519995E-2</v>
          </cell>
          <cell r="W9" t="str">
            <v>m</v>
          </cell>
          <cell r="X9" t="str">
            <v>m</v>
          </cell>
          <cell r="Y9" t="str">
            <v>n</v>
          </cell>
          <cell r="Z9" t="str">
            <v>m</v>
          </cell>
          <cell r="AA9">
            <v>6.3259358534123594E-2</v>
          </cell>
          <cell r="AB9">
            <v>0.47206830522256898</v>
          </cell>
          <cell r="AC9" t="str">
            <v>m</v>
          </cell>
          <cell r="AD9">
            <v>0.66796197130020196</v>
          </cell>
          <cell r="AE9" t="str">
            <v>m</v>
          </cell>
          <cell r="AF9" t="str">
            <v>m</v>
          </cell>
          <cell r="AG9" t="str">
            <v>m</v>
          </cell>
          <cell r="AH9" t="str">
            <v>m</v>
          </cell>
        </row>
        <row r="10">
          <cell r="A10" t="str">
            <v>c3: Public subsides to the private sector</v>
          </cell>
          <cell r="B10">
            <v>905070</v>
          </cell>
          <cell r="C10" t="str">
            <v>m</v>
          </cell>
          <cell r="D10">
            <v>0.87824876947226005</v>
          </cell>
          <cell r="E10">
            <v>0.50196970542131802</v>
          </cell>
          <cell r="F10" t="str">
            <v>m</v>
          </cell>
          <cell r="G10">
            <v>0.32137264294735002</v>
          </cell>
          <cell r="H10">
            <v>1.6733960824942</v>
          </cell>
          <cell r="I10">
            <v>0.44536961313221601</v>
          </cell>
          <cell r="J10" t="str">
            <v>m</v>
          </cell>
          <cell r="K10">
            <v>0.21299524921854701</v>
          </cell>
          <cell r="L10">
            <v>1.0395149933135801</v>
          </cell>
          <cell r="M10">
            <v>0.67659886280626902</v>
          </cell>
          <cell r="N10">
            <v>0.177195500741715</v>
          </cell>
          <cell r="O10">
            <v>0.20839820116018101</v>
          </cell>
          <cell r="P10">
            <v>3.1097005252258801E-2</v>
          </cell>
          <cell r="Q10">
            <v>0.24878097655467199</v>
          </cell>
          <cell r="R10">
            <v>0.70345759984804201</v>
          </cell>
          <cell r="S10" t="str">
            <v>m</v>
          </cell>
          <cell r="T10" t="str">
            <v>m</v>
          </cell>
          <cell r="U10">
            <v>0.75865738181958298</v>
          </cell>
          <cell r="V10">
            <v>0.118145178764897</v>
          </cell>
          <cell r="W10" t="str">
            <v>m</v>
          </cell>
          <cell r="X10" t="str">
            <v>m</v>
          </cell>
          <cell r="Y10" t="str">
            <v>n</v>
          </cell>
          <cell r="Z10" t="str">
            <v>m</v>
          </cell>
          <cell r="AA10">
            <v>0.160815628644213</v>
          </cell>
          <cell r="AB10">
            <v>0.69104005456023898</v>
          </cell>
          <cell r="AC10" t="str">
            <v>m</v>
          </cell>
          <cell r="AD10">
            <v>1.53067096328691</v>
          </cell>
          <cell r="AE10" t="str">
            <v>m</v>
          </cell>
          <cell r="AF10" t="str">
            <v>m</v>
          </cell>
          <cell r="AG10" t="str">
            <v>m</v>
          </cell>
          <cell r="AH10" t="str">
            <v>m</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2o"/>
      <sheetName val="Fig5o"/>
      <sheetName val="Fig6o"/>
      <sheetName val="Fig9o"/>
      <sheetName val="Fig10o"/>
      <sheetName val="Fig12o"/>
      <sheetName val="Fig13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GdpvHpTab"/>
      <sheetName val="GdpbvHp Tab"/>
      <sheetName val="GdpvHp_Pop Tab"/>
      <sheetName val="GdpbvHp_Pop Tab"/>
      <sheetName val="GdpvHp_EtHp Tab"/>
      <sheetName val="GdpbvHp_EtbHp Tab"/>
      <sheetName val="Sheet8"/>
      <sheetName val="Sheet10"/>
      <sheetName val="Sheet1"/>
      <sheetName val="Sheet22"/>
      <sheetName val="Sheet2"/>
      <sheetName val="Sheet3"/>
      <sheetName val="TabA2.1"/>
      <sheetName val="TabA2.2"/>
      <sheetName val="TabA2.3"/>
      <sheetName val="TabA2.4"/>
      <sheetName val="FAME Persistence"/>
      <sheetName val="TabA2.7"/>
      <sheetName val="%US"/>
      <sheetName val="......"/>
      <sheetName val="Table1"/>
      <sheetName val="estimatedTfp"/>
      <sheetName val="estimatedTfp_nt"/>
      <sheetName val="estimatedTfp_hrs"/>
      <sheetName val="tfp_all2"/>
      <sheetName val="Fig1(data) GdpvHp"/>
      <sheetName val="Fig2(data) GdpbvHp"/>
      <sheetName val="Fig2-3(data) GdpvHp_Pop"/>
      <sheetName val="Fig6(data)"/>
      <sheetName val="Fig5-6(data)GdpbvHp_Pop"/>
      <sheetName val="Fig7-8(data)GdpvHp_EtHp"/>
      <sheetName val="Fig9-10(data) GdpbvHp_EtbHp"/>
      <sheetName val="Fig11-12(data)"/>
      <sheetName val="Fig13-14(data)"/>
      <sheetName val="Fig15(data)"/>
      <sheetName val="Graf2.4b (2)"/>
      <sheetName val="Graf2.6b"/>
      <sheetName val="Table1a"/>
      <sheetName val="Table1b"/>
      <sheetName val="Graf2.6b (2)"/>
      <sheetName val="Graf2.6d"/>
      <sheetName val="Graf2.6d (2)"/>
      <sheetName val="Fig5b"/>
      <sheetName val="Fig5b(2)"/>
      <sheetName val="Fig5d"/>
      <sheetName val="Fig5d(2)"/>
      <sheetName val="GdpvHp 1"/>
      <sheetName val="GdpbvHp 2"/>
      <sheetName val="GdpvHp_Pop 3"/>
      <sheetName val="GdpbvHp_Pop 2.4b"/>
      <sheetName val="GdpvHp_EtHp 2.6b"/>
      <sheetName val="GdpbvHp_EtbHp 2.6d"/>
      <sheetName val="Fig5ab(data)"/>
      <sheetName val="Fig5cd(data)"/>
      <sheetName val="TableTfp"/>
      <sheetName val="TableTfp_nt"/>
      <sheetName val="TableTfp_hrs"/>
      <sheetName val="TableTfp_all2"/>
      <sheetName val="AnnexTab2"/>
      <sheetName val="Test"/>
      <sheetName val="Tes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row r="3">
          <cell r="B3" t="str">
            <v>GDP per head of population              (as % of US)</v>
          </cell>
          <cell r="D3" t="str">
            <v>GDP</v>
          </cell>
          <cell r="F3" t="str">
            <v>WAP</v>
          </cell>
          <cell r="H3" t="str">
            <v>LF</v>
          </cell>
          <cell r="J3" t="str">
            <v>GDP per WAP</v>
          </cell>
          <cell r="L3" t="str">
            <v>GDP per LF</v>
          </cell>
          <cell r="N3" t="str">
            <v>GDP per person employed                (as % of US)</v>
          </cell>
          <cell r="P3" t="str">
            <v>GDP per hour worked                  (as % of US)</v>
          </cell>
        </row>
        <row r="5">
          <cell r="B5" t="str">
            <v>(1)</v>
          </cell>
          <cell r="D5" t="str">
            <v>(3)</v>
          </cell>
          <cell r="H5" t="str">
            <v>(4)</v>
          </cell>
          <cell r="N5" t="str">
            <v>(6)</v>
          </cell>
          <cell r="P5" t="str">
            <v>(8)</v>
          </cell>
        </row>
        <row r="6">
          <cell r="N6" t="str">
            <v>[ (1) - (2) ]</v>
          </cell>
          <cell r="P6" t="str">
            <v>[ (6) - (7) ]</v>
          </cell>
        </row>
        <row r="7">
          <cell r="B7">
            <v>1985</v>
          </cell>
          <cell r="C7">
            <v>1998</v>
          </cell>
          <cell r="D7">
            <v>1985</v>
          </cell>
          <cell r="E7">
            <v>1998</v>
          </cell>
          <cell r="F7">
            <v>1985</v>
          </cell>
          <cell r="G7">
            <v>1998</v>
          </cell>
          <cell r="H7">
            <v>1985</v>
          </cell>
          <cell r="I7">
            <v>1998</v>
          </cell>
          <cell r="J7">
            <v>1985</v>
          </cell>
          <cell r="K7">
            <v>1998</v>
          </cell>
          <cell r="L7">
            <v>1985</v>
          </cell>
          <cell r="M7">
            <v>1998</v>
          </cell>
          <cell r="N7">
            <v>1985</v>
          </cell>
          <cell r="O7">
            <v>1998</v>
          </cell>
          <cell r="P7">
            <v>1985</v>
          </cell>
          <cell r="Q7">
            <v>1998</v>
          </cell>
        </row>
        <row r="8">
          <cell r="A8" t="str">
            <v>Australia</v>
          </cell>
          <cell r="B8">
            <v>72.636190454563703</v>
          </cell>
          <cell r="C8">
            <v>72.321935514326398</v>
          </cell>
          <cell r="D8">
            <v>4.8089881781748796</v>
          </cell>
          <cell r="E8">
            <v>5.0339319016036201</v>
          </cell>
          <cell r="F8">
            <v>6.5873060933527601</v>
          </cell>
          <cell r="G8">
            <v>7.0640913478656397</v>
          </cell>
          <cell r="H8">
            <v>6.2186159140150403</v>
          </cell>
          <cell r="I8">
            <v>6.7395355262864003</v>
          </cell>
          <cell r="J8">
            <v>73.003866983312406</v>
          </cell>
          <cell r="K8">
            <v>71.260855129295393</v>
          </cell>
          <cell r="L8">
            <v>77.332130568423693</v>
          </cell>
          <cell r="M8">
            <v>74.692564227455094</v>
          </cell>
          <cell r="N8">
            <v>77.184404327657106</v>
          </cell>
          <cell r="O8">
            <v>77.077448735357294</v>
          </cell>
          <cell r="P8">
            <v>82.329452688346507</v>
          </cell>
          <cell r="Q8">
            <v>82.463946128514394</v>
          </cell>
        </row>
        <row r="9">
          <cell r="A9" t="str">
            <v>Austria</v>
          </cell>
          <cell r="B9">
            <v>72.498112811771506</v>
          </cell>
          <cell r="C9">
            <v>71.012804024046503</v>
          </cell>
          <cell r="D9">
            <v>2.2977730017334501</v>
          </cell>
          <cell r="E9">
            <v>2.1429735343720502</v>
          </cell>
          <cell r="F9">
            <v>3.2166896925881798</v>
          </cell>
          <cell r="G9">
            <v>3.09979452735312</v>
          </cell>
          <cell r="H9">
            <v>2.8505883852330198</v>
          </cell>
          <cell r="I9">
            <v>2.81587382245183</v>
          </cell>
          <cell r="J9">
            <v>71.432846227844905</v>
          </cell>
          <cell r="K9">
            <v>69.132760751142996</v>
          </cell>
          <cell r="L9">
            <v>80.606972709096397</v>
          </cell>
          <cell r="M9">
            <v>76.103322431760304</v>
          </cell>
          <cell r="N9">
            <v>76.1306051749348</v>
          </cell>
          <cell r="O9">
            <v>75.956302716356603</v>
          </cell>
          <cell r="P9" t="str">
            <v>-</v>
          </cell>
          <cell r="Q9">
            <v>96.376380608469603</v>
          </cell>
        </row>
        <row r="10">
          <cell r="A10" t="str">
            <v>Belgium</v>
          </cell>
          <cell r="B10">
            <v>75.045647115879106</v>
          </cell>
          <cell r="C10">
            <v>73.958859762376505</v>
          </cell>
          <cell r="D10">
            <v>3.1023290081954502</v>
          </cell>
          <cell r="E10">
            <v>2.8100415716887701</v>
          </cell>
          <cell r="F10">
            <v>4.1863017846666297</v>
          </cell>
          <cell r="G10">
            <v>3.7859682438812601</v>
          </cell>
          <cell r="H10">
            <v>3.4937762861633899</v>
          </cell>
          <cell r="I10">
            <v>3.14205355740632</v>
          </cell>
          <cell r="J10">
            <v>74.106673808336097</v>
          </cell>
          <cell r="K10">
            <v>74.222534122684493</v>
          </cell>
          <cell r="L10">
            <v>88.795868827714898</v>
          </cell>
          <cell r="M10">
            <v>89.433280507426502</v>
          </cell>
          <cell r="N10">
            <v>94.516506462366394</v>
          </cell>
          <cell r="O10">
            <v>96.865279211785605</v>
          </cell>
          <cell r="P10">
            <v>109.10349417698799</v>
          </cell>
          <cell r="Q10">
            <v>116.91897616109399</v>
          </cell>
        </row>
        <row r="11">
          <cell r="A11" t="str">
            <v>Canada</v>
          </cell>
          <cell r="B11">
            <v>83.950430398952093</v>
          </cell>
          <cell r="C11">
            <v>74.159667351855703</v>
          </cell>
          <cell r="D11">
            <v>9.1327152105944496</v>
          </cell>
          <cell r="E11">
            <v>8.4168305609688705</v>
          </cell>
          <cell r="F11">
            <v>11.2120466574563</v>
          </cell>
          <cell r="G11">
            <v>11.7391321488724</v>
          </cell>
          <cell r="H11">
            <v>11.215429712392201</v>
          </cell>
          <cell r="I11">
            <v>11.2992097054845</v>
          </cell>
          <cell r="J11">
            <v>81.454488102053702</v>
          </cell>
          <cell r="K11">
            <v>71.698916531724393</v>
          </cell>
          <cell r="L11">
            <v>81.429917932644898</v>
          </cell>
          <cell r="M11">
            <v>74.490435883170207</v>
          </cell>
          <cell r="N11">
            <v>83.339331869800304</v>
          </cell>
          <cell r="O11">
            <v>77.212292752257795</v>
          </cell>
          <cell r="P11">
            <v>84.932183935582003</v>
          </cell>
          <cell r="Q11">
            <v>80.0785442600111</v>
          </cell>
        </row>
        <row r="12">
          <cell r="A12" t="str">
            <v>Czech Republic</v>
          </cell>
          <cell r="B12" t="str">
            <v>-</v>
          </cell>
          <cell r="C12">
            <v>52.0261773139298</v>
          </cell>
          <cell r="D12" t="str">
            <v>-</v>
          </cell>
          <cell r="E12">
            <v>1.98944820910544</v>
          </cell>
          <cell r="F12">
            <v>4.2247834617107296</v>
          </cell>
          <cell r="G12">
            <v>4.0094568378975097</v>
          </cell>
          <cell r="H12" t="str">
            <v>-</v>
          </cell>
          <cell r="I12">
            <v>3.74632210702572</v>
          </cell>
          <cell r="J12" t="str">
            <v>-</v>
          </cell>
          <cell r="K12">
            <v>49.618895764162303</v>
          </cell>
          <cell r="L12" t="str">
            <v>-</v>
          </cell>
          <cell r="M12">
            <v>53.104035164902101</v>
          </cell>
          <cell r="N12" t="str">
            <v>-</v>
          </cell>
          <cell r="O12">
            <v>54.222122724773499</v>
          </cell>
          <cell r="P12" t="str">
            <v>-</v>
          </cell>
          <cell r="Q12">
            <v>52.156724128799098</v>
          </cell>
        </row>
        <row r="13">
          <cell r="A13" t="str">
            <v>Denmark</v>
          </cell>
          <cell r="B13">
            <v>80.036693125643794</v>
          </cell>
          <cell r="C13">
            <v>77.523261038567696</v>
          </cell>
          <cell r="D13">
            <v>1.7164193161479699</v>
          </cell>
          <cell r="E13">
            <v>1.5251789791030701</v>
          </cell>
          <cell r="F13">
            <v>2.1442495126705698</v>
          </cell>
          <cell r="G13">
            <v>2.0004747453011702</v>
          </cell>
          <cell r="H13">
            <v>2.33909681804665</v>
          </cell>
          <cell r="I13">
            <v>2.06957649097509</v>
          </cell>
          <cell r="J13">
            <v>80.047555380355405</v>
          </cell>
          <cell r="K13">
            <v>76.240851462159199</v>
          </cell>
          <cell r="L13">
            <v>73.379575522715399</v>
          </cell>
          <cell r="M13">
            <v>73.695221498407903</v>
          </cell>
          <cell r="N13">
            <v>72.924000684082102</v>
          </cell>
          <cell r="O13">
            <v>74.129285676653396</v>
          </cell>
          <cell r="P13">
            <v>89.983976503346796</v>
          </cell>
          <cell r="Q13">
            <v>91.709907294074796</v>
          </cell>
        </row>
        <row r="14">
          <cell r="A14" t="str">
            <v>Finland</v>
          </cell>
          <cell r="B14">
            <v>68.633049960465797</v>
          </cell>
          <cell r="C14">
            <v>65.918691727198706</v>
          </cell>
          <cell r="D14">
            <v>1.4108477137462101</v>
          </cell>
          <cell r="E14">
            <v>1.26255919243791</v>
          </cell>
          <cell r="F14">
            <v>2.1063986827911201</v>
          </cell>
          <cell r="G14">
            <v>1.9412027224651001</v>
          </cell>
          <cell r="H14">
            <v>2.2057011767704702</v>
          </cell>
          <cell r="I14">
            <v>1.86160184201192</v>
          </cell>
          <cell r="J14">
            <v>66.979139574695296</v>
          </cell>
          <cell r="K14">
            <v>65.040048513563306</v>
          </cell>
          <cell r="L14">
            <v>63.963683231648702</v>
          </cell>
          <cell r="M14">
            <v>67.821118562785998</v>
          </cell>
          <cell r="N14">
            <v>62.287734869347403</v>
          </cell>
          <cell r="O14">
            <v>74.910935231922295</v>
          </cell>
          <cell r="P14">
            <v>70.5020416953233</v>
          </cell>
          <cell r="Q14">
            <v>88.439933273741104</v>
          </cell>
        </row>
        <row r="15">
          <cell r="A15" t="str">
            <v>France</v>
          </cell>
          <cell r="B15">
            <v>74.145339019659701</v>
          </cell>
          <cell r="C15">
            <v>69.342433484948401</v>
          </cell>
          <cell r="D15">
            <v>17.189246778840001</v>
          </cell>
          <cell r="E15">
            <v>15.1519951472608</v>
          </cell>
          <cell r="F15">
            <v>22.965991029353301</v>
          </cell>
          <cell r="G15">
            <v>21.6843456040896</v>
          </cell>
          <cell r="H15">
            <v>20.321169123582099</v>
          </cell>
          <cell r="I15">
            <v>18.611784962240701</v>
          </cell>
          <cell r="J15">
            <v>74.846527445169301</v>
          </cell>
          <cell r="K15">
            <v>69.875270501145295</v>
          </cell>
          <cell r="L15">
            <v>84.587883080469098</v>
          </cell>
          <cell r="M15">
            <v>81.410757635556905</v>
          </cell>
          <cell r="N15">
            <v>88.062528919565395</v>
          </cell>
          <cell r="O15">
            <v>89.164813725491697</v>
          </cell>
          <cell r="P15">
            <v>95.388920709037095</v>
          </cell>
          <cell r="Q15">
            <v>100.109860576784</v>
          </cell>
        </row>
        <row r="16">
          <cell r="A16" t="str">
            <v>West Germany</v>
          </cell>
          <cell r="B16">
            <v>79.454873087757903</v>
          </cell>
          <cell r="C16">
            <v>75.989852752861495</v>
          </cell>
          <cell r="D16">
            <v>20.332685478463802</v>
          </cell>
          <cell r="E16">
            <v>18.5350863291787</v>
          </cell>
          <cell r="F16">
            <v>26.9624078174581</v>
          </cell>
          <cell r="G16">
            <v>25.195660234310001</v>
          </cell>
          <cell r="H16">
            <v>24.552444878711899</v>
          </cell>
          <cell r="I16">
            <v>22.004860937752799</v>
          </cell>
          <cell r="J16">
            <v>75.411237809771606</v>
          </cell>
          <cell r="K16">
            <v>73.564598652345097</v>
          </cell>
          <cell r="L16">
            <v>82.813282257251402</v>
          </cell>
          <cell r="M16">
            <v>84.231781248745804</v>
          </cell>
          <cell r="N16">
            <v>83.594783555267895</v>
          </cell>
          <cell r="O16">
            <v>90.109561637450895</v>
          </cell>
          <cell r="P16">
            <v>90.112510329807407</v>
          </cell>
          <cell r="Q16">
            <v>105.763712619803</v>
          </cell>
        </row>
        <row r="17">
          <cell r="A17" t="str">
            <v>Germany</v>
          </cell>
          <cell r="B17" t="str">
            <v>-</v>
          </cell>
          <cell r="C17">
            <v>68.314591855151207</v>
          </cell>
          <cell r="D17" t="str">
            <v>-</v>
          </cell>
          <cell r="E17">
            <v>20.886371490974</v>
          </cell>
          <cell r="F17" t="str">
            <v>-</v>
          </cell>
          <cell r="G17">
            <v>31.5119945462882</v>
          </cell>
          <cell r="H17" t="str">
            <v>-</v>
          </cell>
          <cell r="I17">
            <v>28.4547615086998</v>
          </cell>
          <cell r="J17" t="str">
            <v>-</v>
          </cell>
          <cell r="K17">
            <v>66.280702925020407</v>
          </cell>
          <cell r="L17" t="str">
            <v>-</v>
          </cell>
          <cell r="M17">
            <v>73.4020261761396</v>
          </cell>
          <cell r="N17" t="str">
            <v>-</v>
          </cell>
          <cell r="O17">
            <v>77.391085397360499</v>
          </cell>
          <cell r="P17" t="str">
            <v>-</v>
          </cell>
          <cell r="Q17">
            <v>89.789600732105299</v>
          </cell>
        </row>
        <row r="18">
          <cell r="A18" t="str">
            <v>Greece</v>
          </cell>
          <cell r="B18">
            <v>46.178477993239397</v>
          </cell>
          <cell r="C18">
            <v>42.388000246356199</v>
          </cell>
          <cell r="D18">
            <v>1.9236998162624399</v>
          </cell>
          <cell r="E18">
            <v>1.6582272038902699</v>
          </cell>
          <cell r="F18">
            <v>4.1200628323775996</v>
          </cell>
          <cell r="G18">
            <v>4.0128524569503599</v>
          </cell>
          <cell r="H18">
            <v>3.3068524576235201</v>
          </cell>
          <cell r="I18">
            <v>3.07376955104532</v>
          </cell>
          <cell r="J18">
            <v>46.691031047997797</v>
          </cell>
          <cell r="K18">
            <v>41.322904883237698</v>
          </cell>
          <cell r="L18">
            <v>58.173137172407102</v>
          </cell>
          <cell r="M18">
            <v>53.9476748777845</v>
          </cell>
          <cell r="N18">
            <v>57.448281859676896</v>
          </cell>
          <cell r="O18">
            <v>56.819034340287701</v>
          </cell>
          <cell r="P18">
            <v>57.8604384072353</v>
          </cell>
          <cell r="Q18">
            <v>56.372399944875099</v>
          </cell>
        </row>
        <row r="19">
          <cell r="A19" t="str">
            <v>Hungary</v>
          </cell>
          <cell r="B19" t="str">
            <v>-</v>
          </cell>
          <cell r="C19">
            <v>40.237207215118403</v>
          </cell>
          <cell r="D19" t="str">
            <v>-</v>
          </cell>
          <cell r="E19">
            <v>1.5093526828250901</v>
          </cell>
          <cell r="F19" t="str">
            <v>-</v>
          </cell>
          <cell r="G19">
            <v>3.8799518460225602</v>
          </cell>
          <cell r="H19" t="str">
            <v>-</v>
          </cell>
          <cell r="I19">
            <v>2.83574240186997</v>
          </cell>
          <cell r="J19" t="str">
            <v>-</v>
          </cell>
          <cell r="K19">
            <v>38.901325138155002</v>
          </cell>
          <cell r="L19" t="str">
            <v>-</v>
          </cell>
          <cell r="M19">
            <v>53.2260152343095</v>
          </cell>
          <cell r="N19" t="str">
            <v>-</v>
          </cell>
          <cell r="O19">
            <v>54.805696674944997</v>
          </cell>
          <cell r="P19" t="str">
            <v>-</v>
          </cell>
          <cell r="Q19">
            <v>61.029715231207298</v>
          </cell>
        </row>
        <row r="20">
          <cell r="A20" t="str">
            <v>Iceland</v>
          </cell>
          <cell r="B20">
            <v>78.714608225267796</v>
          </cell>
          <cell r="C20">
            <v>71.661378023351602</v>
          </cell>
          <cell r="D20">
            <v>7.9683084488269398E-2</v>
          </cell>
          <cell r="E20">
            <v>7.3419792250976099E-2</v>
          </cell>
          <cell r="F20">
            <v>9.6961209207845206E-2</v>
          </cell>
          <cell r="G20">
            <v>0.10044632436635</v>
          </cell>
          <cell r="H20">
            <v>0.10357279408641</v>
          </cell>
          <cell r="I20">
            <v>0.107885126762473</v>
          </cell>
          <cell r="J20">
            <v>82.180374130299299</v>
          </cell>
          <cell r="K20">
            <v>73.093557891872905</v>
          </cell>
          <cell r="L20">
            <v>76.934377595134293</v>
          </cell>
          <cell r="M20">
            <v>68.053673804936906</v>
          </cell>
          <cell r="N20">
            <v>70.679159792368097</v>
          </cell>
          <cell r="O20">
            <v>66.631556028658807</v>
          </cell>
          <cell r="P20" t="str">
            <v>-</v>
          </cell>
          <cell r="Q20">
            <v>70.0225977423394</v>
          </cell>
        </row>
        <row r="21">
          <cell r="A21" t="str">
            <v>Ireland</v>
          </cell>
          <cell r="B21">
            <v>47.525029226669801</v>
          </cell>
          <cell r="C21">
            <v>71.301436066662603</v>
          </cell>
          <cell r="D21">
            <v>0.70550352445384601</v>
          </cell>
          <cell r="E21">
            <v>0.97141974500175898</v>
          </cell>
          <cell r="F21">
            <v>1.33922544585123</v>
          </cell>
          <cell r="G21">
            <v>1.3840311048660601</v>
          </cell>
          <cell r="H21">
            <v>1.1222226942520901</v>
          </cell>
          <cell r="I21">
            <v>1.1843871006329301</v>
          </cell>
          <cell r="J21">
            <v>52.679967113783199</v>
          </cell>
          <cell r="K21">
            <v>70.187710491937807</v>
          </cell>
          <cell r="L21">
            <v>62.866624250905097</v>
          </cell>
          <cell r="M21">
            <v>82.018771099637803</v>
          </cell>
          <cell r="N21">
            <v>68.772473294422895</v>
          </cell>
          <cell r="O21">
            <v>83.985315281991902</v>
          </cell>
          <cell r="P21">
            <v>72.717128483384599</v>
          </cell>
          <cell r="Q21">
            <v>92.706111943887905</v>
          </cell>
        </row>
        <row r="22">
          <cell r="A22" t="str">
            <v>Italy</v>
          </cell>
          <cell r="B22">
            <v>68.102147494880597</v>
          </cell>
          <cell r="C22">
            <v>65.613978373875199</v>
          </cell>
          <cell r="D22">
            <v>16.134942210485999</v>
          </cell>
          <cell r="E22">
            <v>13.8671208412659</v>
          </cell>
          <cell r="F22">
            <v>24.783461710731299</v>
          </cell>
          <cell r="G22">
            <v>22.0974211921997</v>
          </cell>
          <cell r="H22">
            <v>19.962615234291999</v>
          </cell>
          <cell r="I22">
            <v>17.068447859159701</v>
          </cell>
          <cell r="J22">
            <v>65.103666302998903</v>
          </cell>
          <cell r="K22">
            <v>62.754475830695398</v>
          </cell>
          <cell r="L22">
            <v>80.8257937205003</v>
          </cell>
          <cell r="M22">
            <v>81.2441819882538</v>
          </cell>
          <cell r="N22">
            <v>84.301689967504402</v>
          </cell>
          <cell r="O22">
            <v>90.007632397676304</v>
          </cell>
          <cell r="P22">
            <v>95.797374963073196</v>
          </cell>
          <cell r="Q22">
            <v>104.447222101892</v>
          </cell>
        </row>
        <row r="23">
          <cell r="A23" t="str">
            <v>Japan</v>
          </cell>
          <cell r="B23">
            <v>71.4782897464153</v>
          </cell>
          <cell r="C23">
            <v>72.4955512900152</v>
          </cell>
          <cell r="D23">
            <v>36.2834764516276</v>
          </cell>
          <cell r="E23">
            <v>34.066428527738097</v>
          </cell>
          <cell r="F23">
            <v>52.066970734999998</v>
          </cell>
          <cell r="G23">
            <v>49.034106392122403</v>
          </cell>
          <cell r="H23">
            <v>50.664854071965699</v>
          </cell>
          <cell r="I23">
            <v>48.891887427582901</v>
          </cell>
          <cell r="J23">
            <v>69.686167525082098</v>
          </cell>
          <cell r="K23">
            <v>69.474965558281497</v>
          </cell>
          <cell r="L23">
            <v>71.614686583503499</v>
          </cell>
          <cell r="M23">
            <v>69.677057524515206</v>
          </cell>
          <cell r="N23">
            <v>66.9497933837076</v>
          </cell>
          <cell r="O23">
            <v>68.744172701718597</v>
          </cell>
          <cell r="P23">
            <v>58.377149032616501</v>
          </cell>
          <cell r="Q23">
            <v>68.425961209991797</v>
          </cell>
        </row>
        <row r="24">
          <cell r="A24" t="str">
            <v>Korea</v>
          </cell>
          <cell r="B24">
            <v>26.344791902016102</v>
          </cell>
          <cell r="C24">
            <v>42.269193551732698</v>
          </cell>
          <cell r="D24">
            <v>4.5080874353311202</v>
          </cell>
          <cell r="E24">
            <v>7.2871971198484804</v>
          </cell>
          <cell r="F24">
            <v>16.880839279067899</v>
          </cell>
          <cell r="G24">
            <v>18.716314009124002</v>
          </cell>
          <cell r="H24">
            <v>13.2478015208802</v>
          </cell>
          <cell r="I24">
            <v>15.751133744292201</v>
          </cell>
          <cell r="J24">
            <v>26.705351320542</v>
          </cell>
          <cell r="K24">
            <v>38.935001391278398</v>
          </cell>
          <cell r="L24">
            <v>34.0289475821765</v>
          </cell>
          <cell r="M24">
            <v>46.264587922054602</v>
          </cell>
          <cell r="N24">
            <v>32.267305858098098</v>
          </cell>
          <cell r="O24">
            <v>44.898592026473402</v>
          </cell>
          <cell r="P24">
            <v>23.632316512387899</v>
          </cell>
          <cell r="Q24">
            <v>37.397734775733099</v>
          </cell>
        </row>
        <row r="25">
          <cell r="A25" t="str">
            <v>Luxembourg</v>
          </cell>
          <cell r="B25">
            <v>87.457599590699402</v>
          </cell>
          <cell r="C25">
            <v>117.433680709984</v>
          </cell>
          <cell r="D25">
            <v>0.13467089886904099</v>
          </cell>
          <cell r="E25">
            <v>0.18712281688419899</v>
          </cell>
          <cell r="F25">
            <v>0.16149687415229899</v>
          </cell>
          <cell r="G25">
            <v>0.16138921287315999</v>
          </cell>
          <cell r="H25">
            <v>0.13900335613237599</v>
          </cell>
          <cell r="I25">
            <v>0.172732585852513</v>
          </cell>
          <cell r="J25">
            <v>83.389167484468004</v>
          </cell>
          <cell r="K25">
            <v>115.945058255699</v>
          </cell>
          <cell r="L25">
            <v>96.883199525622402</v>
          </cell>
          <cell r="M25">
            <v>108.330930125699</v>
          </cell>
          <cell r="N25">
            <v>90.018632650142095</v>
          </cell>
          <cell r="O25">
            <v>105.30029306277299</v>
          </cell>
          <cell r="P25">
            <v>99.747422335464094</v>
          </cell>
          <cell r="Q25">
            <v>120.140198727748</v>
          </cell>
        </row>
        <row r="26">
          <cell r="A26" t="str">
            <v>Mexico</v>
          </cell>
          <cell r="B26">
            <v>41.139705199408198</v>
          </cell>
          <cell r="C26">
            <v>31.798758262667899</v>
          </cell>
          <cell r="D26">
            <v>12.7128555801476</v>
          </cell>
          <cell r="E26">
            <v>11.352373660961099</v>
          </cell>
          <cell r="F26">
            <v>25.558311898596099</v>
          </cell>
          <cell r="G26">
            <v>32.560026884444497</v>
          </cell>
          <cell r="H26">
            <v>19.5797345607387</v>
          </cell>
          <cell r="I26">
            <v>27.937812649735498</v>
          </cell>
          <cell r="J26">
            <v>49.740591751859498</v>
          </cell>
          <cell r="K26">
            <v>34.865983683768597</v>
          </cell>
          <cell r="L26">
            <v>64.928641094243702</v>
          </cell>
          <cell r="M26">
            <v>40.634439794156698</v>
          </cell>
          <cell r="N26">
            <v>60.876311449284799</v>
          </cell>
          <cell r="O26">
            <v>39.623969449609</v>
          </cell>
          <cell r="P26" t="str">
            <v>-</v>
          </cell>
          <cell r="Q26">
            <v>33.8643668254876</v>
          </cell>
        </row>
        <row r="27">
          <cell r="A27" t="str">
            <v>Netherlands</v>
          </cell>
          <cell r="B27">
            <v>70.702745847792897</v>
          </cell>
          <cell r="C27">
            <v>72.697595079090206</v>
          </cell>
          <cell r="D27">
            <v>4.2964342509220099</v>
          </cell>
          <cell r="E27">
            <v>4.1477730171175002</v>
          </cell>
          <cell r="F27">
            <v>6.2592655677309104</v>
          </cell>
          <cell r="G27">
            <v>5.9843506275150897</v>
          </cell>
          <cell r="H27">
            <v>4.9381876885169298</v>
          </cell>
          <cell r="I27">
            <v>5.6073732638694498</v>
          </cell>
          <cell r="J27">
            <v>68.641188082382996</v>
          </cell>
          <cell r="K27">
            <v>69.310327473906796</v>
          </cell>
          <cell r="L27">
            <v>87.004272051318907</v>
          </cell>
          <cell r="M27">
            <v>73.969982413035794</v>
          </cell>
          <cell r="N27">
            <v>90.694036640325606</v>
          </cell>
          <cell r="O27">
            <v>73.451467522404499</v>
          </cell>
          <cell r="P27">
            <v>105.290468745925</v>
          </cell>
          <cell r="Q27">
            <v>103.038501124869</v>
          </cell>
        </row>
        <row r="28">
          <cell r="A28" t="str">
            <v>New Zealand</v>
          </cell>
          <cell r="B28">
            <v>66.234158935264205</v>
          </cell>
          <cell r="C28">
            <v>53.1893850110201</v>
          </cell>
          <cell r="D28">
            <v>0.90880112064690399</v>
          </cell>
          <cell r="E28">
            <v>0.75137139198390801</v>
          </cell>
          <cell r="F28">
            <v>1.3437044607202999</v>
          </cell>
          <cell r="G28">
            <v>1.4057369543918099</v>
          </cell>
          <cell r="H28">
            <v>1.1886656187603599</v>
          </cell>
          <cell r="I28">
            <v>1.31169434810958</v>
          </cell>
          <cell r="J28">
            <v>67.634003399805295</v>
          </cell>
          <cell r="K28">
            <v>53.450354964097102</v>
          </cell>
          <cell r="L28">
            <v>76.455573906031006</v>
          </cell>
          <cell r="M28">
            <v>57.282505872407398</v>
          </cell>
          <cell r="N28">
            <v>73.271662962615295</v>
          </cell>
          <cell r="O28">
            <v>58.818159006440098</v>
          </cell>
          <cell r="P28">
            <v>77.559137653551204</v>
          </cell>
          <cell r="Q28">
            <v>64.155890297765694</v>
          </cell>
        </row>
        <row r="29">
          <cell r="A29" t="str">
            <v>Norway</v>
          </cell>
          <cell r="B29">
            <v>82.539229877804701</v>
          </cell>
          <cell r="C29">
            <v>85.731532271318898</v>
          </cell>
          <cell r="D29">
            <v>1.4374603577974301</v>
          </cell>
          <cell r="E29">
            <v>1.4075193218355899</v>
          </cell>
          <cell r="F29">
            <v>1.68373108247065</v>
          </cell>
          <cell r="G29">
            <v>1.6102095260139599</v>
          </cell>
          <cell r="H29">
            <v>1.75708398827478</v>
          </cell>
          <cell r="I29">
            <v>1.6779327448052399</v>
          </cell>
          <cell r="J29">
            <v>85.373512003363004</v>
          </cell>
          <cell r="K29">
            <v>87.412184507433494</v>
          </cell>
          <cell r="L29">
            <v>81.8094278583022</v>
          </cell>
          <cell r="M29">
            <v>83.8841321973823</v>
          </cell>
          <cell r="N29">
            <v>77.633002690521707</v>
          </cell>
          <cell r="O29">
            <v>83.097831277307506</v>
          </cell>
          <cell r="P29">
            <v>96.184813245215295</v>
          </cell>
          <cell r="Q29">
            <v>108.76475836208699</v>
          </cell>
        </row>
        <row r="30">
          <cell r="A30" t="str">
            <v>Poland</v>
          </cell>
          <cell r="B30" t="str">
            <v>-</v>
          </cell>
          <cell r="C30">
            <v>33.760550514959597</v>
          </cell>
          <cell r="D30" t="str">
            <v>-</v>
          </cell>
          <cell r="E30">
            <v>4.85270730265343</v>
          </cell>
          <cell r="F30">
            <v>15.2671322318742</v>
          </cell>
          <cell r="G30">
            <v>14.713718319963</v>
          </cell>
          <cell r="H30" t="str">
            <v>-</v>
          </cell>
          <cell r="I30">
            <v>12.450107595515</v>
          </cell>
          <cell r="J30" t="str">
            <v>-</v>
          </cell>
          <cell r="K30">
            <v>32.980835959524001</v>
          </cell>
          <cell r="L30" t="str">
            <v>-</v>
          </cell>
          <cell r="M30">
            <v>38.977231846587003</v>
          </cell>
          <cell r="N30" t="str">
            <v>-</v>
          </cell>
          <cell r="O30">
            <v>41.524999068632297</v>
          </cell>
          <cell r="P30" t="str">
            <v>-</v>
          </cell>
          <cell r="Q30" t="str">
            <v>-</v>
          </cell>
        </row>
        <row r="31">
          <cell r="A31" t="str">
            <v>Portugal</v>
          </cell>
          <cell r="B31">
            <v>38.3469343763417</v>
          </cell>
          <cell r="C31">
            <v>44.986057761939101</v>
          </cell>
          <cell r="D31">
            <v>1.6103184556485399</v>
          </cell>
          <cell r="E31">
            <v>1.6627347283814</v>
          </cell>
          <cell r="F31">
            <v>4.0828428496628097</v>
          </cell>
          <cell r="G31">
            <v>3.8129986131973799</v>
          </cell>
          <cell r="H31">
            <v>3.8353371001316998</v>
          </cell>
          <cell r="I31">
            <v>3.6876418502730601</v>
          </cell>
          <cell r="J31">
            <v>39.441107947163196</v>
          </cell>
          <cell r="K31">
            <v>43.607011096894098</v>
          </cell>
          <cell r="L31">
            <v>41.986360353911202</v>
          </cell>
          <cell r="M31">
            <v>45.089376785825301</v>
          </cell>
          <cell r="N31">
            <v>42.530348169273203</v>
          </cell>
          <cell r="O31">
            <v>46.8512084167659</v>
          </cell>
          <cell r="P31">
            <v>44.070515611959301</v>
          </cell>
          <cell r="Q31">
            <v>49.913102951614</v>
          </cell>
        </row>
        <row r="32">
          <cell r="A32" t="str">
            <v>Spain</v>
          </cell>
          <cell r="B32">
            <v>49.311092307286899</v>
          </cell>
          <cell r="C32">
            <v>53.7935107108637</v>
          </cell>
          <cell r="D32">
            <v>7.9444568842252403</v>
          </cell>
          <cell r="E32">
            <v>7.86828607628836</v>
          </cell>
          <cell r="F32">
            <v>15.6860147492067</v>
          </cell>
          <cell r="G32">
            <v>15.1165433597681</v>
          </cell>
          <cell r="H32">
            <v>11.874761034878301</v>
          </cell>
          <cell r="I32">
            <v>11.861742489919999</v>
          </cell>
          <cell r="J32">
            <v>50.646751333872203</v>
          </cell>
          <cell r="K32">
            <v>52.050828612243599</v>
          </cell>
          <cell r="L32">
            <v>66.902035846371604</v>
          </cell>
          <cell r="M32">
            <v>66.333307125616201</v>
          </cell>
          <cell r="N32">
            <v>80.027127493159199</v>
          </cell>
          <cell r="O32">
            <v>78.352042879329701</v>
          </cell>
          <cell r="P32">
            <v>85.794112887669897</v>
          </cell>
          <cell r="Q32">
            <v>87.011748114730395</v>
          </cell>
        </row>
        <row r="33">
          <cell r="A33" t="str">
            <v>Sweden</v>
          </cell>
          <cell r="B33">
            <v>75.512489136468602</v>
          </cell>
          <cell r="C33">
            <v>65.543719758113298</v>
          </cell>
          <cell r="D33">
            <v>2.64410559278687</v>
          </cell>
          <cell r="E33">
            <v>2.1597696190833302</v>
          </cell>
          <cell r="F33">
            <v>3.4027896061621101</v>
          </cell>
          <cell r="G33">
            <v>3.1339842019970701</v>
          </cell>
          <cell r="H33">
            <v>3.75886826118357</v>
          </cell>
          <cell r="I33">
            <v>3.0634041349280801</v>
          </cell>
          <cell r="J33">
            <v>77.704057517945103</v>
          </cell>
          <cell r="K33">
            <v>68.914502431347998</v>
          </cell>
          <cell r="L33">
            <v>70.343130140834205</v>
          </cell>
          <cell r="M33">
            <v>70.502275375887905</v>
          </cell>
          <cell r="N33">
            <v>65.902748143082803</v>
          </cell>
          <cell r="O33">
            <v>71.354013965293404</v>
          </cell>
          <cell r="P33">
            <v>82.4348974373722</v>
          </cell>
          <cell r="Q33">
            <v>87.027067654325506</v>
          </cell>
        </row>
        <row r="34">
          <cell r="A34" t="str">
            <v>Switzerland</v>
          </cell>
          <cell r="B34">
            <v>98.546176996394195</v>
          </cell>
          <cell r="C34">
            <v>81.242428250881403</v>
          </cell>
          <cell r="D34">
            <v>2.6997650579849699</v>
          </cell>
          <cell r="E34">
            <v>2.15406835371782</v>
          </cell>
          <cell r="F34">
            <v>2.8274569919945498</v>
          </cell>
          <cell r="G34">
            <v>2.6985514831211699</v>
          </cell>
          <cell r="H34">
            <v>2.8735290369174602</v>
          </cell>
          <cell r="I34">
            <v>2.8559169307465702</v>
          </cell>
          <cell r="J34">
            <v>95.483859370058696</v>
          </cell>
          <cell r="K34">
            <v>79.823133528896307</v>
          </cell>
          <cell r="L34">
            <v>93.952941602466296</v>
          </cell>
          <cell r="M34">
            <v>75.424755199540201</v>
          </cell>
          <cell r="N34">
            <v>86.300664070134104</v>
          </cell>
          <cell r="O34">
            <v>73.559491057388101</v>
          </cell>
          <cell r="P34" t="str">
            <v>-</v>
          </cell>
          <cell r="Q34">
            <v>85.414426384749305</v>
          </cell>
        </row>
        <row r="35">
          <cell r="A35" t="str">
            <v>Turkey</v>
          </cell>
          <cell r="B35">
            <v>19.179574149716601</v>
          </cell>
          <cell r="C35">
            <v>20.551598290523199</v>
          </cell>
          <cell r="D35">
            <v>4.0460596360724104</v>
          </cell>
          <cell r="E35">
            <v>4.9451546789131102</v>
          </cell>
          <cell r="F35">
            <v>18.471204981169201</v>
          </cell>
          <cell r="G35">
            <v>23.4751765935534</v>
          </cell>
          <cell r="H35">
            <v>15.7797697438294</v>
          </cell>
          <cell r="I35">
            <v>16.551764518686301</v>
          </cell>
          <cell r="J35">
            <v>21.9046869990195</v>
          </cell>
          <cell r="K35">
            <v>21.065463167894201</v>
          </cell>
          <cell r="L35">
            <v>25.640802760475001</v>
          </cell>
          <cell r="M35">
            <v>29.876903295296501</v>
          </cell>
          <cell r="N35">
            <v>25.833350614060201</v>
          </cell>
          <cell r="O35">
            <v>30.8428550745145</v>
          </cell>
          <cell r="P35" t="str">
            <v>-</v>
          </cell>
          <cell r="Q35" t="str">
            <v>-</v>
          </cell>
        </row>
        <row r="36">
          <cell r="A36" t="str">
            <v>United Kingdom</v>
          </cell>
          <cell r="B36">
            <v>65.7381055945079</v>
          </cell>
          <cell r="C36">
            <v>67.292701840956795</v>
          </cell>
          <cell r="D36">
            <v>15.626397539375301</v>
          </cell>
          <cell r="E36">
            <v>14.5427378019379</v>
          </cell>
          <cell r="F36">
            <v>23.466252830926699</v>
          </cell>
          <cell r="G36">
            <v>21.391897354207099</v>
          </cell>
          <cell r="H36">
            <v>23.547304473427101</v>
          </cell>
          <cell r="I36">
            <v>20.777201588944099</v>
          </cell>
          <cell r="J36">
            <v>66.590936575868596</v>
          </cell>
          <cell r="K36">
            <v>67.982458783993195</v>
          </cell>
          <cell r="L36">
            <v>66.361725423857294</v>
          </cell>
          <cell r="M36">
            <v>69.993727209521793</v>
          </cell>
          <cell r="N36">
            <v>69.1602022446951</v>
          </cell>
          <cell r="O36">
            <v>71.1169203868442</v>
          </cell>
          <cell r="P36">
            <v>80.701642644864805</v>
          </cell>
          <cell r="Q36">
            <v>83.104519189044794</v>
          </cell>
        </row>
        <row r="37">
          <cell r="A37" t="str">
            <v>United States</v>
          </cell>
          <cell r="B37">
            <v>100</v>
          </cell>
          <cell r="C37">
            <v>100</v>
          </cell>
          <cell r="D37">
            <v>100</v>
          </cell>
          <cell r="E37">
            <v>100</v>
          </cell>
          <cell r="F37">
            <v>100</v>
          </cell>
          <cell r="G37">
            <v>100</v>
          </cell>
          <cell r="H37">
            <v>100</v>
          </cell>
          <cell r="I37">
            <v>100</v>
          </cell>
          <cell r="J37">
            <v>100</v>
          </cell>
          <cell r="K37">
            <v>100</v>
          </cell>
          <cell r="L37">
            <v>100</v>
          </cell>
          <cell r="M37">
            <v>100</v>
          </cell>
          <cell r="N37">
            <v>100</v>
          </cell>
          <cell r="O37">
            <v>100</v>
          </cell>
          <cell r="P37">
            <v>100</v>
          </cell>
          <cell r="Q37">
            <v>100</v>
          </cell>
        </row>
        <row r="38">
          <cell r="A38" t="str">
            <v>Total OECD</v>
          </cell>
          <cell r="B38">
            <v>70.764727365361395</v>
          </cell>
          <cell r="C38">
            <v>67.211069935769203</v>
          </cell>
          <cell r="D38">
            <v>273.68772258302198</v>
          </cell>
          <cell r="E38">
            <v>274.684115270093</v>
          </cell>
          <cell r="F38">
            <v>381.61198437536501</v>
          </cell>
          <cell r="G38">
            <v>412.12616718071098</v>
          </cell>
          <cell r="H38">
            <v>350.87698593080501</v>
          </cell>
          <cell r="I38">
            <v>375.60929743531301</v>
          </cell>
          <cell r="J38">
            <v>71.718848932641095</v>
          </cell>
          <cell r="K38">
            <v>66.650491316569997</v>
          </cell>
          <cell r="L38">
            <v>78.001046964360995</v>
          </cell>
          <cell r="M38">
            <v>73.130275833334096</v>
          </cell>
          <cell r="N38">
            <v>77.815009879147695</v>
          </cell>
          <cell r="O38">
            <v>74.674828012158997</v>
          </cell>
          <cell r="P38">
            <v>77.877469966669807</v>
          </cell>
          <cell r="Q38">
            <v>76.800700424348705</v>
          </cell>
        </row>
        <row r="39">
          <cell r="A39" t="str">
            <v>North America</v>
          </cell>
          <cell r="B39">
            <v>85.939662739792496</v>
          </cell>
          <cell r="C39">
            <v>81.447785689972704</v>
          </cell>
          <cell r="D39">
            <v>121.845570790742</v>
          </cell>
          <cell r="E39">
            <v>119.76920422193</v>
          </cell>
          <cell r="F39">
            <v>136.770358556052</v>
          </cell>
          <cell r="G39">
            <v>144.29915903331701</v>
          </cell>
          <cell r="H39">
            <v>130.79516427313101</v>
          </cell>
          <cell r="I39">
            <v>139.23702235522001</v>
          </cell>
          <cell r="J39">
            <v>89.087702976815905</v>
          </cell>
          <cell r="K39">
            <v>83.000625245693001</v>
          </cell>
          <cell r="L39">
            <v>93.157550179989897</v>
          </cell>
          <cell r="M39">
            <v>86.018217135077805</v>
          </cell>
          <cell r="N39">
            <v>92.418180043619998</v>
          </cell>
          <cell r="O39">
            <v>85.824583336448697</v>
          </cell>
          <cell r="P39">
            <v>92.589676504250704</v>
          </cell>
          <cell r="Q39">
            <v>83.153549960137298</v>
          </cell>
        </row>
        <row r="40">
          <cell r="A40" t="str">
            <v>European Union</v>
          </cell>
          <cell r="B40">
            <v>67.676225032456301</v>
          </cell>
          <cell r="C40">
            <v>65.531166498689103</v>
          </cell>
          <cell r="D40">
            <v>97.069830470156205</v>
          </cell>
          <cell r="E40">
            <v>90.844311765687294</v>
          </cell>
          <cell r="F40">
            <v>144.88345098632999</v>
          </cell>
          <cell r="G40">
            <v>141.119248512952</v>
          </cell>
          <cell r="H40">
            <v>128.24792896894499</v>
          </cell>
          <cell r="I40">
            <v>123.452352608411</v>
          </cell>
          <cell r="J40">
            <v>66.998563196369005</v>
          </cell>
          <cell r="K40">
            <v>64.374146491680904</v>
          </cell>
          <cell r="L40">
            <v>75.689199233510706</v>
          </cell>
          <cell r="M40">
            <v>73.5865375152826</v>
          </cell>
          <cell r="N40">
            <v>78.610191365657897</v>
          </cell>
          <cell r="O40">
            <v>78.435810636046</v>
          </cell>
          <cell r="P40">
            <v>87.541775038194601</v>
          </cell>
          <cell r="Q40">
            <v>90.919940772733696</v>
          </cell>
        </row>
        <row r="41">
          <cell r="A41" t="str">
            <v>G7</v>
          </cell>
          <cell r="B41">
            <v>83.256669349902893</v>
          </cell>
          <cell r="C41">
            <v>81.626230927646404</v>
          </cell>
          <cell r="D41">
            <v>214.699463669387</v>
          </cell>
          <cell r="E41">
            <v>206.93148437014599</v>
          </cell>
          <cell r="F41">
            <v>261.45713078092598</v>
          </cell>
          <cell r="G41">
            <v>257.45889723777901</v>
          </cell>
          <cell r="H41">
            <v>250.26381749437101</v>
          </cell>
          <cell r="I41">
            <v>245.10329305211201</v>
          </cell>
          <cell r="J41">
            <v>82.1165072178825</v>
          </cell>
          <cell r="K41">
            <v>80.374571083100506</v>
          </cell>
          <cell r="L41">
            <v>85.789254642939497</v>
          </cell>
          <cell r="M41">
            <v>84.426235891555194</v>
          </cell>
          <cell r="N41">
            <v>85.629808760519396</v>
          </cell>
          <cell r="O41">
            <v>86.116227503806101</v>
          </cell>
          <cell r="P41">
            <v>85.984239266835701</v>
          </cell>
          <cell r="Q41">
            <v>90.178255228051199</v>
          </cell>
        </row>
        <row r="42">
          <cell r="A42" t="str">
            <v>Euro area</v>
          </cell>
          <cell r="B42">
            <v>68.419774617769406</v>
          </cell>
          <cell r="C42">
            <v>65.798532890624202</v>
          </cell>
          <cell r="D42">
            <v>75.159208205583596</v>
          </cell>
          <cell r="E42">
            <v>70.958398161672605</v>
          </cell>
          <cell r="F42">
            <v>111.750096204193</v>
          </cell>
          <cell r="G42">
            <v>110.58003975449699</v>
          </cell>
          <cell r="H42">
            <v>95.2958069586644</v>
          </cell>
          <cell r="I42">
            <v>94.468400842518307</v>
          </cell>
          <cell r="J42">
            <v>67.256504252355001</v>
          </cell>
          <cell r="K42">
            <v>64.169264470523103</v>
          </cell>
          <cell r="L42">
            <v>78.869375898338106</v>
          </cell>
          <cell r="M42">
            <v>75.113368627846697</v>
          </cell>
          <cell r="N42">
            <v>82.435285812404103</v>
          </cell>
          <cell r="O42">
            <v>81.217688022526502</v>
          </cell>
          <cell r="P42">
            <v>90.419757094116505</v>
          </cell>
          <cell r="Q42">
            <v>94.195286367380703</v>
          </cell>
        </row>
      </sheetData>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ettings"/>
      <sheetName val="NatCurr2"/>
      <sheetName val="NCURR2"/>
      <sheetName val="DataSal1996"/>
      <sheetName val="FinFromOECD"/>
      <sheetName val="NCURR3"/>
      <sheetName val="NCURR4"/>
      <sheetName val="NatCurr34"/>
      <sheetName val="ChartD3.1"/>
      <sheetName val="ChartD3.2"/>
      <sheetName val="DataChartD3.1"/>
      <sheetName val="D3.1"/>
      <sheetName val="D3.1 (continued)"/>
      <sheetName val="D3.1b(Euro)Annex2"/>
      <sheetName val="ChartD3.3"/>
      <sheetName val="DatachartD3.3"/>
      <sheetName val="D3.3"/>
      <sheetName val="ChartD4.1"/>
      <sheetName val="ChartD4.2"/>
      <sheetName val="DataChartD4.1"/>
      <sheetName val="ChartD4.4"/>
      <sheetName val="DataChartD4.4"/>
      <sheetName val="Chart D4.3"/>
      <sheetName val="DatachartD4.3"/>
      <sheetName val="D4.1"/>
      <sheetName val="Data chartD3.4"/>
      <sheetName val="D4.2"/>
      <sheetName val="DataD4.2"/>
      <sheetName val="X2.4a"/>
      <sheetName val="X2.4a (continued)"/>
      <sheetName val="X2.4b"/>
      <sheetName val="X2.4b (continued)"/>
    </sheetNames>
    <sheetDataSet>
      <sheetData sheetId="0"/>
      <sheetData sheetId="1" refreshError="1">
        <row r="4">
          <cell r="B4" t="str">
            <v>m</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sheetData sheetId="25"/>
      <sheetData sheetId="26"/>
      <sheetData sheetId="27"/>
      <sheetData sheetId="28"/>
      <sheetData sheetId="29"/>
      <sheetData sheetId="30"/>
      <sheetData sheetId="31"/>
      <sheetData sheetId="3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Questions"/>
      <sheetName val="DatabaseA_Format"/>
      <sheetName val="DatabaseA"/>
      <sheetName val="CrosstabsA"/>
      <sheetName val="DatabaseB_Format"/>
      <sheetName val="Questions_DatabaseB"/>
      <sheetName val="DatabaseB"/>
      <sheetName val="CrosstabsB"/>
    </sheetNames>
    <sheetDataSet>
      <sheetData sheetId="0"/>
      <sheetData sheetId="1" refreshError="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 val="Q_ISC1"/>
      <sheetName val="Box-GDP"/>
    </sheetNames>
    <sheetDataSet>
      <sheetData sheetId="0" refreshError="1">
        <row r="1">
          <cell r="A1" t="str">
            <v>LCNTRY</v>
          </cell>
          <cell r="B1" t="str">
            <v>100</v>
          </cell>
          <cell r="C1" t="str">
            <v>110</v>
          </cell>
          <cell r="D1" t="str">
            <v>120</v>
          </cell>
          <cell r="E1" t="str">
            <v>210</v>
          </cell>
          <cell r="F1" t="str">
            <v>220</v>
          </cell>
          <cell r="G1" t="str">
            <v>300</v>
          </cell>
          <cell r="H1" t="str">
            <v>420</v>
          </cell>
          <cell r="I1" t="str">
            <v>510</v>
          </cell>
          <cell r="J1" t="str">
            <v>520</v>
          </cell>
          <cell r="K1" t="str">
            <v>530</v>
          </cell>
          <cell r="L1" t="str">
            <v>540</v>
          </cell>
          <cell r="M1" t="str">
            <v>550</v>
          </cell>
          <cell r="N1" t="str">
            <v>800</v>
          </cell>
        </row>
        <row r="2">
          <cell r="A2" t="str">
            <v>Australia</v>
          </cell>
          <cell r="B2"/>
          <cell r="C2"/>
          <cell r="D2"/>
          <cell r="E2"/>
          <cell r="F2"/>
          <cell r="G2"/>
          <cell r="H2"/>
          <cell r="I2"/>
          <cell r="J2"/>
          <cell r="K2">
            <v>554</v>
          </cell>
          <cell r="L2"/>
          <cell r="M2"/>
          <cell r="N2"/>
        </row>
        <row r="3">
          <cell r="A3" t="str">
            <v>Austria</v>
          </cell>
          <cell r="B3">
            <v>165.7</v>
          </cell>
          <cell r="C3"/>
          <cell r="D3"/>
          <cell r="E3"/>
          <cell r="F3"/>
          <cell r="G3"/>
          <cell r="H3"/>
          <cell r="I3"/>
          <cell r="J3"/>
          <cell r="K3">
            <v>1335.1</v>
          </cell>
          <cell r="L3"/>
          <cell r="M3">
            <v>413.9</v>
          </cell>
          <cell r="N3"/>
        </row>
        <row r="4">
          <cell r="A4" t="str">
            <v>Canada</v>
          </cell>
          <cell r="B4"/>
          <cell r="C4"/>
          <cell r="D4"/>
          <cell r="E4"/>
          <cell r="F4"/>
          <cell r="G4"/>
          <cell r="H4"/>
          <cell r="I4"/>
          <cell r="J4"/>
          <cell r="K4"/>
          <cell r="L4"/>
          <cell r="M4"/>
          <cell r="N4"/>
        </row>
        <row r="5">
          <cell r="A5" t="str">
            <v>Czech Republic</v>
          </cell>
          <cell r="B5"/>
          <cell r="C5"/>
          <cell r="D5"/>
          <cell r="E5"/>
          <cell r="F5"/>
          <cell r="G5"/>
          <cell r="H5"/>
          <cell r="I5"/>
          <cell r="J5">
            <v>848</v>
          </cell>
          <cell r="K5"/>
          <cell r="L5">
            <v>138</v>
          </cell>
          <cell r="M5"/>
          <cell r="N5"/>
        </row>
        <row r="6">
          <cell r="A6" t="str">
            <v>Denmark</v>
          </cell>
          <cell r="B6"/>
          <cell r="C6"/>
          <cell r="D6">
            <v>101</v>
          </cell>
          <cell r="E6">
            <v>3.7</v>
          </cell>
          <cell r="F6"/>
          <cell r="G6"/>
          <cell r="H6"/>
          <cell r="I6"/>
          <cell r="J6"/>
          <cell r="K6"/>
          <cell r="L6"/>
          <cell r="M6"/>
          <cell r="N6"/>
        </row>
        <row r="7">
          <cell r="A7" t="str">
            <v>France</v>
          </cell>
          <cell r="B7"/>
          <cell r="C7"/>
          <cell r="D7">
            <v>890.2</v>
          </cell>
          <cell r="E7"/>
          <cell r="F7"/>
          <cell r="G7">
            <v>3175</v>
          </cell>
          <cell r="H7">
            <v>572</v>
          </cell>
          <cell r="I7">
            <v>6834</v>
          </cell>
          <cell r="J7"/>
          <cell r="K7">
            <v>4790</v>
          </cell>
          <cell r="L7">
            <v>1373</v>
          </cell>
          <cell r="M7">
            <v>280</v>
          </cell>
          <cell r="N7"/>
        </row>
        <row r="8">
          <cell r="A8" t="str">
            <v>Ireland</v>
          </cell>
          <cell r="B8"/>
          <cell r="C8"/>
          <cell r="D8"/>
          <cell r="E8"/>
          <cell r="F8"/>
          <cell r="G8"/>
          <cell r="H8"/>
          <cell r="I8"/>
          <cell r="J8"/>
          <cell r="K8">
            <v>9.8000000000000007</v>
          </cell>
          <cell r="L8"/>
          <cell r="M8">
            <v>2.2000000000000002</v>
          </cell>
          <cell r="N8"/>
        </row>
        <row r="9">
          <cell r="A9" t="str">
            <v>New Zealand</v>
          </cell>
          <cell r="B9"/>
          <cell r="C9"/>
          <cell r="D9">
            <v>1.7150000000000001</v>
          </cell>
          <cell r="E9"/>
          <cell r="F9"/>
          <cell r="G9"/>
          <cell r="H9"/>
          <cell r="I9">
            <v>2.9590000000000001</v>
          </cell>
          <cell r="J9"/>
          <cell r="K9"/>
          <cell r="L9"/>
          <cell r="M9"/>
          <cell r="N9"/>
        </row>
        <row r="10">
          <cell r="A10" t="str">
            <v>Spain</v>
          </cell>
          <cell r="B10"/>
          <cell r="C10">
            <v>0</v>
          </cell>
          <cell r="D10"/>
          <cell r="E10"/>
          <cell r="F10"/>
          <cell r="G10"/>
          <cell r="H10"/>
          <cell r="I10"/>
          <cell r="J10"/>
          <cell r="K10"/>
          <cell r="L10"/>
          <cell r="M10"/>
          <cell r="N10"/>
        </row>
        <row r="11">
          <cell r="A11" t="str">
            <v>Sweden</v>
          </cell>
          <cell r="B11"/>
          <cell r="C11"/>
          <cell r="D11">
            <v>1112</v>
          </cell>
          <cell r="E11">
            <v>730</v>
          </cell>
          <cell r="F11"/>
          <cell r="G11">
            <v>7135</v>
          </cell>
          <cell r="H11"/>
          <cell r="I11"/>
          <cell r="J11">
            <v>2900</v>
          </cell>
          <cell r="K11">
            <v>1554</v>
          </cell>
          <cell r="L11">
            <v>970</v>
          </cell>
          <cell r="M11">
            <v>1000</v>
          </cell>
          <cell r="N11">
            <v>70</v>
          </cell>
        </row>
        <row r="12">
          <cell r="A12" t="str">
            <v>Switzerland</v>
          </cell>
          <cell r="B12"/>
          <cell r="C12"/>
          <cell r="D12">
            <v>18.3</v>
          </cell>
          <cell r="E12">
            <v>0.03</v>
          </cell>
          <cell r="F12"/>
          <cell r="G12"/>
          <cell r="H12"/>
          <cell r="I12"/>
          <cell r="J12"/>
          <cell r="K12"/>
          <cell r="L12"/>
          <cell r="M12"/>
          <cell r="N12"/>
        </row>
        <row r="13">
          <cell r="A13" t="str">
            <v>United Kingdom</v>
          </cell>
          <cell r="B13"/>
          <cell r="C13"/>
          <cell r="D13"/>
          <cell r="E13"/>
          <cell r="F13"/>
          <cell r="G13"/>
          <cell r="H13"/>
          <cell r="I13"/>
          <cell r="J13"/>
          <cell r="K13"/>
          <cell r="L13"/>
          <cell r="M13"/>
          <cell r="N13"/>
        </row>
      </sheetData>
      <sheetData sheetId="1" refreshError="1"/>
      <sheetData sheetId="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OutputGr"/>
      <sheetName val="NFBS79-97"/>
      <sheetName val="NFBS79-89"/>
      <sheetName val="NFBS90-97"/>
      <sheetName val="Man79-97"/>
      <sheetName val="Man79-89"/>
      <sheetName val="Man90-9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cell r="I113" t="str">
            <v>.</v>
          </cell>
        </row>
        <row r="114">
          <cell r="A114">
            <v>716</v>
          </cell>
          <cell r="B114" t="str">
            <v>Zimbabwe</v>
          </cell>
          <cell r="C114">
            <v>1997</v>
          </cell>
          <cell r="D114">
            <v>90</v>
          </cell>
          <cell r="E114">
            <v>303</v>
          </cell>
          <cell r="F114">
            <v>90</v>
          </cell>
          <cell r="G114">
            <v>330211</v>
          </cell>
          <cell r="H114"/>
          <cell r="I114" t="str">
            <v>.</v>
          </cell>
        </row>
        <row r="115">
          <cell r="A115">
            <v>716</v>
          </cell>
          <cell r="B115" t="str">
            <v>Zimbabwe</v>
          </cell>
          <cell r="C115">
            <v>1997</v>
          </cell>
          <cell r="D115">
            <v>90</v>
          </cell>
          <cell r="E115">
            <v>404</v>
          </cell>
          <cell r="F115">
            <v>90</v>
          </cell>
          <cell r="G115">
            <v>306184</v>
          </cell>
          <cell r="H115"/>
          <cell r="I115" t="str">
            <v>.</v>
          </cell>
        </row>
        <row r="116">
          <cell r="A116">
            <v>716</v>
          </cell>
          <cell r="B116" t="str">
            <v>Zimbabwe</v>
          </cell>
          <cell r="C116">
            <v>1997</v>
          </cell>
          <cell r="D116">
            <v>90</v>
          </cell>
          <cell r="E116">
            <v>505</v>
          </cell>
          <cell r="F116">
            <v>90</v>
          </cell>
          <cell r="G116">
            <v>328770</v>
          </cell>
          <cell r="H116"/>
          <cell r="I116" t="str">
            <v>.</v>
          </cell>
        </row>
        <row r="117">
          <cell r="A117">
            <v>716</v>
          </cell>
          <cell r="B117" t="str">
            <v>Zimbabwe</v>
          </cell>
          <cell r="C117">
            <v>1997</v>
          </cell>
          <cell r="D117">
            <v>90</v>
          </cell>
          <cell r="E117">
            <v>606</v>
          </cell>
          <cell r="F117">
            <v>90</v>
          </cell>
          <cell r="G117">
            <v>327924</v>
          </cell>
          <cell r="H117"/>
          <cell r="I117" t="str">
            <v>.</v>
          </cell>
        </row>
        <row r="118">
          <cell r="A118">
            <v>716</v>
          </cell>
          <cell r="B118" t="str">
            <v>Zimbabwe</v>
          </cell>
          <cell r="C118">
            <v>1997</v>
          </cell>
          <cell r="D118">
            <v>90</v>
          </cell>
          <cell r="E118">
            <v>707</v>
          </cell>
          <cell r="F118">
            <v>90</v>
          </cell>
          <cell r="G118">
            <v>316482</v>
          </cell>
          <cell r="H118"/>
          <cell r="I118" t="str">
            <v>.</v>
          </cell>
        </row>
        <row r="119">
          <cell r="A119">
            <v>716</v>
          </cell>
          <cell r="B119" t="str">
            <v>Zimbabwe</v>
          </cell>
          <cell r="C119">
            <v>1997</v>
          </cell>
          <cell r="D119">
            <v>90</v>
          </cell>
          <cell r="E119">
            <v>808</v>
          </cell>
          <cell r="F119">
            <v>90</v>
          </cell>
          <cell r="G119">
            <v>332029</v>
          </cell>
          <cell r="H119"/>
          <cell r="I119" t="str">
            <v>.</v>
          </cell>
        </row>
        <row r="120">
          <cell r="A120">
            <v>716</v>
          </cell>
          <cell r="B120" t="str">
            <v>Zimbabwe</v>
          </cell>
          <cell r="C120">
            <v>1997</v>
          </cell>
          <cell r="D120">
            <v>90</v>
          </cell>
          <cell r="E120">
            <v>909</v>
          </cell>
          <cell r="F120">
            <v>90</v>
          </cell>
          <cell r="G120">
            <v>340911</v>
          </cell>
          <cell r="H120"/>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cell r="I122" t="str">
            <v>.</v>
          </cell>
        </row>
        <row r="123">
          <cell r="A123">
            <v>716</v>
          </cell>
          <cell r="B123" t="str">
            <v>Zimbabwe</v>
          </cell>
          <cell r="C123">
            <v>1997</v>
          </cell>
          <cell r="D123">
            <v>90</v>
          </cell>
          <cell r="E123">
            <v>1111</v>
          </cell>
          <cell r="F123">
            <v>90</v>
          </cell>
          <cell r="G123">
            <v>331952</v>
          </cell>
          <cell r="H123"/>
          <cell r="I123" t="str">
            <v>.</v>
          </cell>
        </row>
        <row r="124">
          <cell r="A124">
            <v>716</v>
          </cell>
          <cell r="B124" t="str">
            <v>Zimbabwe</v>
          </cell>
          <cell r="C124">
            <v>1997</v>
          </cell>
          <cell r="D124">
            <v>90</v>
          </cell>
          <cell r="E124">
            <v>1212</v>
          </cell>
          <cell r="F124">
            <v>90</v>
          </cell>
          <cell r="G124">
            <v>377154</v>
          </cell>
          <cell r="H124"/>
          <cell r="I124" t="str">
            <v>.</v>
          </cell>
        </row>
        <row r="125">
          <cell r="A125">
            <v>716</v>
          </cell>
          <cell r="B125" t="str">
            <v>Zimbabwe</v>
          </cell>
          <cell r="C125">
            <v>1997</v>
          </cell>
          <cell r="D125">
            <v>90</v>
          </cell>
          <cell r="E125">
            <v>1313</v>
          </cell>
          <cell r="F125">
            <v>90</v>
          </cell>
          <cell r="G125">
            <v>368322</v>
          </cell>
          <cell r="H125"/>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cell r="I249" t="str">
            <v>.</v>
          </cell>
        </row>
        <row r="250">
          <cell r="A250">
            <v>376</v>
          </cell>
          <cell r="B250" t="str">
            <v>Israel</v>
          </cell>
          <cell r="C250">
            <v>1998</v>
          </cell>
          <cell r="D250">
            <v>90</v>
          </cell>
          <cell r="E250">
            <v>300</v>
          </cell>
          <cell r="F250">
            <v>90</v>
          </cell>
          <cell r="G250">
            <v>367540</v>
          </cell>
          <cell r="H250"/>
          <cell r="I250" t="str">
            <v>.</v>
          </cell>
        </row>
        <row r="251">
          <cell r="A251">
            <v>376</v>
          </cell>
          <cell r="B251" t="str">
            <v>Israel</v>
          </cell>
          <cell r="C251">
            <v>1998</v>
          </cell>
          <cell r="D251">
            <v>90</v>
          </cell>
          <cell r="E251">
            <v>303</v>
          </cell>
          <cell r="F251">
            <v>90</v>
          </cell>
          <cell r="G251">
            <v>117687</v>
          </cell>
          <cell r="H251"/>
          <cell r="I251" t="str">
            <v>.</v>
          </cell>
        </row>
        <row r="252">
          <cell r="A252">
            <v>376</v>
          </cell>
          <cell r="B252" t="str">
            <v>Israel</v>
          </cell>
          <cell r="C252">
            <v>1998</v>
          </cell>
          <cell r="D252">
            <v>90</v>
          </cell>
          <cell r="E252">
            <v>404</v>
          </cell>
          <cell r="F252">
            <v>90</v>
          </cell>
          <cell r="G252">
            <v>116812</v>
          </cell>
          <cell r="H252"/>
          <cell r="I252" t="str">
            <v>.</v>
          </cell>
        </row>
        <row r="253">
          <cell r="A253">
            <v>376</v>
          </cell>
          <cell r="B253" t="str">
            <v>Israel</v>
          </cell>
          <cell r="C253">
            <v>1998</v>
          </cell>
          <cell r="D253">
            <v>90</v>
          </cell>
          <cell r="E253">
            <v>505</v>
          </cell>
          <cell r="F253">
            <v>90</v>
          </cell>
          <cell r="G253">
            <v>115671</v>
          </cell>
          <cell r="H253"/>
          <cell r="I253" t="str">
            <v>.</v>
          </cell>
        </row>
        <row r="254">
          <cell r="A254">
            <v>376</v>
          </cell>
          <cell r="B254" t="str">
            <v>Israel</v>
          </cell>
          <cell r="C254">
            <v>1998</v>
          </cell>
          <cell r="D254">
            <v>90</v>
          </cell>
          <cell r="E254">
            <v>606</v>
          </cell>
          <cell r="F254">
            <v>90</v>
          </cell>
          <cell r="G254">
            <v>112264</v>
          </cell>
          <cell r="H254"/>
          <cell r="I254" t="str">
            <v>.</v>
          </cell>
        </row>
        <row r="255">
          <cell r="A255">
            <v>376</v>
          </cell>
          <cell r="B255" t="str">
            <v>Israel</v>
          </cell>
          <cell r="C255">
            <v>1998</v>
          </cell>
          <cell r="D255">
            <v>90</v>
          </cell>
          <cell r="E255">
            <v>707</v>
          </cell>
          <cell r="F255">
            <v>90</v>
          </cell>
          <cell r="G255">
            <v>112064</v>
          </cell>
          <cell r="H255"/>
          <cell r="I255" t="str">
            <v>.</v>
          </cell>
        </row>
        <row r="256">
          <cell r="A256">
            <v>376</v>
          </cell>
          <cell r="B256" t="str">
            <v>Israel</v>
          </cell>
          <cell r="C256">
            <v>1998</v>
          </cell>
          <cell r="D256">
            <v>90</v>
          </cell>
          <cell r="E256">
            <v>808</v>
          </cell>
          <cell r="F256">
            <v>90</v>
          </cell>
          <cell r="G256">
            <v>110825</v>
          </cell>
          <cell r="H256"/>
          <cell r="I256" t="str">
            <v>.</v>
          </cell>
        </row>
        <row r="257">
          <cell r="A257">
            <v>376</v>
          </cell>
          <cell r="B257" t="str">
            <v>Israel</v>
          </cell>
          <cell r="C257">
            <v>1998</v>
          </cell>
          <cell r="D257">
            <v>90</v>
          </cell>
          <cell r="E257">
            <v>909</v>
          </cell>
          <cell r="F257">
            <v>90</v>
          </cell>
          <cell r="G257">
            <v>110475</v>
          </cell>
          <cell r="H257"/>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cell r="I391" t="str">
            <v>.</v>
          </cell>
        </row>
        <row r="392">
          <cell r="A392">
            <v>246</v>
          </cell>
          <cell r="B392" t="str">
            <v>Finland</v>
          </cell>
          <cell r="C392">
            <v>1998</v>
          </cell>
          <cell r="D392">
            <v>90</v>
          </cell>
          <cell r="E392">
            <v>303</v>
          </cell>
          <cell r="F392">
            <v>90</v>
          </cell>
          <cell r="G392">
            <v>65083</v>
          </cell>
          <cell r="H392"/>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cell r="I447" t="str">
            <v>.</v>
          </cell>
        </row>
        <row r="448">
          <cell r="A448">
            <v>246</v>
          </cell>
          <cell r="B448" t="str">
            <v>Finland</v>
          </cell>
          <cell r="C448">
            <v>1998</v>
          </cell>
          <cell r="D448">
            <v>90</v>
          </cell>
          <cell r="E448">
            <v>505</v>
          </cell>
          <cell r="F448">
            <v>90</v>
          </cell>
          <cell r="G448">
            <v>66894</v>
          </cell>
          <cell r="H448"/>
          <cell r="I448" t="str">
            <v>.</v>
          </cell>
        </row>
        <row r="449">
          <cell r="A449">
            <v>246</v>
          </cell>
          <cell r="B449" t="str">
            <v>Finland</v>
          </cell>
          <cell r="C449">
            <v>1998</v>
          </cell>
          <cell r="D449">
            <v>90</v>
          </cell>
          <cell r="E449">
            <v>606</v>
          </cell>
          <cell r="F449">
            <v>90</v>
          </cell>
          <cell r="G449">
            <v>65701</v>
          </cell>
          <cell r="H449"/>
          <cell r="I449" t="str">
            <v>.</v>
          </cell>
        </row>
        <row r="450">
          <cell r="A450">
            <v>246</v>
          </cell>
          <cell r="B450" t="str">
            <v>Finland</v>
          </cell>
          <cell r="C450">
            <v>1998</v>
          </cell>
          <cell r="D450">
            <v>90</v>
          </cell>
          <cell r="E450">
            <v>707</v>
          </cell>
          <cell r="F450">
            <v>90</v>
          </cell>
          <cell r="G450">
            <v>66225</v>
          </cell>
          <cell r="H450"/>
          <cell r="I450" t="str">
            <v>.</v>
          </cell>
        </row>
        <row r="451">
          <cell r="A451">
            <v>246</v>
          </cell>
          <cell r="B451" t="str">
            <v>Finland</v>
          </cell>
          <cell r="C451">
            <v>1998</v>
          </cell>
          <cell r="D451">
            <v>90</v>
          </cell>
          <cell r="E451">
            <v>808</v>
          </cell>
          <cell r="F451">
            <v>90</v>
          </cell>
          <cell r="G451">
            <v>64231</v>
          </cell>
          <cell r="H451"/>
          <cell r="I451" t="str">
            <v>.</v>
          </cell>
        </row>
        <row r="452">
          <cell r="A452">
            <v>246</v>
          </cell>
          <cell r="B452" t="str">
            <v>Finland</v>
          </cell>
          <cell r="C452">
            <v>1998</v>
          </cell>
          <cell r="D452">
            <v>90</v>
          </cell>
          <cell r="E452">
            <v>909</v>
          </cell>
          <cell r="F452">
            <v>90</v>
          </cell>
          <cell r="G452">
            <v>64302</v>
          </cell>
          <cell r="H452"/>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cell r="I454" t="str">
            <v>.</v>
          </cell>
        </row>
        <row r="455">
          <cell r="A455">
            <v>246</v>
          </cell>
          <cell r="B455" t="str">
            <v>Finland</v>
          </cell>
          <cell r="C455">
            <v>1998</v>
          </cell>
          <cell r="D455">
            <v>90</v>
          </cell>
          <cell r="E455">
            <v>1111</v>
          </cell>
          <cell r="F455">
            <v>90</v>
          </cell>
          <cell r="G455">
            <v>61890</v>
          </cell>
          <cell r="H455"/>
          <cell r="I455" t="str">
            <v>.</v>
          </cell>
        </row>
        <row r="456">
          <cell r="A456">
            <v>246</v>
          </cell>
          <cell r="B456" t="str">
            <v>Finland</v>
          </cell>
          <cell r="C456">
            <v>1998</v>
          </cell>
          <cell r="D456">
            <v>90</v>
          </cell>
          <cell r="E456">
            <v>1212</v>
          </cell>
          <cell r="F456">
            <v>90</v>
          </cell>
          <cell r="G456">
            <v>63955</v>
          </cell>
          <cell r="H456"/>
          <cell r="I456" t="str">
            <v>.</v>
          </cell>
        </row>
        <row r="457">
          <cell r="A457">
            <v>246</v>
          </cell>
          <cell r="B457" t="str">
            <v>Finland</v>
          </cell>
          <cell r="C457">
            <v>1998</v>
          </cell>
          <cell r="D457">
            <v>90</v>
          </cell>
          <cell r="E457">
            <v>1313</v>
          </cell>
          <cell r="F457">
            <v>90</v>
          </cell>
          <cell r="G457">
            <v>66382</v>
          </cell>
          <cell r="H457"/>
          <cell r="I457" t="str">
            <v>.</v>
          </cell>
        </row>
        <row r="458">
          <cell r="A458">
            <v>246</v>
          </cell>
          <cell r="B458" t="str">
            <v>Finland</v>
          </cell>
          <cell r="C458">
            <v>1998</v>
          </cell>
          <cell r="D458">
            <v>90</v>
          </cell>
          <cell r="E458">
            <v>1414</v>
          </cell>
          <cell r="F458">
            <v>90</v>
          </cell>
          <cell r="G458">
            <v>68111</v>
          </cell>
          <cell r="H458"/>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cell r="I460" t="str">
            <v>.</v>
          </cell>
        </row>
        <row r="461">
          <cell r="A461">
            <v>246</v>
          </cell>
          <cell r="B461" t="str">
            <v>Finland</v>
          </cell>
          <cell r="C461">
            <v>1998</v>
          </cell>
          <cell r="D461">
            <v>90</v>
          </cell>
          <cell r="E461">
            <v>1616</v>
          </cell>
          <cell r="F461">
            <v>90</v>
          </cell>
          <cell r="G461">
            <v>65031</v>
          </cell>
          <cell r="H461"/>
          <cell r="I461" t="str">
            <v>.</v>
          </cell>
        </row>
        <row r="462">
          <cell r="A462">
            <v>246</v>
          </cell>
          <cell r="B462" t="str">
            <v>Finland</v>
          </cell>
          <cell r="C462">
            <v>1998</v>
          </cell>
          <cell r="D462">
            <v>90</v>
          </cell>
          <cell r="E462">
            <v>1717</v>
          </cell>
          <cell r="F462">
            <v>90</v>
          </cell>
          <cell r="G462">
            <v>64635</v>
          </cell>
          <cell r="H462"/>
          <cell r="I462" t="str">
            <v>.</v>
          </cell>
        </row>
        <row r="463">
          <cell r="A463">
            <v>246</v>
          </cell>
          <cell r="B463" t="str">
            <v>Finland</v>
          </cell>
          <cell r="C463">
            <v>1998</v>
          </cell>
          <cell r="D463">
            <v>90</v>
          </cell>
          <cell r="E463">
            <v>1818</v>
          </cell>
          <cell r="F463">
            <v>90</v>
          </cell>
          <cell r="G463">
            <v>64701</v>
          </cell>
          <cell r="H463"/>
          <cell r="I463" t="str">
            <v>.</v>
          </cell>
        </row>
        <row r="464">
          <cell r="A464">
            <v>246</v>
          </cell>
          <cell r="B464" t="str">
            <v>Finland</v>
          </cell>
          <cell r="C464">
            <v>1998</v>
          </cell>
          <cell r="D464">
            <v>90</v>
          </cell>
          <cell r="E464">
            <v>1919</v>
          </cell>
          <cell r="F464">
            <v>90</v>
          </cell>
          <cell r="G464">
            <v>65005</v>
          </cell>
          <cell r="H464"/>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cell r="I466" t="str">
            <v>.</v>
          </cell>
        </row>
        <row r="467">
          <cell r="A467">
            <v>246</v>
          </cell>
          <cell r="B467" t="str">
            <v>Finland</v>
          </cell>
          <cell r="C467">
            <v>1998</v>
          </cell>
          <cell r="D467">
            <v>90</v>
          </cell>
          <cell r="E467">
            <v>2121</v>
          </cell>
          <cell r="F467">
            <v>90</v>
          </cell>
          <cell r="G467">
            <v>66828</v>
          </cell>
          <cell r="H467"/>
          <cell r="I467" t="str">
            <v>.</v>
          </cell>
        </row>
        <row r="468">
          <cell r="A468">
            <v>246</v>
          </cell>
          <cell r="B468" t="str">
            <v>Finland</v>
          </cell>
          <cell r="C468">
            <v>1998</v>
          </cell>
          <cell r="D468">
            <v>90</v>
          </cell>
          <cell r="E468">
            <v>2222</v>
          </cell>
          <cell r="F468">
            <v>90</v>
          </cell>
          <cell r="G468">
            <v>65454</v>
          </cell>
          <cell r="H468"/>
          <cell r="I468" t="str">
            <v>.</v>
          </cell>
        </row>
        <row r="469">
          <cell r="A469">
            <v>246</v>
          </cell>
          <cell r="B469" t="str">
            <v>Finland</v>
          </cell>
          <cell r="C469">
            <v>1998</v>
          </cell>
          <cell r="D469">
            <v>90</v>
          </cell>
          <cell r="E469">
            <v>2323</v>
          </cell>
          <cell r="F469">
            <v>90</v>
          </cell>
          <cell r="G469">
            <v>62428</v>
          </cell>
          <cell r="H469"/>
          <cell r="I469" t="str">
            <v>.</v>
          </cell>
        </row>
        <row r="470">
          <cell r="A470">
            <v>246</v>
          </cell>
          <cell r="B470" t="str">
            <v>Finland</v>
          </cell>
          <cell r="C470">
            <v>1998</v>
          </cell>
          <cell r="D470">
            <v>90</v>
          </cell>
          <cell r="E470">
            <v>2424</v>
          </cell>
          <cell r="F470">
            <v>90</v>
          </cell>
          <cell r="G470">
            <v>57007</v>
          </cell>
          <cell r="H470"/>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cell r="I472" t="str">
            <v>.</v>
          </cell>
        </row>
        <row r="473">
          <cell r="A473">
            <v>246</v>
          </cell>
          <cell r="B473" t="str">
            <v>Finland</v>
          </cell>
          <cell r="C473">
            <v>1998</v>
          </cell>
          <cell r="D473">
            <v>90</v>
          </cell>
          <cell r="E473">
            <v>2626</v>
          </cell>
          <cell r="F473">
            <v>90</v>
          </cell>
          <cell r="G473">
            <v>61488</v>
          </cell>
          <cell r="H473"/>
          <cell r="I473" t="str">
            <v>.</v>
          </cell>
        </row>
        <row r="474">
          <cell r="A474">
            <v>246</v>
          </cell>
          <cell r="B474" t="str">
            <v>Finland</v>
          </cell>
          <cell r="C474">
            <v>1998</v>
          </cell>
          <cell r="D474">
            <v>90</v>
          </cell>
          <cell r="E474">
            <v>2727</v>
          </cell>
          <cell r="F474">
            <v>90</v>
          </cell>
          <cell r="G474">
            <v>63848</v>
          </cell>
          <cell r="H474"/>
          <cell r="I474" t="str">
            <v>.</v>
          </cell>
        </row>
        <row r="475">
          <cell r="A475">
            <v>246</v>
          </cell>
          <cell r="B475" t="str">
            <v>Finland</v>
          </cell>
          <cell r="C475">
            <v>1998</v>
          </cell>
          <cell r="D475">
            <v>90</v>
          </cell>
          <cell r="E475">
            <v>2828</v>
          </cell>
          <cell r="F475">
            <v>90</v>
          </cell>
          <cell r="G475">
            <v>65604</v>
          </cell>
          <cell r="H475"/>
          <cell r="I475" t="str">
            <v>.</v>
          </cell>
        </row>
        <row r="476">
          <cell r="A476">
            <v>246</v>
          </cell>
          <cell r="B476" t="str">
            <v>Finland</v>
          </cell>
          <cell r="C476">
            <v>1998</v>
          </cell>
          <cell r="D476">
            <v>90</v>
          </cell>
          <cell r="E476">
            <v>2929</v>
          </cell>
          <cell r="F476">
            <v>90</v>
          </cell>
          <cell r="G476">
            <v>70701</v>
          </cell>
          <cell r="H476"/>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cell r="I478" t="str">
            <v>.</v>
          </cell>
        </row>
        <row r="479">
          <cell r="A479">
            <v>246</v>
          </cell>
          <cell r="B479" t="str">
            <v>Finland</v>
          </cell>
          <cell r="C479">
            <v>1998</v>
          </cell>
          <cell r="D479">
            <v>90</v>
          </cell>
          <cell r="E479">
            <v>3539</v>
          </cell>
          <cell r="F479">
            <v>90</v>
          </cell>
          <cell r="G479">
            <v>378530</v>
          </cell>
          <cell r="H479"/>
          <cell r="I479" t="str">
            <v>.</v>
          </cell>
        </row>
        <row r="480">
          <cell r="A480">
            <v>246</v>
          </cell>
          <cell r="B480" t="str">
            <v>Finland</v>
          </cell>
          <cell r="C480">
            <v>1998</v>
          </cell>
          <cell r="D480">
            <v>90</v>
          </cell>
          <cell r="E480">
            <v>4099</v>
          </cell>
          <cell r="F480">
            <v>90</v>
          </cell>
          <cell r="G480">
            <v>2467452</v>
          </cell>
          <cell r="H480"/>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cell r="I699" t="str">
            <v>.</v>
          </cell>
        </row>
        <row r="700">
          <cell r="A700">
            <v>616</v>
          </cell>
          <cell r="B700" t="str">
            <v>Poland</v>
          </cell>
          <cell r="C700">
            <v>1998</v>
          </cell>
          <cell r="D700">
            <v>90</v>
          </cell>
          <cell r="E700">
            <v>2024</v>
          </cell>
          <cell r="F700">
            <v>90</v>
          </cell>
          <cell r="G700">
            <v>3042845</v>
          </cell>
          <cell r="H700"/>
          <cell r="I700" t="str">
            <v>.</v>
          </cell>
        </row>
        <row r="701">
          <cell r="A701">
            <v>616</v>
          </cell>
          <cell r="B701" t="str">
            <v>Poland</v>
          </cell>
          <cell r="C701">
            <v>1998</v>
          </cell>
          <cell r="D701">
            <v>90</v>
          </cell>
          <cell r="E701">
            <v>2525</v>
          </cell>
          <cell r="F701">
            <v>90</v>
          </cell>
          <cell r="G701">
            <v>556467</v>
          </cell>
          <cell r="H701"/>
          <cell r="I701" t="str">
            <v>.</v>
          </cell>
        </row>
        <row r="702">
          <cell r="A702">
            <v>616</v>
          </cell>
          <cell r="B702" t="str">
            <v>Poland</v>
          </cell>
          <cell r="C702">
            <v>1998</v>
          </cell>
          <cell r="D702">
            <v>90</v>
          </cell>
          <cell r="E702">
            <v>2626</v>
          </cell>
          <cell r="F702">
            <v>90</v>
          </cell>
          <cell r="G702">
            <v>533137</v>
          </cell>
          <cell r="H702"/>
          <cell r="I702" t="str">
            <v>.</v>
          </cell>
        </row>
        <row r="703">
          <cell r="A703">
            <v>616</v>
          </cell>
          <cell r="B703" t="str">
            <v>Poland</v>
          </cell>
          <cell r="C703">
            <v>1998</v>
          </cell>
          <cell r="D703">
            <v>90</v>
          </cell>
          <cell r="E703">
            <v>2727</v>
          </cell>
          <cell r="F703">
            <v>90</v>
          </cell>
          <cell r="G703">
            <v>515580</v>
          </cell>
          <cell r="H703"/>
          <cell r="I703" t="str">
            <v>.</v>
          </cell>
        </row>
        <row r="704">
          <cell r="A704">
            <v>616</v>
          </cell>
          <cell r="B704" t="str">
            <v>Poland</v>
          </cell>
          <cell r="C704">
            <v>1998</v>
          </cell>
          <cell r="D704">
            <v>90</v>
          </cell>
          <cell r="E704">
            <v>2828</v>
          </cell>
          <cell r="F704">
            <v>90</v>
          </cell>
          <cell r="G704">
            <v>488328</v>
          </cell>
          <cell r="H704"/>
          <cell r="I704" t="str">
            <v>.</v>
          </cell>
        </row>
        <row r="705">
          <cell r="A705">
            <v>616</v>
          </cell>
          <cell r="B705" t="str">
            <v>Poland</v>
          </cell>
          <cell r="C705">
            <v>1998</v>
          </cell>
          <cell r="D705">
            <v>90</v>
          </cell>
          <cell r="E705">
            <v>2929</v>
          </cell>
          <cell r="F705">
            <v>90</v>
          </cell>
          <cell r="G705">
            <v>487449</v>
          </cell>
          <cell r="H705"/>
          <cell r="I705" t="str">
            <v>.</v>
          </cell>
        </row>
        <row r="706">
          <cell r="A706">
            <v>616</v>
          </cell>
          <cell r="B706" t="str">
            <v>Poland</v>
          </cell>
          <cell r="C706">
            <v>1998</v>
          </cell>
          <cell r="D706">
            <v>90</v>
          </cell>
          <cell r="E706">
            <v>2529</v>
          </cell>
          <cell r="F706">
            <v>90</v>
          </cell>
          <cell r="G706">
            <v>2580961</v>
          </cell>
          <cell r="H706"/>
          <cell r="I706" t="str">
            <v>.</v>
          </cell>
        </row>
        <row r="707">
          <cell r="A707">
            <v>616</v>
          </cell>
          <cell r="B707" t="str">
            <v>Poland</v>
          </cell>
          <cell r="C707">
            <v>1998</v>
          </cell>
          <cell r="D707">
            <v>90</v>
          </cell>
          <cell r="E707">
            <v>3034</v>
          </cell>
          <cell r="F707">
            <v>90</v>
          </cell>
          <cell r="G707">
            <v>2477387</v>
          </cell>
          <cell r="H707"/>
          <cell r="I707" t="str">
            <v>.</v>
          </cell>
        </row>
        <row r="708">
          <cell r="A708">
            <v>616</v>
          </cell>
          <cell r="B708" t="str">
            <v>Poland</v>
          </cell>
          <cell r="C708">
            <v>1998</v>
          </cell>
          <cell r="D708">
            <v>90</v>
          </cell>
          <cell r="E708">
            <v>3539</v>
          </cell>
          <cell r="F708">
            <v>90</v>
          </cell>
          <cell r="G708">
            <v>2923901</v>
          </cell>
          <cell r="H708"/>
          <cell r="I708" t="str">
            <v>.</v>
          </cell>
        </row>
        <row r="709">
          <cell r="A709">
            <v>616</v>
          </cell>
          <cell r="B709" t="str">
            <v>Poland</v>
          </cell>
          <cell r="C709">
            <v>1998</v>
          </cell>
          <cell r="D709">
            <v>90</v>
          </cell>
          <cell r="E709">
            <v>4099</v>
          </cell>
          <cell r="F709">
            <v>90</v>
          </cell>
          <cell r="G709">
            <v>16172889</v>
          </cell>
          <cell r="H709"/>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cell r="I731" t="str">
            <v>.</v>
          </cell>
        </row>
        <row r="732">
          <cell r="A732">
            <v>756</v>
          </cell>
          <cell r="B732" t="str">
            <v>Switzerland</v>
          </cell>
          <cell r="C732">
            <v>1998</v>
          </cell>
          <cell r="D732">
            <v>90</v>
          </cell>
          <cell r="E732">
            <v>300</v>
          </cell>
          <cell r="F732">
            <v>90</v>
          </cell>
          <cell r="G732">
            <v>243663</v>
          </cell>
          <cell r="H732"/>
          <cell r="I732" t="str">
            <v>.</v>
          </cell>
        </row>
        <row r="733">
          <cell r="A733">
            <v>756</v>
          </cell>
          <cell r="B733" t="str">
            <v>Switzerland</v>
          </cell>
          <cell r="C733">
            <v>1998</v>
          </cell>
          <cell r="D733">
            <v>90</v>
          </cell>
          <cell r="E733">
            <v>303</v>
          </cell>
          <cell r="F733">
            <v>90</v>
          </cell>
          <cell r="G733">
            <v>82405</v>
          </cell>
          <cell r="H733"/>
          <cell r="I733" t="str">
            <v>.</v>
          </cell>
        </row>
        <row r="734">
          <cell r="A734">
            <v>756</v>
          </cell>
          <cell r="B734" t="str">
            <v>Switzerland</v>
          </cell>
          <cell r="C734">
            <v>1998</v>
          </cell>
          <cell r="D734">
            <v>90</v>
          </cell>
          <cell r="E734">
            <v>404</v>
          </cell>
          <cell r="F734">
            <v>90</v>
          </cell>
          <cell r="G734">
            <v>83533</v>
          </cell>
          <cell r="H734"/>
          <cell r="I734" t="str">
            <v>.</v>
          </cell>
        </row>
        <row r="735">
          <cell r="A735">
            <v>756</v>
          </cell>
          <cell r="B735" t="str">
            <v>Switzerland</v>
          </cell>
          <cell r="C735">
            <v>1998</v>
          </cell>
          <cell r="D735">
            <v>90</v>
          </cell>
          <cell r="E735">
            <v>505</v>
          </cell>
          <cell r="F735">
            <v>90</v>
          </cell>
          <cell r="G735">
            <v>86784</v>
          </cell>
          <cell r="H735"/>
          <cell r="I735" t="str">
            <v>.</v>
          </cell>
        </row>
        <row r="736">
          <cell r="A736">
            <v>756</v>
          </cell>
          <cell r="B736" t="str">
            <v>Switzerland</v>
          </cell>
          <cell r="C736">
            <v>1998</v>
          </cell>
          <cell r="D736">
            <v>90</v>
          </cell>
          <cell r="E736">
            <v>606</v>
          </cell>
          <cell r="F736">
            <v>90</v>
          </cell>
          <cell r="G736">
            <v>86947</v>
          </cell>
          <cell r="H736"/>
          <cell r="I736" t="str">
            <v>.</v>
          </cell>
        </row>
        <row r="737">
          <cell r="A737">
            <v>756</v>
          </cell>
          <cell r="B737" t="str">
            <v>Switzerland</v>
          </cell>
          <cell r="C737">
            <v>1998</v>
          </cell>
          <cell r="D737">
            <v>90</v>
          </cell>
          <cell r="E737">
            <v>707</v>
          </cell>
          <cell r="F737">
            <v>90</v>
          </cell>
          <cell r="G737">
            <v>86695</v>
          </cell>
          <cell r="H737"/>
          <cell r="I737" t="str">
            <v>.</v>
          </cell>
        </row>
        <row r="738">
          <cell r="A738">
            <v>756</v>
          </cell>
          <cell r="B738" t="str">
            <v>Switzerland</v>
          </cell>
          <cell r="C738">
            <v>1998</v>
          </cell>
          <cell r="D738">
            <v>90</v>
          </cell>
          <cell r="E738">
            <v>808</v>
          </cell>
          <cell r="F738">
            <v>90</v>
          </cell>
          <cell r="G738">
            <v>84731</v>
          </cell>
          <cell r="H738"/>
          <cell r="I738" t="str">
            <v>.</v>
          </cell>
        </row>
        <row r="739">
          <cell r="A739">
            <v>756</v>
          </cell>
          <cell r="B739" t="str">
            <v>Switzerland</v>
          </cell>
          <cell r="C739">
            <v>1998</v>
          </cell>
          <cell r="D739">
            <v>90</v>
          </cell>
          <cell r="E739">
            <v>909</v>
          </cell>
          <cell r="F739">
            <v>90</v>
          </cell>
          <cell r="G739">
            <v>85031</v>
          </cell>
          <cell r="H739"/>
          <cell r="I739" t="str">
            <v>.</v>
          </cell>
        </row>
        <row r="740">
          <cell r="A740">
            <v>756</v>
          </cell>
          <cell r="B740" t="str">
            <v>Switzerland</v>
          </cell>
          <cell r="C740">
            <v>1998</v>
          </cell>
          <cell r="D740">
            <v>90</v>
          </cell>
          <cell r="E740">
            <v>509</v>
          </cell>
          <cell r="F740">
            <v>90</v>
          </cell>
          <cell r="G740">
            <v>430188</v>
          </cell>
          <cell r="H740"/>
          <cell r="I740" t="str">
            <v>.</v>
          </cell>
        </row>
        <row r="741">
          <cell r="A741">
            <v>756</v>
          </cell>
          <cell r="B741" t="str">
            <v>Switzerland</v>
          </cell>
          <cell r="C741">
            <v>1998</v>
          </cell>
          <cell r="D741">
            <v>90</v>
          </cell>
          <cell r="E741">
            <v>1010</v>
          </cell>
          <cell r="F741">
            <v>90</v>
          </cell>
          <cell r="G741">
            <v>81884</v>
          </cell>
          <cell r="H741"/>
          <cell r="I741" t="str">
            <v>.</v>
          </cell>
        </row>
        <row r="742">
          <cell r="A742">
            <v>756</v>
          </cell>
          <cell r="B742" t="str">
            <v>Switzerland</v>
          </cell>
          <cell r="C742">
            <v>1998</v>
          </cell>
          <cell r="D742">
            <v>90</v>
          </cell>
          <cell r="E742">
            <v>1111</v>
          </cell>
          <cell r="F742">
            <v>90</v>
          </cell>
          <cell r="G742">
            <v>82436</v>
          </cell>
          <cell r="H742"/>
          <cell r="I742" t="str">
            <v>.</v>
          </cell>
        </row>
        <row r="743">
          <cell r="A743">
            <v>756</v>
          </cell>
          <cell r="B743" t="str">
            <v>Switzerland</v>
          </cell>
          <cell r="C743">
            <v>1998</v>
          </cell>
          <cell r="D743">
            <v>90</v>
          </cell>
          <cell r="E743">
            <v>1212</v>
          </cell>
          <cell r="F743">
            <v>90</v>
          </cell>
          <cell r="G743">
            <v>81726</v>
          </cell>
          <cell r="H743"/>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cell r="I796" t="str">
            <v>.</v>
          </cell>
        </row>
        <row r="797">
          <cell r="A797">
            <v>616</v>
          </cell>
          <cell r="B797" t="str">
            <v>Poland</v>
          </cell>
          <cell r="C797">
            <v>1998</v>
          </cell>
          <cell r="D797">
            <v>90</v>
          </cell>
          <cell r="E797">
            <v>300</v>
          </cell>
          <cell r="F797">
            <v>90</v>
          </cell>
          <cell r="G797">
            <v>1259019</v>
          </cell>
          <cell r="H797"/>
          <cell r="I797" t="str">
            <v>.</v>
          </cell>
        </row>
        <row r="798">
          <cell r="A798">
            <v>616</v>
          </cell>
          <cell r="B798" t="str">
            <v>Poland</v>
          </cell>
          <cell r="C798">
            <v>1998</v>
          </cell>
          <cell r="D798">
            <v>90</v>
          </cell>
          <cell r="E798">
            <v>303</v>
          </cell>
          <cell r="F798">
            <v>90</v>
          </cell>
          <cell r="G798">
            <v>473419</v>
          </cell>
          <cell r="H798"/>
          <cell r="I798" t="str">
            <v>.</v>
          </cell>
        </row>
        <row r="799">
          <cell r="A799">
            <v>616</v>
          </cell>
          <cell r="B799" t="str">
            <v>Poland</v>
          </cell>
          <cell r="C799">
            <v>1998</v>
          </cell>
          <cell r="D799">
            <v>90</v>
          </cell>
          <cell r="E799">
            <v>404</v>
          </cell>
          <cell r="F799">
            <v>90</v>
          </cell>
          <cell r="G799">
            <v>485630</v>
          </cell>
          <cell r="H799"/>
          <cell r="I799" t="str">
            <v>.</v>
          </cell>
        </row>
        <row r="800">
          <cell r="A800">
            <v>616</v>
          </cell>
          <cell r="B800" t="str">
            <v>Poland</v>
          </cell>
          <cell r="C800">
            <v>1998</v>
          </cell>
          <cell r="D800">
            <v>90</v>
          </cell>
          <cell r="E800">
            <v>505</v>
          </cell>
          <cell r="F800">
            <v>90</v>
          </cell>
          <cell r="G800">
            <v>505358</v>
          </cell>
          <cell r="H800"/>
          <cell r="I800" t="str">
            <v>.</v>
          </cell>
        </row>
        <row r="801">
          <cell r="A801">
            <v>616</v>
          </cell>
          <cell r="B801" t="str">
            <v>Poland</v>
          </cell>
          <cell r="C801">
            <v>1998</v>
          </cell>
          <cell r="D801">
            <v>90</v>
          </cell>
          <cell r="E801">
            <v>606</v>
          </cell>
          <cell r="F801">
            <v>90</v>
          </cell>
          <cell r="G801">
            <v>536587</v>
          </cell>
          <cell r="H801"/>
          <cell r="I801" t="str">
            <v>.</v>
          </cell>
        </row>
        <row r="802">
          <cell r="A802">
            <v>616</v>
          </cell>
          <cell r="B802" t="str">
            <v>Poland</v>
          </cell>
          <cell r="C802">
            <v>1998</v>
          </cell>
          <cell r="D802">
            <v>90</v>
          </cell>
          <cell r="E802">
            <v>707</v>
          </cell>
          <cell r="F802">
            <v>90</v>
          </cell>
          <cell r="G802">
            <v>535531</v>
          </cell>
          <cell r="H802"/>
          <cell r="I802" t="str">
            <v>.</v>
          </cell>
        </row>
        <row r="803">
          <cell r="A803">
            <v>616</v>
          </cell>
          <cell r="B803" t="str">
            <v>Poland</v>
          </cell>
          <cell r="C803">
            <v>1998</v>
          </cell>
          <cell r="D803">
            <v>90</v>
          </cell>
          <cell r="E803">
            <v>808</v>
          </cell>
          <cell r="F803">
            <v>90</v>
          </cell>
          <cell r="G803">
            <v>551948</v>
          </cell>
          <cell r="H803"/>
          <cell r="I803" t="str">
            <v>.</v>
          </cell>
        </row>
        <row r="804">
          <cell r="A804">
            <v>616</v>
          </cell>
          <cell r="B804" t="str">
            <v>Poland</v>
          </cell>
          <cell r="C804">
            <v>1998</v>
          </cell>
          <cell r="D804">
            <v>90</v>
          </cell>
          <cell r="E804">
            <v>909</v>
          </cell>
          <cell r="F804">
            <v>90</v>
          </cell>
          <cell r="G804">
            <v>575461</v>
          </cell>
          <cell r="H804"/>
          <cell r="I804" t="str">
            <v>.</v>
          </cell>
        </row>
        <row r="805">
          <cell r="A805">
            <v>616</v>
          </cell>
          <cell r="B805" t="str">
            <v>Poland</v>
          </cell>
          <cell r="C805">
            <v>1998</v>
          </cell>
          <cell r="D805">
            <v>90</v>
          </cell>
          <cell r="E805">
            <v>509</v>
          </cell>
          <cell r="F805">
            <v>90</v>
          </cell>
          <cell r="G805">
            <v>2704885</v>
          </cell>
          <cell r="H805"/>
          <cell r="I805" t="str">
            <v>.</v>
          </cell>
        </row>
        <row r="806">
          <cell r="A806">
            <v>616</v>
          </cell>
          <cell r="B806" t="str">
            <v>Poland</v>
          </cell>
          <cell r="C806">
            <v>1998</v>
          </cell>
          <cell r="D806">
            <v>90</v>
          </cell>
          <cell r="E806">
            <v>1010</v>
          </cell>
          <cell r="F806">
            <v>90</v>
          </cell>
          <cell r="G806">
            <v>590973</v>
          </cell>
          <cell r="H806"/>
          <cell r="I806" t="str">
            <v>.</v>
          </cell>
        </row>
        <row r="807">
          <cell r="A807">
            <v>616</v>
          </cell>
          <cell r="B807" t="str">
            <v>Poland</v>
          </cell>
          <cell r="C807">
            <v>1998</v>
          </cell>
          <cell r="D807">
            <v>90</v>
          </cell>
          <cell r="E807">
            <v>1111</v>
          </cell>
          <cell r="F807">
            <v>90</v>
          </cell>
          <cell r="G807">
            <v>618415</v>
          </cell>
          <cell r="H807"/>
          <cell r="I807" t="str">
            <v>.</v>
          </cell>
        </row>
        <row r="808">
          <cell r="A808">
            <v>616</v>
          </cell>
          <cell r="B808" t="str">
            <v>Poland</v>
          </cell>
          <cell r="C808">
            <v>1998</v>
          </cell>
          <cell r="D808">
            <v>90</v>
          </cell>
          <cell r="E808">
            <v>1212</v>
          </cell>
          <cell r="F808">
            <v>90</v>
          </cell>
          <cell r="G808">
            <v>658666</v>
          </cell>
          <cell r="H808"/>
          <cell r="I808" t="str">
            <v>.</v>
          </cell>
        </row>
        <row r="809">
          <cell r="A809">
            <v>616</v>
          </cell>
          <cell r="B809" t="str">
            <v>Poland</v>
          </cell>
          <cell r="C809">
            <v>1998</v>
          </cell>
          <cell r="D809">
            <v>90</v>
          </cell>
          <cell r="E809">
            <v>1313</v>
          </cell>
          <cell r="F809">
            <v>90</v>
          </cell>
          <cell r="G809">
            <v>680610</v>
          </cell>
          <cell r="H809"/>
          <cell r="I809" t="str">
            <v>.</v>
          </cell>
        </row>
        <row r="810">
          <cell r="A810">
            <v>616</v>
          </cell>
          <cell r="B810" t="str">
            <v>Poland</v>
          </cell>
          <cell r="C810">
            <v>1998</v>
          </cell>
          <cell r="D810">
            <v>90</v>
          </cell>
          <cell r="E810">
            <v>1414</v>
          </cell>
          <cell r="F810">
            <v>90</v>
          </cell>
          <cell r="G810">
            <v>697899</v>
          </cell>
          <cell r="H810"/>
          <cell r="I810" t="str">
            <v>.</v>
          </cell>
        </row>
        <row r="811">
          <cell r="A811">
            <v>616</v>
          </cell>
          <cell r="B811" t="str">
            <v>Poland</v>
          </cell>
          <cell r="C811">
            <v>1998</v>
          </cell>
          <cell r="D811">
            <v>90</v>
          </cell>
          <cell r="E811">
            <v>1014</v>
          </cell>
          <cell r="F811">
            <v>90</v>
          </cell>
          <cell r="G811">
            <v>3246563</v>
          </cell>
          <cell r="H811"/>
          <cell r="I811" t="str">
            <v>.</v>
          </cell>
        </row>
        <row r="812">
          <cell r="A812">
            <v>616</v>
          </cell>
          <cell r="B812" t="str">
            <v>Poland</v>
          </cell>
          <cell r="C812">
            <v>1998</v>
          </cell>
          <cell r="D812">
            <v>90</v>
          </cell>
          <cell r="E812">
            <v>1515</v>
          </cell>
          <cell r="F812">
            <v>90</v>
          </cell>
          <cell r="G812">
            <v>681410</v>
          </cell>
          <cell r="H812"/>
          <cell r="I812" t="str">
            <v>.</v>
          </cell>
        </row>
        <row r="813">
          <cell r="A813">
            <v>616</v>
          </cell>
          <cell r="B813" t="str">
            <v>Poland</v>
          </cell>
          <cell r="C813">
            <v>1998</v>
          </cell>
          <cell r="D813">
            <v>90</v>
          </cell>
          <cell r="E813">
            <v>1616</v>
          </cell>
          <cell r="F813">
            <v>90</v>
          </cell>
          <cell r="G813">
            <v>650224</v>
          </cell>
          <cell r="H813"/>
          <cell r="I813" t="str">
            <v>.</v>
          </cell>
        </row>
        <row r="814">
          <cell r="A814">
            <v>616</v>
          </cell>
          <cell r="B814" t="str">
            <v>Poland</v>
          </cell>
          <cell r="C814">
            <v>1998</v>
          </cell>
          <cell r="D814">
            <v>90</v>
          </cell>
          <cell r="E814">
            <v>1717</v>
          </cell>
          <cell r="F814">
            <v>90</v>
          </cell>
          <cell r="G814">
            <v>664388</v>
          </cell>
          <cell r="H814"/>
          <cell r="I814" t="str">
            <v>.</v>
          </cell>
        </row>
        <row r="815">
          <cell r="A815">
            <v>616</v>
          </cell>
          <cell r="B815" t="str">
            <v>Poland</v>
          </cell>
          <cell r="C815">
            <v>1998</v>
          </cell>
          <cell r="D815">
            <v>90</v>
          </cell>
          <cell r="E815">
            <v>1818</v>
          </cell>
          <cell r="F815">
            <v>90</v>
          </cell>
          <cell r="G815">
            <v>654264</v>
          </cell>
          <cell r="H815"/>
          <cell r="I815" t="str">
            <v>.</v>
          </cell>
        </row>
        <row r="816">
          <cell r="A816">
            <v>616</v>
          </cell>
          <cell r="B816" t="str">
            <v>Poland</v>
          </cell>
          <cell r="C816">
            <v>1998</v>
          </cell>
          <cell r="D816">
            <v>90</v>
          </cell>
          <cell r="E816">
            <v>1919</v>
          </cell>
          <cell r="F816">
            <v>90</v>
          </cell>
          <cell r="G816">
            <v>642194</v>
          </cell>
          <cell r="H816"/>
          <cell r="I816" t="str">
            <v>.</v>
          </cell>
        </row>
        <row r="817">
          <cell r="A817">
            <v>616</v>
          </cell>
          <cell r="B817" t="str">
            <v>Poland</v>
          </cell>
          <cell r="C817">
            <v>1998</v>
          </cell>
          <cell r="D817">
            <v>90</v>
          </cell>
          <cell r="E817">
            <v>1519</v>
          </cell>
          <cell r="F817">
            <v>90</v>
          </cell>
          <cell r="G817">
            <v>3292480</v>
          </cell>
          <cell r="H817"/>
          <cell r="I817" t="str">
            <v>.</v>
          </cell>
        </row>
        <row r="818">
          <cell r="A818">
            <v>616</v>
          </cell>
          <cell r="B818" t="str">
            <v>Poland</v>
          </cell>
          <cell r="C818">
            <v>1998</v>
          </cell>
          <cell r="D818">
            <v>90</v>
          </cell>
          <cell r="E818">
            <v>2020</v>
          </cell>
          <cell r="F818">
            <v>90</v>
          </cell>
          <cell r="G818">
            <v>628826</v>
          </cell>
          <cell r="H818"/>
          <cell r="I818" t="str">
            <v>.</v>
          </cell>
        </row>
        <row r="819">
          <cell r="A819">
            <v>616</v>
          </cell>
          <cell r="B819" t="str">
            <v>Poland</v>
          </cell>
          <cell r="C819">
            <v>1998</v>
          </cell>
          <cell r="D819">
            <v>90</v>
          </cell>
          <cell r="E819">
            <v>2121</v>
          </cell>
          <cell r="F819">
            <v>90</v>
          </cell>
          <cell r="G819">
            <v>636926</v>
          </cell>
          <cell r="H819"/>
          <cell r="I819" t="str">
            <v>.</v>
          </cell>
        </row>
        <row r="820">
          <cell r="A820">
            <v>616</v>
          </cell>
          <cell r="B820" t="str">
            <v>Poland</v>
          </cell>
          <cell r="C820">
            <v>1998</v>
          </cell>
          <cell r="D820">
            <v>90</v>
          </cell>
          <cell r="E820">
            <v>2222</v>
          </cell>
          <cell r="F820">
            <v>90</v>
          </cell>
          <cell r="G820">
            <v>616774</v>
          </cell>
          <cell r="H820"/>
          <cell r="I820" t="str">
            <v>.</v>
          </cell>
        </row>
        <row r="821">
          <cell r="A821">
            <v>616</v>
          </cell>
          <cell r="B821" t="str">
            <v>Poland</v>
          </cell>
          <cell r="C821">
            <v>1998</v>
          </cell>
          <cell r="D821">
            <v>90</v>
          </cell>
          <cell r="E821">
            <v>2323</v>
          </cell>
          <cell r="F821">
            <v>90</v>
          </cell>
          <cell r="G821">
            <v>593333</v>
          </cell>
          <cell r="H821"/>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cell r="I840" t="str">
            <v>.</v>
          </cell>
        </row>
        <row r="841">
          <cell r="A841">
            <v>756</v>
          </cell>
          <cell r="B841" t="str">
            <v>Switzerland</v>
          </cell>
          <cell r="C841">
            <v>1998</v>
          </cell>
          <cell r="D841">
            <v>90</v>
          </cell>
          <cell r="E841">
            <v>1414</v>
          </cell>
          <cell r="F841">
            <v>90</v>
          </cell>
          <cell r="G841">
            <v>80887</v>
          </cell>
          <cell r="H841"/>
          <cell r="I841" t="str">
            <v>.</v>
          </cell>
        </row>
        <row r="842">
          <cell r="A842">
            <v>756</v>
          </cell>
          <cell r="B842" t="str">
            <v>Switzerland</v>
          </cell>
          <cell r="C842">
            <v>1998</v>
          </cell>
          <cell r="D842">
            <v>90</v>
          </cell>
          <cell r="E842">
            <v>1014</v>
          </cell>
          <cell r="F842">
            <v>90</v>
          </cell>
          <cell r="G842">
            <v>408775</v>
          </cell>
          <cell r="H842"/>
          <cell r="I842" t="str">
            <v>.</v>
          </cell>
        </row>
        <row r="843">
          <cell r="A843">
            <v>756</v>
          </cell>
          <cell r="B843" t="str">
            <v>Switzerland</v>
          </cell>
          <cell r="C843">
            <v>1998</v>
          </cell>
          <cell r="D843">
            <v>90</v>
          </cell>
          <cell r="E843">
            <v>1515</v>
          </cell>
          <cell r="F843">
            <v>90</v>
          </cell>
          <cell r="G843">
            <v>82194</v>
          </cell>
          <cell r="H843"/>
          <cell r="I843" t="str">
            <v>.</v>
          </cell>
        </row>
        <row r="844">
          <cell r="A844">
            <v>756</v>
          </cell>
          <cell r="B844" t="str">
            <v>Switzerland</v>
          </cell>
          <cell r="C844">
            <v>1998</v>
          </cell>
          <cell r="D844">
            <v>90</v>
          </cell>
          <cell r="E844">
            <v>1616</v>
          </cell>
          <cell r="F844">
            <v>90</v>
          </cell>
          <cell r="G844">
            <v>81742</v>
          </cell>
          <cell r="H844"/>
          <cell r="I844" t="str">
            <v>.</v>
          </cell>
        </row>
        <row r="845">
          <cell r="A845">
            <v>756</v>
          </cell>
          <cell r="B845" t="str">
            <v>Switzerland</v>
          </cell>
          <cell r="C845">
            <v>1998</v>
          </cell>
          <cell r="D845">
            <v>90</v>
          </cell>
          <cell r="E845">
            <v>1717</v>
          </cell>
          <cell r="F845">
            <v>90</v>
          </cell>
          <cell r="G845">
            <v>82279</v>
          </cell>
          <cell r="H845"/>
          <cell r="I845" t="str">
            <v>.</v>
          </cell>
        </row>
        <row r="846">
          <cell r="A846">
            <v>756</v>
          </cell>
          <cell r="B846" t="str">
            <v>Switzerland</v>
          </cell>
          <cell r="C846">
            <v>1998</v>
          </cell>
          <cell r="D846">
            <v>90</v>
          </cell>
          <cell r="E846">
            <v>1818</v>
          </cell>
          <cell r="F846">
            <v>90</v>
          </cell>
          <cell r="G846">
            <v>80324</v>
          </cell>
          <cell r="H846"/>
          <cell r="I846" t="str">
            <v>.</v>
          </cell>
        </row>
        <row r="847">
          <cell r="A847">
            <v>756</v>
          </cell>
          <cell r="B847" t="str">
            <v>Switzerland</v>
          </cell>
          <cell r="C847">
            <v>1998</v>
          </cell>
          <cell r="D847">
            <v>90</v>
          </cell>
          <cell r="E847">
            <v>1919</v>
          </cell>
          <cell r="F847">
            <v>90</v>
          </cell>
          <cell r="G847">
            <v>79467</v>
          </cell>
          <cell r="H847"/>
          <cell r="I847" t="str">
            <v>.</v>
          </cell>
        </row>
        <row r="848">
          <cell r="A848">
            <v>756</v>
          </cell>
          <cell r="B848" t="str">
            <v>Switzerland</v>
          </cell>
          <cell r="C848">
            <v>1998</v>
          </cell>
          <cell r="D848">
            <v>90</v>
          </cell>
          <cell r="E848">
            <v>1519</v>
          </cell>
          <cell r="F848">
            <v>90</v>
          </cell>
          <cell r="G848">
            <v>406006</v>
          </cell>
          <cell r="H848"/>
          <cell r="I848" t="str">
            <v>.</v>
          </cell>
        </row>
        <row r="849">
          <cell r="A849">
            <v>756</v>
          </cell>
          <cell r="B849" t="str">
            <v>Switzerland</v>
          </cell>
          <cell r="C849">
            <v>1998</v>
          </cell>
          <cell r="D849">
            <v>90</v>
          </cell>
          <cell r="E849">
            <v>2020</v>
          </cell>
          <cell r="F849">
            <v>90</v>
          </cell>
          <cell r="G849">
            <v>80607</v>
          </cell>
          <cell r="H849"/>
          <cell r="I849" t="str">
            <v>.</v>
          </cell>
        </row>
        <row r="850">
          <cell r="A850">
            <v>756</v>
          </cell>
          <cell r="B850" t="str">
            <v>Switzerland</v>
          </cell>
          <cell r="C850">
            <v>1998</v>
          </cell>
          <cell r="D850">
            <v>90</v>
          </cell>
          <cell r="E850">
            <v>2121</v>
          </cell>
          <cell r="F850">
            <v>90</v>
          </cell>
          <cell r="G850">
            <v>80795</v>
          </cell>
          <cell r="H850"/>
          <cell r="I850" t="str">
            <v>.</v>
          </cell>
        </row>
        <row r="851">
          <cell r="A851">
            <v>756</v>
          </cell>
          <cell r="B851" t="str">
            <v>Switzerland</v>
          </cell>
          <cell r="C851">
            <v>1998</v>
          </cell>
          <cell r="D851">
            <v>90</v>
          </cell>
          <cell r="E851">
            <v>2222</v>
          </cell>
          <cell r="F851">
            <v>90</v>
          </cell>
          <cell r="G851">
            <v>82073</v>
          </cell>
          <cell r="H851"/>
          <cell r="I851" t="str">
            <v>.</v>
          </cell>
        </row>
        <row r="852">
          <cell r="A852">
            <v>756</v>
          </cell>
          <cell r="B852" t="str">
            <v>Switzerland</v>
          </cell>
          <cell r="C852">
            <v>1998</v>
          </cell>
          <cell r="D852">
            <v>90</v>
          </cell>
          <cell r="E852">
            <v>2323</v>
          </cell>
          <cell r="F852">
            <v>90</v>
          </cell>
          <cell r="G852">
            <v>85855</v>
          </cell>
          <cell r="H852"/>
          <cell r="I852" t="str">
            <v>.</v>
          </cell>
        </row>
        <row r="853">
          <cell r="A853">
            <v>756</v>
          </cell>
          <cell r="B853" t="str">
            <v>Switzerland</v>
          </cell>
          <cell r="C853">
            <v>1998</v>
          </cell>
          <cell r="D853">
            <v>90</v>
          </cell>
          <cell r="E853">
            <v>2424</v>
          </cell>
          <cell r="F853">
            <v>90</v>
          </cell>
          <cell r="G853">
            <v>88688</v>
          </cell>
          <cell r="H853"/>
          <cell r="I853" t="str">
            <v>.</v>
          </cell>
        </row>
        <row r="854">
          <cell r="A854">
            <v>756</v>
          </cell>
          <cell r="B854" t="str">
            <v>Switzerland</v>
          </cell>
          <cell r="C854">
            <v>1998</v>
          </cell>
          <cell r="D854">
            <v>90</v>
          </cell>
          <cell r="E854">
            <v>2024</v>
          </cell>
          <cell r="F854">
            <v>90</v>
          </cell>
          <cell r="G854">
            <v>418018</v>
          </cell>
          <cell r="H854"/>
          <cell r="I854" t="str">
            <v>.</v>
          </cell>
        </row>
        <row r="855">
          <cell r="A855">
            <v>756</v>
          </cell>
          <cell r="B855" t="str">
            <v>Switzerland</v>
          </cell>
          <cell r="C855">
            <v>1998</v>
          </cell>
          <cell r="D855">
            <v>90</v>
          </cell>
          <cell r="E855">
            <v>2525</v>
          </cell>
          <cell r="F855">
            <v>90</v>
          </cell>
          <cell r="G855">
            <v>93780</v>
          </cell>
          <cell r="H855"/>
          <cell r="I855" t="str">
            <v>.</v>
          </cell>
        </row>
        <row r="856">
          <cell r="A856">
            <v>756</v>
          </cell>
          <cell r="B856" t="str">
            <v>Switzerland</v>
          </cell>
          <cell r="C856">
            <v>1998</v>
          </cell>
          <cell r="D856">
            <v>90</v>
          </cell>
          <cell r="E856">
            <v>2626</v>
          </cell>
          <cell r="F856">
            <v>90</v>
          </cell>
          <cell r="G856">
            <v>98555</v>
          </cell>
          <cell r="H856"/>
          <cell r="I856" t="str">
            <v>.</v>
          </cell>
        </row>
        <row r="857">
          <cell r="A857">
            <v>756</v>
          </cell>
          <cell r="B857" t="str">
            <v>Switzerland</v>
          </cell>
          <cell r="C857">
            <v>1998</v>
          </cell>
          <cell r="D857">
            <v>90</v>
          </cell>
          <cell r="E857">
            <v>2727</v>
          </cell>
          <cell r="F857">
            <v>90</v>
          </cell>
          <cell r="G857">
            <v>102470</v>
          </cell>
          <cell r="H857"/>
          <cell r="I857" t="str">
            <v>.</v>
          </cell>
        </row>
        <row r="858">
          <cell r="A858">
            <v>756</v>
          </cell>
          <cell r="B858" t="str">
            <v>Switzerland</v>
          </cell>
          <cell r="C858">
            <v>1998</v>
          </cell>
          <cell r="D858">
            <v>90</v>
          </cell>
          <cell r="E858">
            <v>2828</v>
          </cell>
          <cell r="F858">
            <v>90</v>
          </cell>
          <cell r="G858">
            <v>107483</v>
          </cell>
          <cell r="H858"/>
          <cell r="I858" t="str">
            <v>.</v>
          </cell>
        </row>
        <row r="859">
          <cell r="A859">
            <v>756</v>
          </cell>
          <cell r="B859" t="str">
            <v>Switzerland</v>
          </cell>
          <cell r="C859">
            <v>1998</v>
          </cell>
          <cell r="D859">
            <v>90</v>
          </cell>
          <cell r="E859">
            <v>2929</v>
          </cell>
          <cell r="F859">
            <v>90</v>
          </cell>
          <cell r="G859">
            <v>112096</v>
          </cell>
          <cell r="H859"/>
          <cell r="I859" t="str">
            <v>.</v>
          </cell>
        </row>
        <row r="860">
          <cell r="A860">
            <v>756</v>
          </cell>
          <cell r="B860" t="str">
            <v>Switzerland</v>
          </cell>
          <cell r="C860">
            <v>1998</v>
          </cell>
          <cell r="D860">
            <v>90</v>
          </cell>
          <cell r="E860">
            <v>2529</v>
          </cell>
          <cell r="F860">
            <v>90</v>
          </cell>
          <cell r="G860">
            <v>514384</v>
          </cell>
          <cell r="H860"/>
          <cell r="I860" t="str">
            <v>.</v>
          </cell>
        </row>
        <row r="861">
          <cell r="A861">
            <v>756</v>
          </cell>
          <cell r="B861" t="str">
            <v>Switzerland</v>
          </cell>
          <cell r="C861">
            <v>1998</v>
          </cell>
          <cell r="D861">
            <v>90</v>
          </cell>
          <cell r="E861">
            <v>3034</v>
          </cell>
          <cell r="F861">
            <v>90</v>
          </cell>
          <cell r="G861">
            <v>611286</v>
          </cell>
          <cell r="H861"/>
          <cell r="I861" t="str">
            <v>.</v>
          </cell>
        </row>
        <row r="862">
          <cell r="A862">
            <v>756</v>
          </cell>
          <cell r="B862" t="str">
            <v>Switzerland</v>
          </cell>
          <cell r="C862">
            <v>1998</v>
          </cell>
          <cell r="D862">
            <v>90</v>
          </cell>
          <cell r="E862">
            <v>3539</v>
          </cell>
          <cell r="F862">
            <v>90</v>
          </cell>
          <cell r="G862">
            <v>583335</v>
          </cell>
          <cell r="H862"/>
          <cell r="I862" t="str">
            <v>.</v>
          </cell>
        </row>
        <row r="863">
          <cell r="A863">
            <v>756</v>
          </cell>
          <cell r="B863" t="str">
            <v>Switzerland</v>
          </cell>
          <cell r="C863">
            <v>1998</v>
          </cell>
          <cell r="D863">
            <v>90</v>
          </cell>
          <cell r="E863">
            <v>4099</v>
          </cell>
          <cell r="F863">
            <v>90</v>
          </cell>
          <cell r="G863">
            <v>3314872</v>
          </cell>
          <cell r="H863"/>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cell r="I865" t="str">
            <v>.</v>
          </cell>
        </row>
        <row r="866">
          <cell r="A866">
            <v>376</v>
          </cell>
          <cell r="B866" t="str">
            <v>Israel</v>
          </cell>
          <cell r="C866">
            <v>1998</v>
          </cell>
          <cell r="D866">
            <v>90</v>
          </cell>
          <cell r="E866">
            <v>1010</v>
          </cell>
          <cell r="F866">
            <v>90</v>
          </cell>
          <cell r="G866">
            <v>109283</v>
          </cell>
          <cell r="H866"/>
          <cell r="I866" t="str">
            <v>.</v>
          </cell>
        </row>
        <row r="867">
          <cell r="A867">
            <v>376</v>
          </cell>
          <cell r="B867" t="str">
            <v>Israel</v>
          </cell>
          <cell r="C867">
            <v>1998</v>
          </cell>
          <cell r="D867">
            <v>90</v>
          </cell>
          <cell r="E867">
            <v>1111</v>
          </cell>
          <cell r="F867">
            <v>90</v>
          </cell>
          <cell r="G867">
            <v>109805</v>
          </cell>
          <cell r="H867"/>
          <cell r="I867" t="str">
            <v>.</v>
          </cell>
        </row>
        <row r="868">
          <cell r="A868">
            <v>376</v>
          </cell>
          <cell r="B868" t="str">
            <v>Israel</v>
          </cell>
          <cell r="C868">
            <v>1998</v>
          </cell>
          <cell r="D868">
            <v>90</v>
          </cell>
          <cell r="E868">
            <v>1212</v>
          </cell>
          <cell r="F868">
            <v>90</v>
          </cell>
          <cell r="G868">
            <v>109353</v>
          </cell>
          <cell r="H868"/>
          <cell r="I868" t="str">
            <v>.</v>
          </cell>
        </row>
        <row r="869">
          <cell r="A869">
            <v>376</v>
          </cell>
          <cell r="B869" t="str">
            <v>Israel</v>
          </cell>
          <cell r="C869">
            <v>1998</v>
          </cell>
          <cell r="D869">
            <v>90</v>
          </cell>
          <cell r="E869">
            <v>1313</v>
          </cell>
          <cell r="F869">
            <v>90</v>
          </cell>
          <cell r="G869">
            <v>108820</v>
          </cell>
          <cell r="H869"/>
          <cell r="I869" t="str">
            <v>.</v>
          </cell>
        </row>
        <row r="870">
          <cell r="A870">
            <v>376</v>
          </cell>
          <cell r="B870" t="str">
            <v>Israel</v>
          </cell>
          <cell r="C870">
            <v>1998</v>
          </cell>
          <cell r="D870">
            <v>90</v>
          </cell>
          <cell r="E870">
            <v>1414</v>
          </cell>
          <cell r="F870">
            <v>90</v>
          </cell>
          <cell r="G870">
            <v>109224</v>
          </cell>
          <cell r="H870"/>
          <cell r="I870" t="str">
            <v>.</v>
          </cell>
        </row>
        <row r="871">
          <cell r="A871">
            <v>376</v>
          </cell>
          <cell r="B871" t="str">
            <v>Israel</v>
          </cell>
          <cell r="C871">
            <v>1998</v>
          </cell>
          <cell r="D871">
            <v>90</v>
          </cell>
          <cell r="E871">
            <v>1014</v>
          </cell>
          <cell r="F871">
            <v>90</v>
          </cell>
          <cell r="G871">
            <v>546485</v>
          </cell>
          <cell r="H871"/>
          <cell r="I871" t="str">
            <v>.</v>
          </cell>
        </row>
        <row r="872">
          <cell r="A872">
            <v>376</v>
          </cell>
          <cell r="B872" t="str">
            <v>Israel</v>
          </cell>
          <cell r="C872">
            <v>1998</v>
          </cell>
          <cell r="D872">
            <v>90</v>
          </cell>
          <cell r="E872">
            <v>1515</v>
          </cell>
          <cell r="F872">
            <v>90</v>
          </cell>
          <cell r="G872">
            <v>105755</v>
          </cell>
          <cell r="H872"/>
          <cell r="I872" t="str">
            <v>.</v>
          </cell>
        </row>
        <row r="873">
          <cell r="A873">
            <v>376</v>
          </cell>
          <cell r="B873" t="str">
            <v>Israel</v>
          </cell>
          <cell r="C873">
            <v>1998</v>
          </cell>
          <cell r="D873">
            <v>90</v>
          </cell>
          <cell r="E873">
            <v>1616</v>
          </cell>
          <cell r="F873">
            <v>90</v>
          </cell>
          <cell r="G873">
            <v>103055</v>
          </cell>
          <cell r="H873"/>
          <cell r="I873" t="str">
            <v>.</v>
          </cell>
        </row>
        <row r="874">
          <cell r="A874">
            <v>376</v>
          </cell>
          <cell r="B874" t="str">
            <v>Israel</v>
          </cell>
          <cell r="C874">
            <v>1998</v>
          </cell>
          <cell r="D874">
            <v>90</v>
          </cell>
          <cell r="E874">
            <v>1717</v>
          </cell>
          <cell r="F874">
            <v>90</v>
          </cell>
          <cell r="G874">
            <v>103669</v>
          </cell>
          <cell r="H874"/>
          <cell r="I874" t="str">
            <v>.</v>
          </cell>
        </row>
        <row r="875">
          <cell r="A875">
            <v>376</v>
          </cell>
          <cell r="B875" t="str">
            <v>Israel</v>
          </cell>
          <cell r="C875">
            <v>1998</v>
          </cell>
          <cell r="D875">
            <v>90</v>
          </cell>
          <cell r="E875">
            <v>1818</v>
          </cell>
          <cell r="F875">
            <v>90</v>
          </cell>
          <cell r="G875">
            <v>104002</v>
          </cell>
          <cell r="H875"/>
          <cell r="I875" t="str">
            <v>.</v>
          </cell>
        </row>
        <row r="876">
          <cell r="A876">
            <v>376</v>
          </cell>
          <cell r="B876" t="str">
            <v>Israel</v>
          </cell>
          <cell r="C876">
            <v>1998</v>
          </cell>
          <cell r="D876">
            <v>90</v>
          </cell>
          <cell r="E876">
            <v>1919</v>
          </cell>
          <cell r="F876">
            <v>90</v>
          </cell>
          <cell r="G876">
            <v>104074</v>
          </cell>
          <cell r="H876"/>
          <cell r="I876" t="str">
            <v>.</v>
          </cell>
        </row>
        <row r="877">
          <cell r="A877">
            <v>376</v>
          </cell>
          <cell r="B877" t="str">
            <v>Israel</v>
          </cell>
          <cell r="C877">
            <v>1998</v>
          </cell>
          <cell r="D877">
            <v>90</v>
          </cell>
          <cell r="E877">
            <v>1519</v>
          </cell>
          <cell r="F877">
            <v>90</v>
          </cell>
          <cell r="G877">
            <v>520555</v>
          </cell>
          <cell r="H877"/>
          <cell r="I877" t="str">
            <v>.</v>
          </cell>
        </row>
        <row r="878">
          <cell r="A878">
            <v>376</v>
          </cell>
          <cell r="B878" t="str">
            <v>Israel</v>
          </cell>
          <cell r="C878">
            <v>1998</v>
          </cell>
          <cell r="D878">
            <v>90</v>
          </cell>
          <cell r="E878">
            <v>2020</v>
          </cell>
          <cell r="F878">
            <v>90</v>
          </cell>
          <cell r="G878">
            <v>104345</v>
          </cell>
          <cell r="H878"/>
          <cell r="I878" t="str">
            <v>.</v>
          </cell>
        </row>
        <row r="879">
          <cell r="A879">
            <v>376</v>
          </cell>
          <cell r="B879" t="str">
            <v>Israel</v>
          </cell>
          <cell r="C879">
            <v>1998</v>
          </cell>
          <cell r="D879">
            <v>90</v>
          </cell>
          <cell r="E879">
            <v>2121</v>
          </cell>
          <cell r="F879">
            <v>90</v>
          </cell>
          <cell r="G879">
            <v>107066</v>
          </cell>
          <cell r="H879"/>
          <cell r="I879" t="str">
            <v>.</v>
          </cell>
        </row>
        <row r="880">
          <cell r="A880">
            <v>376</v>
          </cell>
          <cell r="B880" t="str">
            <v>Israel</v>
          </cell>
          <cell r="C880">
            <v>1998</v>
          </cell>
          <cell r="D880">
            <v>90</v>
          </cell>
          <cell r="E880">
            <v>2222</v>
          </cell>
          <cell r="F880">
            <v>90</v>
          </cell>
          <cell r="G880">
            <v>105256</v>
          </cell>
          <cell r="H880"/>
          <cell r="I880" t="str">
            <v>.</v>
          </cell>
        </row>
        <row r="881">
          <cell r="A881">
            <v>376</v>
          </cell>
          <cell r="B881" t="str">
            <v>Israel</v>
          </cell>
          <cell r="C881">
            <v>1998</v>
          </cell>
          <cell r="D881">
            <v>90</v>
          </cell>
          <cell r="E881">
            <v>2323</v>
          </cell>
          <cell r="F881">
            <v>90</v>
          </cell>
          <cell r="G881">
            <v>100401</v>
          </cell>
          <cell r="H881"/>
          <cell r="I881" t="str">
            <v>.</v>
          </cell>
        </row>
        <row r="882">
          <cell r="A882">
            <v>376</v>
          </cell>
          <cell r="B882" t="str">
            <v>Israel</v>
          </cell>
          <cell r="C882">
            <v>1998</v>
          </cell>
          <cell r="D882">
            <v>90</v>
          </cell>
          <cell r="E882">
            <v>2424</v>
          </cell>
          <cell r="F882">
            <v>90</v>
          </cell>
          <cell r="G882">
            <v>97276</v>
          </cell>
          <cell r="H882"/>
          <cell r="I882" t="str">
            <v>.</v>
          </cell>
        </row>
        <row r="883">
          <cell r="A883">
            <v>376</v>
          </cell>
          <cell r="B883" t="str">
            <v>Israel</v>
          </cell>
          <cell r="C883">
            <v>1998</v>
          </cell>
          <cell r="D883">
            <v>90</v>
          </cell>
          <cell r="E883">
            <v>2024</v>
          </cell>
          <cell r="F883">
            <v>90</v>
          </cell>
          <cell r="G883">
            <v>514344</v>
          </cell>
          <cell r="H883"/>
          <cell r="I883" t="str">
            <v>.</v>
          </cell>
        </row>
        <row r="884">
          <cell r="A884">
            <v>376</v>
          </cell>
          <cell r="B884" t="str">
            <v>Israel</v>
          </cell>
          <cell r="C884">
            <v>1998</v>
          </cell>
          <cell r="D884">
            <v>90</v>
          </cell>
          <cell r="E884">
            <v>2525</v>
          </cell>
          <cell r="F884">
            <v>90</v>
          </cell>
          <cell r="G884">
            <v>94482</v>
          </cell>
          <cell r="H884"/>
          <cell r="I884" t="str">
            <v>.</v>
          </cell>
        </row>
        <row r="885">
          <cell r="A885">
            <v>376</v>
          </cell>
          <cell r="B885" t="str">
            <v>Israel</v>
          </cell>
          <cell r="C885">
            <v>1998</v>
          </cell>
          <cell r="D885">
            <v>90</v>
          </cell>
          <cell r="E885">
            <v>2626</v>
          </cell>
          <cell r="F885">
            <v>90</v>
          </cell>
          <cell r="G885">
            <v>93755</v>
          </cell>
          <cell r="H885"/>
          <cell r="I885" t="str">
            <v>.</v>
          </cell>
        </row>
        <row r="886">
          <cell r="A886">
            <v>376</v>
          </cell>
          <cell r="B886" t="str">
            <v>Israel</v>
          </cell>
          <cell r="C886">
            <v>1998</v>
          </cell>
          <cell r="D886">
            <v>90</v>
          </cell>
          <cell r="E886">
            <v>2727</v>
          </cell>
          <cell r="F886">
            <v>90</v>
          </cell>
          <cell r="G886">
            <v>90820</v>
          </cell>
          <cell r="H886"/>
          <cell r="I886" t="str">
            <v>.</v>
          </cell>
        </row>
        <row r="887">
          <cell r="A887">
            <v>376</v>
          </cell>
          <cell r="B887" t="str">
            <v>Israel</v>
          </cell>
          <cell r="C887">
            <v>1998</v>
          </cell>
          <cell r="D887">
            <v>90</v>
          </cell>
          <cell r="E887">
            <v>2828</v>
          </cell>
          <cell r="F887">
            <v>90</v>
          </cell>
          <cell r="G887">
            <v>84831</v>
          </cell>
          <cell r="H887"/>
          <cell r="I887" t="str">
            <v>.</v>
          </cell>
        </row>
        <row r="888">
          <cell r="A888">
            <v>376</v>
          </cell>
          <cell r="B888" t="str">
            <v>Israel</v>
          </cell>
          <cell r="C888">
            <v>1998</v>
          </cell>
          <cell r="D888">
            <v>90</v>
          </cell>
          <cell r="E888">
            <v>2929</v>
          </cell>
          <cell r="F888">
            <v>90</v>
          </cell>
          <cell r="G888">
            <v>81698</v>
          </cell>
          <cell r="H888"/>
          <cell r="I888" t="str">
            <v>.</v>
          </cell>
        </row>
        <row r="889">
          <cell r="A889">
            <v>376</v>
          </cell>
          <cell r="B889" t="str">
            <v>Israel</v>
          </cell>
          <cell r="C889">
            <v>1998</v>
          </cell>
          <cell r="D889">
            <v>90</v>
          </cell>
          <cell r="E889">
            <v>2529</v>
          </cell>
          <cell r="F889">
            <v>90</v>
          </cell>
          <cell r="G889">
            <v>445586</v>
          </cell>
          <cell r="H889"/>
          <cell r="I889" t="str">
            <v>.</v>
          </cell>
        </row>
        <row r="890">
          <cell r="A890">
            <v>376</v>
          </cell>
          <cell r="B890" t="str">
            <v>Israel</v>
          </cell>
          <cell r="C890">
            <v>1998</v>
          </cell>
          <cell r="D890">
            <v>90</v>
          </cell>
          <cell r="E890">
            <v>3034</v>
          </cell>
          <cell r="F890">
            <v>90</v>
          </cell>
          <cell r="G890">
            <v>381340</v>
          </cell>
          <cell r="H890"/>
          <cell r="I890" t="str">
            <v>.</v>
          </cell>
        </row>
        <row r="891">
          <cell r="A891">
            <v>376</v>
          </cell>
          <cell r="B891" t="str">
            <v>Israel</v>
          </cell>
          <cell r="C891">
            <v>1998</v>
          </cell>
          <cell r="D891">
            <v>90</v>
          </cell>
          <cell r="E891">
            <v>3539</v>
          </cell>
          <cell r="F891">
            <v>90</v>
          </cell>
          <cell r="G891">
            <v>370969</v>
          </cell>
          <cell r="H891"/>
          <cell r="I891" t="str">
            <v>.</v>
          </cell>
        </row>
        <row r="892">
          <cell r="A892">
            <v>376</v>
          </cell>
          <cell r="B892" t="str">
            <v>Israel</v>
          </cell>
          <cell r="C892">
            <v>1998</v>
          </cell>
          <cell r="D892">
            <v>90</v>
          </cell>
          <cell r="E892">
            <v>4099</v>
          </cell>
          <cell r="F892">
            <v>90</v>
          </cell>
          <cell r="G892">
            <v>1957335</v>
          </cell>
          <cell r="H892"/>
          <cell r="I892" t="str">
            <v>.</v>
          </cell>
        </row>
        <row r="893">
          <cell r="A893">
            <v>376</v>
          </cell>
          <cell r="B893" t="str">
            <v>Israel</v>
          </cell>
          <cell r="C893">
            <v>1998</v>
          </cell>
          <cell r="D893">
            <v>90</v>
          </cell>
          <cell r="E893">
            <v>990000</v>
          </cell>
          <cell r="F893">
            <v>90</v>
          </cell>
          <cell r="G893"/>
          <cell r="H893"/>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cell r="I1141" t="str">
            <v>.</v>
          </cell>
        </row>
        <row r="1142">
          <cell r="A1142">
            <v>392</v>
          </cell>
          <cell r="B1142" t="str">
            <v>Japan</v>
          </cell>
          <cell r="C1142">
            <v>1998</v>
          </cell>
          <cell r="D1142">
            <v>90</v>
          </cell>
          <cell r="E1142">
            <v>1616</v>
          </cell>
          <cell r="F1142">
            <v>90</v>
          </cell>
          <cell r="G1142">
            <v>1531000</v>
          </cell>
          <cell r="H1142"/>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cell r="I1156" t="str">
            <v>.</v>
          </cell>
        </row>
        <row r="1157">
          <cell r="A1157">
            <v>392</v>
          </cell>
          <cell r="B1157" t="str">
            <v>Japan</v>
          </cell>
          <cell r="C1157">
            <v>1998</v>
          </cell>
          <cell r="D1157">
            <v>90</v>
          </cell>
          <cell r="E1157">
            <v>2929</v>
          </cell>
          <cell r="F1157">
            <v>90</v>
          </cell>
          <cell r="G1157">
            <v>1818000</v>
          </cell>
          <cell r="H1157"/>
          <cell r="I1157" t="str">
            <v>.</v>
          </cell>
        </row>
        <row r="1158">
          <cell r="A1158">
            <v>392</v>
          </cell>
          <cell r="B1158" t="str">
            <v>Japan</v>
          </cell>
          <cell r="C1158">
            <v>1998</v>
          </cell>
          <cell r="D1158">
            <v>90</v>
          </cell>
          <cell r="E1158">
            <v>2529</v>
          </cell>
          <cell r="F1158">
            <v>90</v>
          </cell>
          <cell r="G1158">
            <v>9499000</v>
          </cell>
          <cell r="H1158"/>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cell r="I1432" t="str">
            <v>.</v>
          </cell>
        </row>
        <row r="1433">
          <cell r="A1433">
            <v>400</v>
          </cell>
          <cell r="B1433" t="str">
            <v>Jordan</v>
          </cell>
          <cell r="C1433">
            <v>1997</v>
          </cell>
          <cell r="D1433">
            <v>90</v>
          </cell>
          <cell r="E1433">
            <v>300</v>
          </cell>
          <cell r="F1433">
            <v>90</v>
          </cell>
          <cell r="G1433">
            <v>424580</v>
          </cell>
          <cell r="H1433"/>
          <cell r="I1433" t="str">
            <v>.</v>
          </cell>
        </row>
        <row r="1434">
          <cell r="A1434">
            <v>400</v>
          </cell>
          <cell r="B1434" t="str">
            <v>Jordan</v>
          </cell>
          <cell r="C1434">
            <v>1997</v>
          </cell>
          <cell r="D1434">
            <v>90</v>
          </cell>
          <cell r="E1434">
            <v>303</v>
          </cell>
          <cell r="F1434">
            <v>90</v>
          </cell>
          <cell r="G1434">
            <v>136119</v>
          </cell>
          <cell r="H1434"/>
          <cell r="I1434" t="str">
            <v>.</v>
          </cell>
        </row>
        <row r="1435">
          <cell r="A1435">
            <v>400</v>
          </cell>
          <cell r="B1435" t="str">
            <v>Jordan</v>
          </cell>
          <cell r="C1435">
            <v>1997</v>
          </cell>
          <cell r="D1435">
            <v>90</v>
          </cell>
          <cell r="E1435">
            <v>404</v>
          </cell>
          <cell r="F1435">
            <v>90</v>
          </cell>
          <cell r="G1435">
            <v>129324</v>
          </cell>
          <cell r="H1435"/>
          <cell r="I1435" t="str">
            <v>.</v>
          </cell>
        </row>
        <row r="1436">
          <cell r="A1436">
            <v>400</v>
          </cell>
          <cell r="B1436" t="str">
            <v>Jordan</v>
          </cell>
          <cell r="C1436">
            <v>1997</v>
          </cell>
          <cell r="D1436">
            <v>90</v>
          </cell>
          <cell r="E1436">
            <v>505</v>
          </cell>
          <cell r="F1436">
            <v>90</v>
          </cell>
          <cell r="G1436">
            <v>130668</v>
          </cell>
          <cell r="H1436"/>
          <cell r="I1436" t="str">
            <v>.</v>
          </cell>
        </row>
        <row r="1437">
          <cell r="A1437">
            <v>400</v>
          </cell>
          <cell r="B1437" t="str">
            <v>Jordan</v>
          </cell>
          <cell r="C1437">
            <v>1997</v>
          </cell>
          <cell r="D1437">
            <v>90</v>
          </cell>
          <cell r="E1437">
            <v>606</v>
          </cell>
          <cell r="F1437">
            <v>90</v>
          </cell>
          <cell r="G1437">
            <v>129274</v>
          </cell>
          <cell r="H1437"/>
          <cell r="I1437" t="str">
            <v>.</v>
          </cell>
        </row>
        <row r="1438">
          <cell r="A1438">
            <v>400</v>
          </cell>
          <cell r="B1438" t="str">
            <v>Jordan</v>
          </cell>
          <cell r="C1438">
            <v>1997</v>
          </cell>
          <cell r="D1438">
            <v>90</v>
          </cell>
          <cell r="E1438">
            <v>707</v>
          </cell>
          <cell r="F1438">
            <v>90</v>
          </cell>
          <cell r="G1438">
            <v>125971</v>
          </cell>
          <cell r="H1438"/>
          <cell r="I1438" t="str">
            <v>.</v>
          </cell>
        </row>
        <row r="1439">
          <cell r="A1439">
            <v>400</v>
          </cell>
          <cell r="B1439" t="str">
            <v>Jordan</v>
          </cell>
          <cell r="C1439">
            <v>1997</v>
          </cell>
          <cell r="D1439">
            <v>90</v>
          </cell>
          <cell r="E1439">
            <v>808</v>
          </cell>
          <cell r="F1439">
            <v>90</v>
          </cell>
          <cell r="G1439">
            <v>125686</v>
          </cell>
          <cell r="H1439"/>
          <cell r="I1439" t="str">
            <v>.</v>
          </cell>
        </row>
        <row r="1440">
          <cell r="A1440">
            <v>400</v>
          </cell>
          <cell r="B1440" t="str">
            <v>Jordan</v>
          </cell>
          <cell r="C1440">
            <v>1997</v>
          </cell>
          <cell r="D1440">
            <v>90</v>
          </cell>
          <cell r="E1440">
            <v>909</v>
          </cell>
          <cell r="F1440">
            <v>90</v>
          </cell>
          <cell r="G1440">
            <v>122208</v>
          </cell>
          <cell r="H1440"/>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cell r="I1442" t="str">
            <v>.</v>
          </cell>
        </row>
        <row r="1443">
          <cell r="A1443">
            <v>400</v>
          </cell>
          <cell r="B1443" t="str">
            <v>Jordan</v>
          </cell>
          <cell r="C1443">
            <v>1997</v>
          </cell>
          <cell r="D1443">
            <v>90</v>
          </cell>
          <cell r="E1443">
            <v>1111</v>
          </cell>
          <cell r="F1443">
            <v>90</v>
          </cell>
          <cell r="G1443">
            <v>118459</v>
          </cell>
          <cell r="H1443"/>
          <cell r="I1443" t="str">
            <v>.</v>
          </cell>
        </row>
        <row r="1444">
          <cell r="A1444">
            <v>400</v>
          </cell>
          <cell r="B1444" t="str">
            <v>Jordan</v>
          </cell>
          <cell r="C1444">
            <v>1997</v>
          </cell>
          <cell r="D1444">
            <v>90</v>
          </cell>
          <cell r="E1444">
            <v>1212</v>
          </cell>
          <cell r="F1444">
            <v>90</v>
          </cell>
          <cell r="G1444">
            <v>120361</v>
          </cell>
          <cell r="H1444"/>
          <cell r="I1444" t="str">
            <v>.</v>
          </cell>
        </row>
        <row r="1445">
          <cell r="A1445">
            <v>400</v>
          </cell>
          <cell r="B1445" t="str">
            <v>Jordan</v>
          </cell>
          <cell r="C1445">
            <v>1997</v>
          </cell>
          <cell r="D1445">
            <v>90</v>
          </cell>
          <cell r="E1445">
            <v>1313</v>
          </cell>
          <cell r="F1445">
            <v>90</v>
          </cell>
          <cell r="G1445">
            <v>115483</v>
          </cell>
          <cell r="H1445"/>
          <cell r="I1445" t="str">
            <v>.</v>
          </cell>
        </row>
        <row r="1446">
          <cell r="A1446">
            <v>400</v>
          </cell>
          <cell r="B1446" t="str">
            <v>Jordan</v>
          </cell>
          <cell r="C1446">
            <v>1997</v>
          </cell>
          <cell r="D1446">
            <v>90</v>
          </cell>
          <cell r="E1446">
            <v>1414</v>
          </cell>
          <cell r="F1446">
            <v>90</v>
          </cell>
          <cell r="G1446">
            <v>113464</v>
          </cell>
          <cell r="H1446"/>
          <cell r="I1446" t="str">
            <v>.</v>
          </cell>
        </row>
        <row r="1447">
          <cell r="A1447">
            <v>400</v>
          </cell>
          <cell r="B1447" t="str">
            <v>Jordan</v>
          </cell>
          <cell r="C1447">
            <v>1997</v>
          </cell>
          <cell r="D1447">
            <v>90</v>
          </cell>
          <cell r="E1447">
            <v>1014</v>
          </cell>
          <cell r="F1447">
            <v>90</v>
          </cell>
          <cell r="G1447">
            <v>592050</v>
          </cell>
          <cell r="H1447"/>
          <cell r="I1447" t="str">
            <v>.</v>
          </cell>
        </row>
        <row r="1448">
          <cell r="A1448">
            <v>400</v>
          </cell>
          <cell r="B1448" t="str">
            <v>Jordan</v>
          </cell>
          <cell r="C1448">
            <v>1997</v>
          </cell>
          <cell r="D1448">
            <v>90</v>
          </cell>
          <cell r="E1448">
            <v>1515</v>
          </cell>
          <cell r="F1448">
            <v>90</v>
          </cell>
          <cell r="G1448">
            <v>113873</v>
          </cell>
          <cell r="H1448"/>
          <cell r="I1448" t="str">
            <v>.</v>
          </cell>
        </row>
        <row r="1449">
          <cell r="A1449">
            <v>400</v>
          </cell>
          <cell r="B1449" t="str">
            <v>Jordan</v>
          </cell>
          <cell r="C1449">
            <v>1997</v>
          </cell>
          <cell r="D1449">
            <v>90</v>
          </cell>
          <cell r="E1449">
            <v>1616</v>
          </cell>
          <cell r="F1449">
            <v>90</v>
          </cell>
          <cell r="G1449">
            <v>111067</v>
          </cell>
          <cell r="H1449"/>
          <cell r="I1449" t="str">
            <v>.</v>
          </cell>
        </row>
        <row r="1450">
          <cell r="A1450">
            <v>400</v>
          </cell>
          <cell r="B1450" t="str">
            <v>Jordan</v>
          </cell>
          <cell r="C1450">
            <v>1997</v>
          </cell>
          <cell r="D1450">
            <v>90</v>
          </cell>
          <cell r="E1450">
            <v>1717</v>
          </cell>
          <cell r="F1450">
            <v>90</v>
          </cell>
          <cell r="G1450">
            <v>106600</v>
          </cell>
          <cell r="H1450"/>
          <cell r="I1450" t="str">
            <v>.</v>
          </cell>
        </row>
        <row r="1451">
          <cell r="A1451">
            <v>400</v>
          </cell>
          <cell r="B1451" t="str">
            <v>Jordan</v>
          </cell>
          <cell r="C1451">
            <v>1997</v>
          </cell>
          <cell r="D1451">
            <v>90</v>
          </cell>
          <cell r="E1451">
            <v>1818</v>
          </cell>
          <cell r="F1451">
            <v>90</v>
          </cell>
          <cell r="G1451">
            <v>104475</v>
          </cell>
          <cell r="H1451"/>
          <cell r="I1451" t="str">
            <v>.</v>
          </cell>
        </row>
        <row r="1452">
          <cell r="A1452">
            <v>400</v>
          </cell>
          <cell r="B1452" t="str">
            <v>Jordan</v>
          </cell>
          <cell r="C1452">
            <v>1997</v>
          </cell>
          <cell r="D1452">
            <v>90</v>
          </cell>
          <cell r="E1452">
            <v>1919</v>
          </cell>
          <cell r="F1452">
            <v>90</v>
          </cell>
          <cell r="G1452">
            <v>102198</v>
          </cell>
          <cell r="H1452"/>
          <cell r="I1452" t="str">
            <v>.</v>
          </cell>
        </row>
        <row r="1453">
          <cell r="A1453">
            <v>400</v>
          </cell>
          <cell r="B1453" t="str">
            <v>Jordan</v>
          </cell>
          <cell r="C1453">
            <v>1997</v>
          </cell>
          <cell r="D1453">
            <v>90</v>
          </cell>
          <cell r="E1453">
            <v>1519</v>
          </cell>
          <cell r="F1453">
            <v>90</v>
          </cell>
          <cell r="G1453">
            <v>538213</v>
          </cell>
          <cell r="H1453"/>
          <cell r="I1453" t="str">
            <v>.</v>
          </cell>
        </row>
        <row r="1454">
          <cell r="A1454">
            <v>400</v>
          </cell>
          <cell r="B1454" t="str">
            <v>Jordan</v>
          </cell>
          <cell r="C1454">
            <v>1997</v>
          </cell>
          <cell r="D1454">
            <v>90</v>
          </cell>
          <cell r="E1454">
            <v>2020</v>
          </cell>
          <cell r="F1454">
            <v>90</v>
          </cell>
          <cell r="G1454">
            <v>103192</v>
          </cell>
          <cell r="H1454"/>
          <cell r="I1454" t="str">
            <v>.</v>
          </cell>
        </row>
        <row r="1455">
          <cell r="A1455">
            <v>400</v>
          </cell>
          <cell r="B1455" t="str">
            <v>Jordan</v>
          </cell>
          <cell r="C1455">
            <v>1997</v>
          </cell>
          <cell r="D1455">
            <v>90</v>
          </cell>
          <cell r="E1455">
            <v>2121</v>
          </cell>
          <cell r="F1455">
            <v>90</v>
          </cell>
          <cell r="G1455">
            <v>99875</v>
          </cell>
          <cell r="H1455"/>
          <cell r="I1455" t="str">
            <v>.</v>
          </cell>
        </row>
        <row r="1456">
          <cell r="A1456">
            <v>400</v>
          </cell>
          <cell r="B1456" t="str">
            <v>Jordan</v>
          </cell>
          <cell r="C1456">
            <v>1997</v>
          </cell>
          <cell r="D1456">
            <v>90</v>
          </cell>
          <cell r="E1456">
            <v>2222</v>
          </cell>
          <cell r="F1456">
            <v>90</v>
          </cell>
          <cell r="G1456">
            <v>101715</v>
          </cell>
          <cell r="H1456"/>
          <cell r="I1456" t="str">
            <v>.</v>
          </cell>
        </row>
        <row r="1457">
          <cell r="A1457">
            <v>400</v>
          </cell>
          <cell r="B1457" t="str">
            <v>Jordan</v>
          </cell>
          <cell r="C1457">
            <v>1997</v>
          </cell>
          <cell r="D1457">
            <v>90</v>
          </cell>
          <cell r="E1457">
            <v>2323</v>
          </cell>
          <cell r="F1457">
            <v>90</v>
          </cell>
          <cell r="G1457">
            <v>96163</v>
          </cell>
          <cell r="H1457"/>
          <cell r="I1457" t="str">
            <v>.</v>
          </cell>
        </row>
        <row r="1458">
          <cell r="A1458">
            <v>400</v>
          </cell>
          <cell r="B1458" t="str">
            <v>Jordan</v>
          </cell>
          <cell r="C1458">
            <v>1997</v>
          </cell>
          <cell r="D1458">
            <v>90</v>
          </cell>
          <cell r="E1458">
            <v>2424</v>
          </cell>
          <cell r="F1458">
            <v>90</v>
          </cell>
          <cell r="G1458">
            <v>97534</v>
          </cell>
          <cell r="H1458"/>
          <cell r="I1458" t="str">
            <v>.</v>
          </cell>
        </row>
        <row r="1459">
          <cell r="A1459">
            <v>400</v>
          </cell>
          <cell r="B1459" t="str">
            <v>Jordan</v>
          </cell>
          <cell r="C1459">
            <v>1997</v>
          </cell>
          <cell r="D1459">
            <v>90</v>
          </cell>
          <cell r="E1459">
            <v>2024</v>
          </cell>
          <cell r="F1459">
            <v>90</v>
          </cell>
          <cell r="G1459">
            <v>498479</v>
          </cell>
          <cell r="H1459"/>
          <cell r="I1459" t="str">
            <v>.</v>
          </cell>
        </row>
        <row r="1460">
          <cell r="A1460">
            <v>400</v>
          </cell>
          <cell r="B1460" t="str">
            <v>Jordan</v>
          </cell>
          <cell r="C1460">
            <v>1997</v>
          </cell>
          <cell r="D1460">
            <v>90</v>
          </cell>
          <cell r="E1460">
            <v>2525</v>
          </cell>
          <cell r="F1460">
            <v>90</v>
          </cell>
          <cell r="G1460">
            <v>93518</v>
          </cell>
          <cell r="H1460"/>
          <cell r="I1460" t="str">
            <v>.</v>
          </cell>
        </row>
        <row r="1461">
          <cell r="A1461">
            <v>400</v>
          </cell>
          <cell r="B1461" t="str">
            <v>Jordan</v>
          </cell>
          <cell r="C1461">
            <v>1997</v>
          </cell>
          <cell r="D1461">
            <v>90</v>
          </cell>
          <cell r="E1461">
            <v>2626</v>
          </cell>
          <cell r="F1461">
            <v>90</v>
          </cell>
          <cell r="G1461">
            <v>88435</v>
          </cell>
          <cell r="H1461"/>
          <cell r="I1461" t="str">
            <v>.</v>
          </cell>
        </row>
        <row r="1462">
          <cell r="A1462">
            <v>400</v>
          </cell>
          <cell r="B1462" t="str">
            <v>Jordan</v>
          </cell>
          <cell r="C1462">
            <v>1997</v>
          </cell>
          <cell r="D1462">
            <v>90</v>
          </cell>
          <cell r="E1462">
            <v>2727</v>
          </cell>
          <cell r="F1462">
            <v>90</v>
          </cell>
          <cell r="G1462">
            <v>82381</v>
          </cell>
          <cell r="H1462"/>
          <cell r="I1462" t="str">
            <v>.</v>
          </cell>
        </row>
        <row r="1463">
          <cell r="A1463">
            <v>400</v>
          </cell>
          <cell r="B1463" t="str">
            <v>Jordan</v>
          </cell>
          <cell r="C1463">
            <v>1997</v>
          </cell>
          <cell r="D1463">
            <v>90</v>
          </cell>
          <cell r="E1463">
            <v>2828</v>
          </cell>
          <cell r="F1463">
            <v>90</v>
          </cell>
          <cell r="G1463">
            <v>77850</v>
          </cell>
          <cell r="H1463"/>
          <cell r="I1463" t="str">
            <v>.</v>
          </cell>
        </row>
        <row r="1464">
          <cell r="A1464">
            <v>400</v>
          </cell>
          <cell r="B1464" t="str">
            <v>Jordan</v>
          </cell>
          <cell r="C1464">
            <v>1997</v>
          </cell>
          <cell r="D1464">
            <v>90</v>
          </cell>
          <cell r="E1464">
            <v>2929</v>
          </cell>
          <cell r="F1464">
            <v>90</v>
          </cell>
          <cell r="G1464">
            <v>74773</v>
          </cell>
          <cell r="H1464"/>
          <cell r="I1464" t="str">
            <v>.</v>
          </cell>
        </row>
        <row r="1465">
          <cell r="A1465">
            <v>400</v>
          </cell>
          <cell r="B1465" t="str">
            <v>Jordan</v>
          </cell>
          <cell r="C1465">
            <v>1997</v>
          </cell>
          <cell r="D1465">
            <v>90</v>
          </cell>
          <cell r="E1465">
            <v>2529</v>
          </cell>
          <cell r="F1465">
            <v>90</v>
          </cell>
          <cell r="G1465">
            <v>416957</v>
          </cell>
          <cell r="H1465"/>
          <cell r="I1465" t="str">
            <v>.</v>
          </cell>
        </row>
        <row r="1466">
          <cell r="A1466">
            <v>400</v>
          </cell>
          <cell r="B1466" t="str">
            <v>Jordan</v>
          </cell>
          <cell r="C1466">
            <v>1997</v>
          </cell>
          <cell r="D1466">
            <v>90</v>
          </cell>
          <cell r="E1466">
            <v>3034</v>
          </cell>
          <cell r="F1466">
            <v>90</v>
          </cell>
          <cell r="G1466">
            <v>301070</v>
          </cell>
          <cell r="H1466"/>
          <cell r="I1466" t="str">
            <v>.</v>
          </cell>
        </row>
        <row r="1467">
          <cell r="A1467">
            <v>400</v>
          </cell>
          <cell r="B1467" t="str">
            <v>Jordan</v>
          </cell>
          <cell r="C1467">
            <v>1997</v>
          </cell>
          <cell r="D1467">
            <v>90</v>
          </cell>
          <cell r="E1467">
            <v>3539</v>
          </cell>
          <cell r="F1467">
            <v>90</v>
          </cell>
          <cell r="G1467">
            <v>209383</v>
          </cell>
          <cell r="H1467"/>
          <cell r="I1467" t="str">
            <v>.</v>
          </cell>
        </row>
        <row r="1468">
          <cell r="A1468">
            <v>400</v>
          </cell>
          <cell r="B1468" t="str">
            <v>Jordan</v>
          </cell>
          <cell r="C1468">
            <v>1997</v>
          </cell>
          <cell r="D1468">
            <v>90</v>
          </cell>
          <cell r="E1468">
            <v>4099</v>
          </cell>
          <cell r="F1468">
            <v>90</v>
          </cell>
          <cell r="G1468">
            <v>720043</v>
          </cell>
          <cell r="H1468"/>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efreshError="1">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62.745000000000005</v>
          </cell>
          <cell r="E5">
            <v>64.038000000000011</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74.875999999999991</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66.676999999999992</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67.801999999999992</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75.646999999999991</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78.97399999999999</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72.592000000000013</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49.882999999999996</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68.73599999999999</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62.471000000000004</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80.432999999999993</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81.865000000000009</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64.243000000000009</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71.74199999999999</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B5.1 (snapshot)"/>
      <sheetName val="B5.1"/>
      <sheetName val="Chart B5.2 "/>
      <sheetName val="Chart B5.3 web"/>
      <sheetName val="B5.2"/>
      <sheetName val="types of financial aid"/>
      <sheetName val="B5.3_web"/>
      <sheetName val="B5.3_old2"/>
      <sheetName val="B5.3_old"/>
      <sheetName val="calcul_B5.1"/>
      <sheetName val="calcul_B5.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Model"/>
      <sheetName val="ExpStudWEI_Tab9"/>
      <sheetName val="Calc CumulExp"/>
      <sheetName val="WDI-WordBank"/>
      <sheetName val="ANA"/>
      <sheetName val="Mean"/>
      <sheetName val="Graph 3.7.a"/>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row r="125">
          <cell r="B125">
            <v>26233.887581197254</v>
          </cell>
          <cell r="C125">
            <v>529.70000000000005</v>
          </cell>
        </row>
        <row r="126">
          <cell r="B126">
            <v>28070.527816870996</v>
          </cell>
          <cell r="C126">
            <v>513.58000000000004</v>
          </cell>
        </row>
        <row r="127">
          <cell r="B127">
            <v>26392.113351550757</v>
          </cell>
          <cell r="C127">
            <v>507.49</v>
          </cell>
        </row>
        <row r="128">
          <cell r="B128">
            <v>28129.829387214886</v>
          </cell>
          <cell r="C128">
            <v>532.22333333333336</v>
          </cell>
        </row>
        <row r="129">
          <cell r="B129">
            <v>13806.130355202784</v>
          </cell>
          <cell r="C129">
            <v>500.19</v>
          </cell>
        </row>
        <row r="130">
          <cell r="B130">
            <v>28755.462788472225</v>
          </cell>
          <cell r="C130">
            <v>497.45333333333338</v>
          </cell>
        </row>
        <row r="131">
          <cell r="B131">
            <v>25534.257388211645</v>
          </cell>
          <cell r="C131">
            <v>540.12333333333333</v>
          </cell>
        </row>
        <row r="132">
          <cell r="B132">
            <v>24835.25577692343</v>
          </cell>
          <cell r="C132">
            <v>507.46</v>
          </cell>
        </row>
        <row r="133">
          <cell r="B133">
            <v>26138.940989206338</v>
          </cell>
          <cell r="C133">
            <v>486.9666666666667</v>
          </cell>
        </row>
        <row r="134">
          <cell r="B134">
            <v>15885.032021524639</v>
          </cell>
          <cell r="C134">
            <v>460.41333333333336</v>
          </cell>
        </row>
        <row r="135">
          <cell r="B135">
            <v>12203.849286250486</v>
          </cell>
          <cell r="C135">
            <v>488.03</v>
          </cell>
        </row>
        <row r="136">
          <cell r="B136">
            <v>28537.754844093852</v>
          </cell>
          <cell r="C136">
            <v>505.75666666666666</v>
          </cell>
        </row>
        <row r="137">
          <cell r="B137">
            <v>28284.517044315373</v>
          </cell>
          <cell r="C137">
            <v>514.31666666666661</v>
          </cell>
        </row>
        <row r="138">
          <cell r="B138">
            <v>25056.452516661509</v>
          </cell>
          <cell r="C138">
            <v>474.14</v>
          </cell>
        </row>
        <row r="139">
          <cell r="B139">
            <v>26010.717646163645</v>
          </cell>
          <cell r="C139">
            <v>543.08000000000004</v>
          </cell>
        </row>
        <row r="140">
          <cell r="B140">
            <v>15185.581512535167</v>
          </cell>
          <cell r="C140">
            <v>541.23666666666668</v>
          </cell>
        </row>
        <row r="141">
          <cell r="B141">
            <v>9117.2103817432344</v>
          </cell>
          <cell r="C141">
            <v>410.26333333333332</v>
          </cell>
        </row>
        <row r="142">
          <cell r="B142">
            <v>20371.660593276021</v>
          </cell>
          <cell r="C142">
            <v>531.12</v>
          </cell>
        </row>
        <row r="143">
          <cell r="B143">
            <v>36241.745533407506</v>
          </cell>
          <cell r="C143">
            <v>501.68</v>
          </cell>
        </row>
        <row r="144">
          <cell r="B144">
            <v>9546.9699819343241</v>
          </cell>
          <cell r="C144">
            <v>477.45</v>
          </cell>
        </row>
        <row r="145">
          <cell r="B145">
            <v>16779.887121584605</v>
          </cell>
          <cell r="C145">
            <v>460.96333333333331</v>
          </cell>
        </row>
        <row r="146">
          <cell r="B146">
            <v>20195.158036307221</v>
          </cell>
          <cell r="C146">
            <v>486.6</v>
          </cell>
        </row>
        <row r="147">
          <cell r="B147">
            <v>26160.783495323172</v>
          </cell>
          <cell r="C147">
            <v>512.74333333333334</v>
          </cell>
        </row>
        <row r="148">
          <cell r="B148">
            <v>29616.68459075877</v>
          </cell>
          <cell r="C148">
            <v>506.46</v>
          </cell>
        </row>
        <row r="149">
          <cell r="B149">
            <v>25107.09363605476</v>
          </cell>
          <cell r="C149">
            <v>528.22</v>
          </cell>
        </row>
        <row r="150">
          <cell r="B150">
            <v>34601.670163897237</v>
          </cell>
          <cell r="C150">
            <v>499.01</v>
          </cell>
        </row>
        <row r="151">
          <cell r="B151">
            <v>48238.528977208283</v>
          </cell>
          <cell r="C151">
            <v>443.32666666666665</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3.7.a"/>
      <sheetName val="OLDModel"/>
      <sheetName val="ExpStudWEI_Tab9"/>
      <sheetName val="Calc CumulExp"/>
      <sheetName val="WDI-WordBank"/>
      <sheetName val="ANA"/>
      <sheetName val="Mean"/>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ettings"/>
      <sheetName val="NCURR2"/>
      <sheetName val="DataSal1996"/>
      <sheetName val="FinFromOECD"/>
      <sheetName val="NCURR3"/>
      <sheetName val="NCURR4"/>
      <sheetName val="ChartD5.1"/>
      <sheetName val="TableD5.1"/>
      <sheetName val="TableD5.1 (continued)"/>
      <sheetName val="TableD5.1Oldprim"/>
      <sheetName val="TableD5.1OldLsec"/>
      <sheetName val="TableD5.1oldUsec"/>
      <sheetName val="TableD5.2"/>
      <sheetName val="TableD5.4x"/>
      <sheetName val="TableD5.4"/>
      <sheetName val="ChartD6.1"/>
      <sheetName val="TableD6.1"/>
      <sheetName val="TableD6.2"/>
      <sheetName val="TableD5.B"/>
      <sheetName val="DataChartD5.1"/>
      <sheetName val="DataChartD6.1"/>
      <sheetName val="DataTableD6.2"/>
    </sheetNames>
    <sheetDataSet>
      <sheetData sheetId="0"/>
      <sheetData sheetId="1" refreshError="1">
        <row r="14">
          <cell r="B14" t="str">
            <v>x</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Version"/>
      <sheetName val="NCURR2"/>
      <sheetName val="DataSal1996"/>
      <sheetName val="FinFromOECD"/>
      <sheetName val="NCURR3"/>
      <sheetName val="NCURR4"/>
      <sheetName val="ChartD5.1"/>
      <sheetName val="TableD5.1"/>
      <sheetName val="TableD5.1 (continued)"/>
      <sheetName val="TableD5.1Oldprim"/>
      <sheetName val="TableD5.1OldLsec"/>
      <sheetName val="TableD5.1oldUsec"/>
      <sheetName val="TableD5.2"/>
      <sheetName val="TableD5.4x"/>
      <sheetName val="TableD5.4"/>
      <sheetName val="ChartD6.1"/>
      <sheetName val="TableD6.1"/>
      <sheetName val="TableD6.2"/>
      <sheetName val="TableD5.B"/>
      <sheetName val="DataChartD5.1"/>
      <sheetName val="DataChartD6.1"/>
      <sheetName val="DataTableD6.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Definitions"/>
      <sheetName val="NationalExamination"/>
      <sheetName val="NationalAssessment"/>
      <sheetName val="SchoolInspections"/>
      <sheetName val="SchoolSelfEvaluation"/>
      <sheetName val="TeacherAppraisal"/>
      <sheetName val="SchoolLeaderAppraisal"/>
      <sheetName val="OtherFormsOrMeasures"/>
      <sheetName val="SchoolComplianceReporting"/>
      <sheetName val="InfluenceOfEvaluationAssessment"/>
    </sheetNames>
    <sheetDataSet>
      <sheetData sheetId="0">
        <row r="13">
          <cell r="Z13" t="str">
            <v>Yes</v>
          </cell>
        </row>
        <row r="14">
          <cell r="Z14" t="str">
            <v>No</v>
          </cell>
        </row>
        <row r="15">
          <cell r="Z15" t="str">
            <v>a</v>
          </cell>
        </row>
        <row r="16">
          <cell r="Z16" t="str">
            <v>m</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cell r="C2"/>
          <cell r="D2"/>
          <cell r="E2"/>
          <cell r="F2"/>
          <cell r="G2">
            <v>2.6</v>
          </cell>
          <cell r="H2"/>
          <cell r="I2"/>
          <cell r="J2"/>
          <cell r="K2"/>
          <cell r="L2">
            <v>60</v>
          </cell>
          <cell r="M2"/>
          <cell r="N2"/>
          <cell r="O2"/>
        </row>
        <row r="3">
          <cell r="A3" t="str">
            <v>Austria</v>
          </cell>
          <cell r="B3">
            <v>283</v>
          </cell>
          <cell r="C3"/>
          <cell r="D3"/>
          <cell r="E3"/>
          <cell r="F3"/>
          <cell r="G3"/>
          <cell r="H3"/>
          <cell r="I3"/>
          <cell r="J3"/>
          <cell r="K3"/>
          <cell r="L3">
            <v>648.5</v>
          </cell>
          <cell r="M3"/>
          <cell r="N3">
            <v>201.1</v>
          </cell>
          <cell r="O3"/>
        </row>
        <row r="4">
          <cell r="A4" t="str">
            <v>Canada</v>
          </cell>
          <cell r="B4"/>
          <cell r="C4"/>
          <cell r="D4"/>
          <cell r="E4"/>
          <cell r="F4"/>
          <cell r="G4"/>
          <cell r="H4"/>
          <cell r="I4"/>
          <cell r="J4"/>
          <cell r="K4"/>
          <cell r="L4"/>
          <cell r="M4"/>
          <cell r="N4"/>
          <cell r="O4"/>
        </row>
        <row r="5">
          <cell r="A5" t="str">
            <v>Czech Republic</v>
          </cell>
          <cell r="B5"/>
          <cell r="C5"/>
          <cell r="D5">
            <v>5</v>
          </cell>
          <cell r="E5"/>
          <cell r="F5"/>
          <cell r="G5">
            <v>3280</v>
          </cell>
          <cell r="H5"/>
          <cell r="I5">
            <v>1204</v>
          </cell>
          <cell r="J5">
            <v>903</v>
          </cell>
          <cell r="K5">
            <v>467</v>
          </cell>
          <cell r="L5">
            <v>51</v>
          </cell>
          <cell r="M5">
            <v>135</v>
          </cell>
          <cell r="N5">
            <v>1000</v>
          </cell>
          <cell r="O5"/>
        </row>
        <row r="6">
          <cell r="A6" t="str">
            <v>Denmark</v>
          </cell>
          <cell r="B6"/>
          <cell r="C6"/>
          <cell r="D6">
            <v>2299</v>
          </cell>
          <cell r="E6">
            <v>120.2</v>
          </cell>
          <cell r="F6"/>
          <cell r="G6"/>
          <cell r="H6"/>
          <cell r="I6"/>
          <cell r="J6"/>
          <cell r="K6"/>
          <cell r="L6"/>
          <cell r="M6"/>
          <cell r="N6"/>
          <cell r="O6"/>
        </row>
        <row r="7">
          <cell r="A7" t="str">
            <v>Finland</v>
          </cell>
          <cell r="B7"/>
          <cell r="C7"/>
          <cell r="D7">
            <v>1046</v>
          </cell>
          <cell r="E7"/>
          <cell r="F7">
            <v>172</v>
          </cell>
          <cell r="G7"/>
          <cell r="H7"/>
          <cell r="I7"/>
          <cell r="J7">
            <v>221</v>
          </cell>
          <cell r="K7"/>
          <cell r="L7"/>
          <cell r="M7"/>
          <cell r="N7"/>
          <cell r="O7"/>
        </row>
        <row r="8">
          <cell r="A8" t="str">
            <v>France</v>
          </cell>
          <cell r="B8"/>
          <cell r="C8"/>
          <cell r="D8">
            <v>3179</v>
          </cell>
          <cell r="E8"/>
          <cell r="F8"/>
          <cell r="G8">
            <v>1155</v>
          </cell>
          <cell r="H8"/>
          <cell r="I8">
            <v>1216</v>
          </cell>
          <cell r="J8">
            <v>5824</v>
          </cell>
          <cell r="K8"/>
          <cell r="L8">
            <v>3421</v>
          </cell>
          <cell r="M8">
            <v>996</v>
          </cell>
          <cell r="N8">
            <v>69</v>
          </cell>
          <cell r="O8"/>
        </row>
        <row r="9">
          <cell r="A9" t="str">
            <v>Greece</v>
          </cell>
          <cell r="B9"/>
          <cell r="C9"/>
          <cell r="D9">
            <v>161.517809</v>
          </cell>
          <cell r="E9"/>
          <cell r="F9"/>
          <cell r="G9"/>
          <cell r="H9"/>
          <cell r="I9"/>
          <cell r="J9"/>
          <cell r="K9"/>
          <cell r="L9"/>
          <cell r="M9"/>
          <cell r="N9"/>
          <cell r="O9"/>
        </row>
        <row r="10">
          <cell r="A10" t="str">
            <v>Ireland</v>
          </cell>
          <cell r="B10"/>
          <cell r="C10"/>
          <cell r="D10"/>
          <cell r="E10"/>
          <cell r="F10"/>
          <cell r="G10">
            <v>22</v>
          </cell>
          <cell r="H10"/>
          <cell r="I10"/>
          <cell r="J10"/>
          <cell r="K10"/>
          <cell r="L10">
            <v>7.4</v>
          </cell>
          <cell r="M10"/>
          <cell r="N10">
            <v>1.4</v>
          </cell>
          <cell r="O10"/>
        </row>
        <row r="11">
          <cell r="A11" t="str">
            <v>New Zealand</v>
          </cell>
          <cell r="B11"/>
          <cell r="C11"/>
          <cell r="D11">
            <v>2.2639999999999998</v>
          </cell>
          <cell r="E11">
            <v>68.296000000000006</v>
          </cell>
          <cell r="F11"/>
          <cell r="G11">
            <v>130.87899999999999</v>
          </cell>
          <cell r="H11"/>
          <cell r="I11"/>
          <cell r="J11">
            <v>2.1139999999999999</v>
          </cell>
          <cell r="K11"/>
          <cell r="L11"/>
          <cell r="M11"/>
          <cell r="N11"/>
          <cell r="O11"/>
        </row>
        <row r="12">
          <cell r="A12" t="str">
            <v>Spain</v>
          </cell>
          <cell r="B12"/>
          <cell r="C12">
            <v>0</v>
          </cell>
          <cell r="D12">
            <v>28973.3</v>
          </cell>
          <cell r="E12"/>
          <cell r="F12"/>
          <cell r="G12"/>
          <cell r="H12"/>
          <cell r="I12"/>
          <cell r="J12"/>
          <cell r="K12"/>
          <cell r="L12"/>
          <cell r="M12"/>
          <cell r="N12"/>
          <cell r="O12"/>
        </row>
        <row r="13">
          <cell r="A13" t="str">
            <v>Sweden</v>
          </cell>
          <cell r="B13"/>
          <cell r="C13"/>
          <cell r="D13">
            <v>5212</v>
          </cell>
          <cell r="E13">
            <v>7512</v>
          </cell>
          <cell r="F13"/>
          <cell r="G13">
            <v>2290</v>
          </cell>
          <cell r="H13"/>
          <cell r="I13"/>
          <cell r="J13"/>
          <cell r="K13">
            <v>906</v>
          </cell>
          <cell r="L13">
            <v>670</v>
          </cell>
          <cell r="M13">
            <v>230</v>
          </cell>
          <cell r="N13">
            <v>500</v>
          </cell>
          <cell r="O13">
            <v>700</v>
          </cell>
        </row>
        <row r="14">
          <cell r="A14" t="str">
            <v>Switzerland</v>
          </cell>
          <cell r="B14"/>
          <cell r="C14"/>
          <cell r="D14">
            <v>191.2</v>
          </cell>
          <cell r="E14">
            <v>6.2</v>
          </cell>
          <cell r="F14"/>
          <cell r="G14"/>
          <cell r="H14"/>
          <cell r="I14"/>
          <cell r="J14"/>
          <cell r="K14"/>
          <cell r="L14"/>
          <cell r="M14"/>
          <cell r="N14"/>
          <cell r="O14"/>
        </row>
        <row r="15">
          <cell r="A15" t="str">
            <v>United Kingdom</v>
          </cell>
          <cell r="B15"/>
          <cell r="C15">
            <v>193.4</v>
          </cell>
          <cell r="D15">
            <v>232.2</v>
          </cell>
          <cell r="E15"/>
          <cell r="F15">
            <v>11.6</v>
          </cell>
          <cell r="G15"/>
          <cell r="H15"/>
          <cell r="I15"/>
          <cell r="J15"/>
          <cell r="K15"/>
          <cell r="L15"/>
          <cell r="M15"/>
          <cell r="N15"/>
          <cell r="O15"/>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cell r="C2"/>
          <cell r="D2"/>
          <cell r="E2"/>
          <cell r="F2"/>
          <cell r="G2">
            <v>694</v>
          </cell>
          <cell r="H2">
            <v>14</v>
          </cell>
          <cell r="I2"/>
          <cell r="J2">
            <v>332</v>
          </cell>
          <cell r="K2"/>
          <cell r="L2"/>
          <cell r="M2"/>
          <cell r="N2"/>
          <cell r="O2"/>
          <cell r="P2"/>
          <cell r="Q2"/>
          <cell r="R2"/>
        </row>
        <row r="3">
          <cell r="A3" t="str">
            <v>Austria</v>
          </cell>
          <cell r="B3">
            <v>1394.8</v>
          </cell>
          <cell r="C3"/>
          <cell r="D3"/>
          <cell r="E3"/>
          <cell r="F3"/>
          <cell r="G3"/>
          <cell r="H3"/>
          <cell r="I3">
            <v>2670.6</v>
          </cell>
          <cell r="J3"/>
          <cell r="K3"/>
          <cell r="L3"/>
          <cell r="M3">
            <v>224.9</v>
          </cell>
          <cell r="N3">
            <v>21.9</v>
          </cell>
          <cell r="O3">
            <v>38.1</v>
          </cell>
          <cell r="P3"/>
          <cell r="Q3">
            <v>11.8</v>
          </cell>
          <cell r="R3"/>
        </row>
        <row r="4">
          <cell r="A4" t="str">
            <v>Canada</v>
          </cell>
          <cell r="B4">
            <v>2691.35</v>
          </cell>
          <cell r="C4"/>
          <cell r="D4"/>
          <cell r="E4"/>
          <cell r="F4"/>
          <cell r="G4">
            <v>84.76</v>
          </cell>
          <cell r="H4"/>
          <cell r="I4"/>
          <cell r="J4"/>
          <cell r="K4"/>
          <cell r="L4"/>
          <cell r="M4"/>
          <cell r="N4"/>
          <cell r="O4"/>
          <cell r="P4"/>
          <cell r="Q4"/>
          <cell r="R4"/>
        </row>
        <row r="5">
          <cell r="A5" t="str">
            <v>Czech Republic</v>
          </cell>
          <cell r="B5"/>
          <cell r="C5"/>
          <cell r="D5">
            <v>155</v>
          </cell>
          <cell r="E5"/>
          <cell r="F5"/>
          <cell r="G5"/>
          <cell r="H5"/>
          <cell r="I5">
            <v>886</v>
          </cell>
          <cell r="J5"/>
          <cell r="K5">
            <v>302</v>
          </cell>
          <cell r="L5"/>
          <cell r="M5">
            <v>956</v>
          </cell>
          <cell r="N5"/>
          <cell r="O5">
            <v>60</v>
          </cell>
          <cell r="P5">
            <v>35</v>
          </cell>
          <cell r="Q5"/>
          <cell r="R5"/>
        </row>
        <row r="6">
          <cell r="A6" t="str">
            <v>Denmark</v>
          </cell>
          <cell r="B6"/>
          <cell r="C6"/>
          <cell r="D6">
            <v>3228</v>
          </cell>
          <cell r="E6"/>
          <cell r="F6"/>
          <cell r="G6">
            <v>966.9</v>
          </cell>
          <cell r="H6"/>
          <cell r="I6"/>
          <cell r="J6"/>
          <cell r="K6"/>
          <cell r="L6"/>
          <cell r="M6"/>
          <cell r="N6"/>
          <cell r="O6"/>
          <cell r="P6"/>
          <cell r="Q6"/>
          <cell r="R6"/>
        </row>
        <row r="7">
          <cell r="A7" t="str">
            <v>Finland</v>
          </cell>
          <cell r="B7"/>
          <cell r="C7"/>
          <cell r="D7">
            <v>1686</v>
          </cell>
          <cell r="E7"/>
          <cell r="F7"/>
          <cell r="G7"/>
          <cell r="H7">
            <v>278</v>
          </cell>
          <cell r="I7"/>
          <cell r="J7"/>
          <cell r="K7"/>
          <cell r="L7"/>
          <cell r="M7">
            <v>357</v>
          </cell>
          <cell r="N7"/>
          <cell r="O7"/>
          <cell r="P7"/>
          <cell r="Q7"/>
          <cell r="R7"/>
        </row>
        <row r="8">
          <cell r="A8" t="str">
            <v>France</v>
          </cell>
          <cell r="B8"/>
          <cell r="C8">
            <v>55</v>
          </cell>
          <cell r="D8">
            <v>6041.2</v>
          </cell>
          <cell r="E8"/>
          <cell r="F8"/>
          <cell r="G8">
            <v>19.100000000000001</v>
          </cell>
          <cell r="H8"/>
          <cell r="I8"/>
          <cell r="J8"/>
          <cell r="K8">
            <v>9077</v>
          </cell>
          <cell r="L8"/>
          <cell r="M8">
            <v>8300</v>
          </cell>
          <cell r="N8"/>
          <cell r="O8">
            <v>22</v>
          </cell>
          <cell r="P8">
            <v>2679.5</v>
          </cell>
          <cell r="Q8"/>
          <cell r="R8"/>
        </row>
        <row r="9">
          <cell r="A9" t="str">
            <v>Greece</v>
          </cell>
          <cell r="B9"/>
          <cell r="C9"/>
          <cell r="D9">
            <v>2545.8330660000001</v>
          </cell>
          <cell r="E9"/>
          <cell r="F9"/>
          <cell r="G9">
            <v>126.75</v>
          </cell>
          <cell r="H9"/>
          <cell r="I9"/>
          <cell r="J9"/>
          <cell r="K9"/>
          <cell r="L9"/>
          <cell r="M9"/>
          <cell r="N9"/>
          <cell r="O9"/>
          <cell r="P9"/>
          <cell r="Q9"/>
          <cell r="R9"/>
        </row>
        <row r="10">
          <cell r="A10" t="str">
            <v>Ireland</v>
          </cell>
          <cell r="B10">
            <v>102.3</v>
          </cell>
          <cell r="C10">
            <v>53.8</v>
          </cell>
          <cell r="D10">
            <v>6.2</v>
          </cell>
          <cell r="E10"/>
          <cell r="F10"/>
          <cell r="G10"/>
          <cell r="H10"/>
          <cell r="I10"/>
          <cell r="J10"/>
          <cell r="K10"/>
          <cell r="L10"/>
          <cell r="M10"/>
          <cell r="N10"/>
          <cell r="O10"/>
          <cell r="P10"/>
          <cell r="Q10"/>
          <cell r="R10"/>
        </row>
        <row r="11">
          <cell r="A11" t="str">
            <v>New Zealand</v>
          </cell>
          <cell r="B11"/>
          <cell r="C11"/>
          <cell r="D11">
            <v>4.7329999999999997</v>
          </cell>
          <cell r="E11"/>
          <cell r="F11"/>
          <cell r="G11">
            <v>333.447</v>
          </cell>
          <cell r="H11"/>
          <cell r="I11">
            <v>207.77799999999999</v>
          </cell>
          <cell r="J11"/>
          <cell r="K11"/>
          <cell r="L11"/>
          <cell r="M11"/>
          <cell r="N11"/>
          <cell r="O11"/>
          <cell r="P11"/>
          <cell r="Q11"/>
          <cell r="R11"/>
        </row>
        <row r="12">
          <cell r="A12" t="str">
            <v>Spain</v>
          </cell>
          <cell r="B12"/>
          <cell r="C12"/>
          <cell r="D12">
            <v>55018.5</v>
          </cell>
          <cell r="E12">
            <v>14161.5</v>
          </cell>
          <cell r="F12"/>
          <cell r="G12"/>
          <cell r="H12"/>
          <cell r="I12"/>
          <cell r="J12"/>
          <cell r="K12"/>
          <cell r="L12"/>
          <cell r="M12"/>
          <cell r="N12"/>
          <cell r="O12"/>
          <cell r="P12"/>
          <cell r="Q12"/>
          <cell r="R12"/>
        </row>
        <row r="13">
          <cell r="A13" t="str">
            <v>Sweden</v>
          </cell>
          <cell r="B13"/>
          <cell r="C13"/>
          <cell r="D13">
            <v>3290</v>
          </cell>
          <cell r="E13"/>
          <cell r="F13"/>
          <cell r="G13">
            <v>6490</v>
          </cell>
          <cell r="H13"/>
          <cell r="I13"/>
          <cell r="J13"/>
          <cell r="K13"/>
          <cell r="L13"/>
          <cell r="M13"/>
          <cell r="N13"/>
          <cell r="O13"/>
          <cell r="P13"/>
          <cell r="Q13"/>
          <cell r="R13">
            <v>2575.3000000000002</v>
          </cell>
        </row>
        <row r="14">
          <cell r="A14" t="str">
            <v>Switzerland</v>
          </cell>
          <cell r="B14"/>
          <cell r="C14"/>
          <cell r="D14">
            <v>148.9</v>
          </cell>
          <cell r="E14"/>
          <cell r="F14"/>
          <cell r="G14">
            <v>12.6</v>
          </cell>
          <cell r="H14"/>
          <cell r="I14"/>
          <cell r="J14"/>
          <cell r="K14"/>
          <cell r="L14"/>
          <cell r="M14"/>
          <cell r="N14"/>
          <cell r="O14"/>
          <cell r="P14"/>
          <cell r="Q14"/>
          <cell r="R14"/>
        </row>
        <row r="15">
          <cell r="A15" t="str">
            <v>United Kingdom</v>
          </cell>
          <cell r="B15"/>
          <cell r="C15">
            <v>1315.4</v>
          </cell>
          <cell r="D15">
            <v>1412.3</v>
          </cell>
          <cell r="E15"/>
          <cell r="F15"/>
          <cell r="G15">
            <v>552</v>
          </cell>
          <cell r="H15"/>
          <cell r="I15"/>
          <cell r="J15"/>
          <cell r="K15"/>
          <cell r="L15"/>
          <cell r="M15"/>
          <cell r="N15"/>
          <cell r="O15"/>
          <cell r="P15"/>
          <cell r="Q15"/>
          <cell r="R15"/>
        </row>
        <row r="16">
          <cell r="A16" t="str">
            <v>United States</v>
          </cell>
          <cell r="B16">
            <v>2451.8000000000002</v>
          </cell>
          <cell r="C16"/>
          <cell r="D16"/>
          <cell r="E16"/>
          <cell r="F16"/>
          <cell r="G16"/>
          <cell r="H16"/>
          <cell r="I16"/>
          <cell r="J16"/>
          <cell r="K16"/>
          <cell r="L16"/>
          <cell r="M16"/>
          <cell r="N16"/>
          <cell r="O16"/>
          <cell r="P16"/>
          <cell r="Q16"/>
          <cell r="R16"/>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 val="Data5_11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
      <sheetName val="LabourForce"/>
      <sheetName val="Calcul Grad_Sci"/>
    </sheetNames>
    <sheetDataSet>
      <sheetData sheetId="0">
        <row r="2">
          <cell r="F2">
            <v>29934</v>
          </cell>
          <cell r="G2">
            <v>14156</v>
          </cell>
        </row>
        <row r="3">
          <cell r="F3">
            <v>4587</v>
          </cell>
          <cell r="G3">
            <v>1603</v>
          </cell>
        </row>
        <row r="4">
          <cell r="F4">
            <v>37932</v>
          </cell>
          <cell r="G4">
            <v>16920</v>
          </cell>
        </row>
        <row r="5">
          <cell r="F5">
            <v>21843</v>
          </cell>
          <cell r="G5">
            <v>12627</v>
          </cell>
        </row>
        <row r="6">
          <cell r="F6">
            <v>8010</v>
          </cell>
          <cell r="G6">
            <v>3291</v>
          </cell>
        </row>
        <row r="7">
          <cell r="F7">
            <v>4900</v>
          </cell>
          <cell r="G7">
            <v>2294</v>
          </cell>
        </row>
        <row r="8">
          <cell r="F8">
            <v>7969</v>
          </cell>
          <cell r="G8">
            <v>3382</v>
          </cell>
        </row>
        <row r="9">
          <cell r="F9">
            <v>75720</v>
          </cell>
          <cell r="G9">
            <v>42024</v>
          </cell>
        </row>
        <row r="10">
          <cell r="F10">
            <v>48416</v>
          </cell>
          <cell r="G10">
            <v>19236</v>
          </cell>
        </row>
        <row r="11">
          <cell r="F11">
            <v>5711</v>
          </cell>
          <cell r="G11">
            <v>4157</v>
          </cell>
        </row>
        <row r="12">
          <cell r="F12">
            <v>4950</v>
          </cell>
          <cell r="G12">
            <v>1974</v>
          </cell>
        </row>
        <row r="13">
          <cell r="F13">
            <v>0</v>
          </cell>
          <cell r="G13">
            <v>0</v>
          </cell>
        </row>
        <row r="14">
          <cell r="F14">
            <v>5612</v>
          </cell>
          <cell r="G14">
            <v>3061</v>
          </cell>
        </row>
        <row r="15">
          <cell r="F15">
            <v>7460</v>
          </cell>
          <cell r="G15">
            <v>3866</v>
          </cell>
        </row>
        <row r="16">
          <cell r="F16">
            <v>46548</v>
          </cell>
          <cell r="G16">
            <v>27067</v>
          </cell>
        </row>
        <row r="17">
          <cell r="F17">
            <v>139869</v>
          </cell>
          <cell r="G17">
            <v>22022</v>
          </cell>
        </row>
        <row r="18">
          <cell r="F18">
            <v>81719</v>
          </cell>
          <cell r="G18">
            <v>35337</v>
          </cell>
        </row>
        <row r="19">
          <cell r="F19" t="str">
            <v>m</v>
          </cell>
          <cell r="G19" t="str">
            <v>m</v>
          </cell>
        </row>
        <row r="20">
          <cell r="F20">
            <v>56543</v>
          </cell>
          <cell r="G20">
            <v>25603</v>
          </cell>
        </row>
        <row r="21">
          <cell r="F21">
            <v>12559</v>
          </cell>
          <cell r="G21">
            <v>3043</v>
          </cell>
        </row>
        <row r="22">
          <cell r="F22">
            <v>4307</v>
          </cell>
          <cell r="G22">
            <v>2838</v>
          </cell>
        </row>
        <row r="23">
          <cell r="F23">
            <v>3730</v>
          </cell>
          <cell r="G23">
            <v>1203</v>
          </cell>
        </row>
        <row r="24">
          <cell r="F24">
            <v>39430</v>
          </cell>
          <cell r="G24">
            <v>19683</v>
          </cell>
        </row>
        <row r="25">
          <cell r="F25">
            <v>7560</v>
          </cell>
          <cell r="G25">
            <v>6072</v>
          </cell>
        </row>
        <row r="26">
          <cell r="F26">
            <v>5484</v>
          </cell>
          <cell r="G26">
            <v>2985</v>
          </cell>
        </row>
        <row r="27">
          <cell r="F27">
            <v>33387</v>
          </cell>
          <cell r="G27">
            <v>19054</v>
          </cell>
        </row>
        <row r="28">
          <cell r="F28">
            <v>9591</v>
          </cell>
          <cell r="G28">
            <v>5149</v>
          </cell>
        </row>
        <row r="29">
          <cell r="F29">
            <v>5605</v>
          </cell>
          <cell r="G29">
            <v>1571</v>
          </cell>
        </row>
        <row r="30">
          <cell r="F30">
            <v>24437</v>
          </cell>
          <cell r="G30">
            <v>12911</v>
          </cell>
        </row>
        <row r="31">
          <cell r="F31">
            <v>78667.657900000006</v>
          </cell>
          <cell r="G31">
            <v>36768.993699999992</v>
          </cell>
        </row>
        <row r="32">
          <cell r="E32">
            <v>307440</v>
          </cell>
          <cell r="F32">
            <v>203049</v>
          </cell>
          <cell r="G32">
            <v>104391</v>
          </cell>
        </row>
        <row r="33">
          <cell r="E33">
            <v>9735</v>
          </cell>
          <cell r="F33">
            <v>7500</v>
          </cell>
          <cell r="G33">
            <v>2235</v>
          </cell>
        </row>
        <row r="34">
          <cell r="E34">
            <v>2675</v>
          </cell>
          <cell r="F34">
            <v>2278</v>
          </cell>
          <cell r="G34">
            <v>397</v>
          </cell>
        </row>
        <row r="35">
          <cell r="E35">
            <v>3609</v>
          </cell>
          <cell r="F35">
            <v>2976</v>
          </cell>
          <cell r="G35">
            <v>633</v>
          </cell>
        </row>
        <row r="36">
          <cell r="E36">
            <v>17456</v>
          </cell>
          <cell r="F36">
            <v>13673</v>
          </cell>
          <cell r="G36">
            <v>3783</v>
          </cell>
        </row>
        <row r="37">
          <cell r="E37">
            <v>837</v>
          </cell>
          <cell r="F37">
            <v>563</v>
          </cell>
          <cell r="G37">
            <v>274</v>
          </cell>
        </row>
        <row r="38">
          <cell r="E38">
            <v>1875</v>
          </cell>
          <cell r="F38">
            <v>1242</v>
          </cell>
          <cell r="G38">
            <v>633</v>
          </cell>
        </row>
        <row r="39">
          <cell r="E39">
            <v>84</v>
          </cell>
          <cell r="F39">
            <v>67</v>
          </cell>
          <cell r="G39">
            <v>17</v>
          </cell>
        </row>
        <row r="40">
          <cell r="F40">
            <v>43780</v>
          </cell>
          <cell r="G40">
            <v>9851</v>
          </cell>
        </row>
        <row r="41">
          <cell r="E41">
            <v>18251</v>
          </cell>
          <cell r="F41">
            <v>17055</v>
          </cell>
          <cell r="G41">
            <v>1196</v>
          </cell>
        </row>
        <row r="42">
          <cell r="E42">
            <v>3288</v>
          </cell>
          <cell r="F42">
            <v>2120</v>
          </cell>
          <cell r="G42">
            <v>1168</v>
          </cell>
        </row>
        <row r="43">
          <cell r="E43">
            <v>1045</v>
          </cell>
          <cell r="F43">
            <v>759</v>
          </cell>
          <cell r="G43">
            <v>286</v>
          </cell>
        </row>
        <row r="44">
          <cell r="F44">
            <v>0</v>
          </cell>
          <cell r="G44">
            <v>0</v>
          </cell>
        </row>
        <row r="45">
          <cell r="E45">
            <v>6678</v>
          </cell>
          <cell r="F45">
            <v>4940</v>
          </cell>
          <cell r="G45">
            <v>1738</v>
          </cell>
        </row>
        <row r="46">
          <cell r="E46" t="str">
            <v>m</v>
          </cell>
          <cell r="F46" t="str">
            <v>m</v>
          </cell>
          <cell r="G46" t="str">
            <v>m</v>
          </cell>
        </row>
        <row r="47">
          <cell r="E47" t="str">
            <v>n</v>
          </cell>
          <cell r="F47" t="str">
            <v>n</v>
          </cell>
          <cell r="G47" t="str">
            <v>n</v>
          </cell>
        </row>
        <row r="48">
          <cell r="F48">
            <v>53533</v>
          </cell>
          <cell r="G48">
            <v>11064</v>
          </cell>
        </row>
        <row r="49">
          <cell r="E49">
            <v>110010</v>
          </cell>
          <cell r="F49">
            <v>79343</v>
          </cell>
          <cell r="G49">
            <v>30667</v>
          </cell>
        </row>
        <row r="50">
          <cell r="E50" t="str">
            <v>m</v>
          </cell>
          <cell r="F50" t="str">
            <v>m</v>
          </cell>
          <cell r="G50" t="str">
            <v>m</v>
          </cell>
        </row>
        <row r="51">
          <cell r="E51">
            <v>12179</v>
          </cell>
          <cell r="F51">
            <v>8731</v>
          </cell>
          <cell r="G51">
            <v>3448</v>
          </cell>
        </row>
        <row r="52">
          <cell r="E52" t="str">
            <v>a</v>
          </cell>
          <cell r="F52" t="str">
            <v>a</v>
          </cell>
          <cell r="G52" t="str">
            <v>a</v>
          </cell>
        </row>
        <row r="53">
          <cell r="E53">
            <v>2343</v>
          </cell>
          <cell r="F53">
            <v>1778</v>
          </cell>
          <cell r="G53">
            <v>565</v>
          </cell>
        </row>
        <row r="54">
          <cell r="E54">
            <v>180</v>
          </cell>
          <cell r="F54">
            <v>132</v>
          </cell>
          <cell r="G54">
            <v>48</v>
          </cell>
        </row>
        <row r="55">
          <cell r="E55">
            <v>0</v>
          </cell>
          <cell r="F55">
            <v>0</v>
          </cell>
          <cell r="G55">
            <v>0</v>
          </cell>
        </row>
        <row r="56">
          <cell r="E56">
            <v>3739</v>
          </cell>
          <cell r="F56">
            <v>2681</v>
          </cell>
          <cell r="G56">
            <v>1058</v>
          </cell>
        </row>
        <row r="57">
          <cell r="E57">
            <v>61</v>
          </cell>
          <cell r="F57">
            <v>37</v>
          </cell>
          <cell r="G57">
            <v>24</v>
          </cell>
        </row>
        <row r="58">
          <cell r="E58">
            <v>30743</v>
          </cell>
          <cell r="F58">
            <v>24602</v>
          </cell>
          <cell r="G58">
            <v>6141</v>
          </cell>
        </row>
        <row r="59">
          <cell r="E59">
            <v>1528</v>
          </cell>
          <cell r="F59">
            <v>1148</v>
          </cell>
          <cell r="G59">
            <v>380</v>
          </cell>
        </row>
        <row r="60">
          <cell r="E60">
            <v>6006</v>
          </cell>
          <cell r="F60">
            <v>5451</v>
          </cell>
          <cell r="G60">
            <v>555</v>
          </cell>
        </row>
        <row r="61">
          <cell r="E61">
            <v>37135</v>
          </cell>
          <cell r="F61">
            <v>27397</v>
          </cell>
          <cell r="G61">
            <v>9738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2.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9.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1.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4.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6.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9.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1.xm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4.x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6.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8.xm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9.x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1.xm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3.xm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6.x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9.xml"/></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1.xm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54.xm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6.xm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8.xml"/></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drawing" Target="../drawings/drawing6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0"/>
  <sheetViews>
    <sheetView workbookViewId="0">
      <selection activeCell="C18" sqref="C18"/>
    </sheetView>
  </sheetViews>
  <sheetFormatPr defaultRowHeight="12.75" x14ac:dyDescent="0.2"/>
  <cols>
    <col min="1" max="1" width="24" bestFit="1" customWidth="1"/>
    <col min="2" max="2" width="24" customWidth="1"/>
    <col min="3" max="3" width="15.5703125" bestFit="1" customWidth="1"/>
    <col min="4" max="4" width="86" bestFit="1" customWidth="1"/>
  </cols>
  <sheetData>
    <row r="1" spans="1:4" x14ac:dyDescent="0.2">
      <c r="A1" t="s">
        <v>549</v>
      </c>
      <c r="B1" t="s">
        <v>550</v>
      </c>
    </row>
    <row r="2" spans="1:4" x14ac:dyDescent="0.2">
      <c r="A2" t="s">
        <v>539</v>
      </c>
      <c r="B2" t="s">
        <v>551</v>
      </c>
      <c r="C2" s="770" t="s">
        <v>345</v>
      </c>
      <c r="D2" s="786" t="s">
        <v>564</v>
      </c>
    </row>
    <row r="3" spans="1:4" x14ac:dyDescent="0.2">
      <c r="A3" t="s">
        <v>539</v>
      </c>
      <c r="B3" t="s">
        <v>551</v>
      </c>
      <c r="C3" s="770" t="s">
        <v>344</v>
      </c>
      <c r="D3" s="786" t="s">
        <v>565</v>
      </c>
    </row>
    <row r="4" spans="1:4" x14ac:dyDescent="0.2">
      <c r="A4" t="s">
        <v>539</v>
      </c>
      <c r="B4" t="s">
        <v>551</v>
      </c>
      <c r="C4" s="770" t="s">
        <v>346</v>
      </c>
      <c r="D4" s="786" t="s">
        <v>566</v>
      </c>
    </row>
    <row r="5" spans="1:4" x14ac:dyDescent="0.2">
      <c r="A5" t="s">
        <v>539</v>
      </c>
      <c r="B5" t="s">
        <v>551</v>
      </c>
      <c r="C5" s="770" t="s">
        <v>347</v>
      </c>
      <c r="D5" s="786" t="s">
        <v>567</v>
      </c>
    </row>
    <row r="6" spans="1:4" x14ac:dyDescent="0.2">
      <c r="A6" t="s">
        <v>540</v>
      </c>
      <c r="B6" t="s">
        <v>552</v>
      </c>
      <c r="C6" t="s">
        <v>349</v>
      </c>
      <c r="D6" t="s">
        <v>495</v>
      </c>
    </row>
    <row r="7" spans="1:4" x14ac:dyDescent="0.2">
      <c r="A7" t="s">
        <v>540</v>
      </c>
      <c r="B7" t="s">
        <v>552</v>
      </c>
      <c r="C7" t="s">
        <v>348</v>
      </c>
      <c r="D7" t="s">
        <v>483</v>
      </c>
    </row>
    <row r="8" spans="1:4" x14ac:dyDescent="0.2">
      <c r="A8" t="s">
        <v>540</v>
      </c>
      <c r="B8" t="s">
        <v>552</v>
      </c>
      <c r="C8" t="s">
        <v>350</v>
      </c>
      <c r="D8" t="s">
        <v>484</v>
      </c>
    </row>
    <row r="9" spans="1:4" x14ac:dyDescent="0.2">
      <c r="A9" t="s">
        <v>540</v>
      </c>
      <c r="B9" t="s">
        <v>552</v>
      </c>
      <c r="C9" t="s">
        <v>351</v>
      </c>
      <c r="D9" t="s">
        <v>481</v>
      </c>
    </row>
    <row r="10" spans="1:4" x14ac:dyDescent="0.2">
      <c r="A10" t="s">
        <v>541</v>
      </c>
      <c r="B10" t="s">
        <v>553</v>
      </c>
      <c r="C10" t="s">
        <v>352</v>
      </c>
      <c r="D10" s="513" t="s">
        <v>571</v>
      </c>
    </row>
    <row r="11" spans="1:4" x14ac:dyDescent="0.2">
      <c r="A11" t="s">
        <v>541</v>
      </c>
      <c r="B11" t="s">
        <v>553</v>
      </c>
      <c r="C11" t="s">
        <v>353</v>
      </c>
      <c r="D11" s="513" t="s">
        <v>572</v>
      </c>
    </row>
    <row r="12" spans="1:4" x14ac:dyDescent="0.2">
      <c r="A12" t="s">
        <v>541</v>
      </c>
      <c r="B12" t="s">
        <v>553</v>
      </c>
      <c r="C12" t="s">
        <v>359</v>
      </c>
      <c r="D12" t="s">
        <v>489</v>
      </c>
    </row>
    <row r="13" spans="1:4" x14ac:dyDescent="0.2">
      <c r="A13" t="s">
        <v>541</v>
      </c>
      <c r="B13" t="s">
        <v>553</v>
      </c>
      <c r="C13" t="s">
        <v>360</v>
      </c>
      <c r="D13" t="s">
        <v>490</v>
      </c>
    </row>
    <row r="14" spans="1:4" x14ac:dyDescent="0.2">
      <c r="A14" t="s">
        <v>547</v>
      </c>
      <c r="B14" t="s">
        <v>554</v>
      </c>
      <c r="C14" t="s">
        <v>355</v>
      </c>
      <c r="D14" t="s">
        <v>485</v>
      </c>
    </row>
    <row r="15" spans="1:4" x14ac:dyDescent="0.2">
      <c r="A15" t="s">
        <v>547</v>
      </c>
      <c r="B15" t="s">
        <v>554</v>
      </c>
      <c r="C15" t="s">
        <v>356</v>
      </c>
      <c r="D15" t="s">
        <v>486</v>
      </c>
    </row>
    <row r="16" spans="1:4" x14ac:dyDescent="0.2">
      <c r="A16" t="s">
        <v>547</v>
      </c>
      <c r="B16" t="s">
        <v>554</v>
      </c>
      <c r="C16" t="s">
        <v>357</v>
      </c>
      <c r="D16" t="s">
        <v>487</v>
      </c>
    </row>
    <row r="17" spans="1:4" x14ac:dyDescent="0.2">
      <c r="A17" t="s">
        <v>547</v>
      </c>
      <c r="B17" t="s">
        <v>554</v>
      </c>
      <c r="C17" t="s">
        <v>358</v>
      </c>
      <c r="D17" t="s">
        <v>488</v>
      </c>
    </row>
    <row r="18" spans="1:4" x14ac:dyDescent="0.2">
      <c r="A18" t="s">
        <v>542</v>
      </c>
      <c r="B18" t="s">
        <v>555</v>
      </c>
      <c r="C18" t="s">
        <v>361</v>
      </c>
      <c r="D18" s="783" t="s">
        <v>491</v>
      </c>
    </row>
    <row r="19" spans="1:4" x14ac:dyDescent="0.2">
      <c r="A19" t="s">
        <v>542</v>
      </c>
      <c r="B19" t="s">
        <v>555</v>
      </c>
      <c r="C19" t="s">
        <v>362</v>
      </c>
      <c r="D19" s="783" t="s">
        <v>492</v>
      </c>
    </row>
    <row r="20" spans="1:4" x14ac:dyDescent="0.2">
      <c r="A20" t="s">
        <v>542</v>
      </c>
      <c r="B20" t="s">
        <v>555</v>
      </c>
      <c r="C20" t="s">
        <v>365</v>
      </c>
      <c r="D20" t="s">
        <v>548</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11"/>
  <sheetViews>
    <sheetView showGridLines="0" topLeftCell="A37" workbookViewId="0"/>
  </sheetViews>
  <sheetFormatPr defaultColWidth="8.85546875" defaultRowHeight="12.75" x14ac:dyDescent="0.2"/>
  <cols>
    <col min="1" max="1" width="19.140625" customWidth="1"/>
    <col min="2" max="3" width="8.140625" customWidth="1"/>
    <col min="4" max="4" width="6.85546875" customWidth="1"/>
    <col min="5" max="5" width="9.42578125" customWidth="1"/>
    <col min="6" max="6" width="19.140625" customWidth="1"/>
    <col min="7" max="8" width="8.140625" customWidth="1"/>
    <col min="9" max="9" width="6.85546875" customWidth="1"/>
    <col min="10" max="10" width="2" customWidth="1"/>
    <col min="11" max="13" width="3.42578125" customWidth="1"/>
    <col min="14" max="14" width="15.42578125" customWidth="1"/>
    <col min="15" max="15" width="9.42578125" customWidth="1"/>
    <col min="16" max="16" width="2" customWidth="1"/>
    <col min="17" max="17" width="9.42578125" customWidth="1"/>
    <col min="18" max="18" width="2" customWidth="1"/>
    <col min="19" max="19" width="9.42578125" customWidth="1"/>
    <col min="20" max="20" width="2" customWidth="1"/>
  </cols>
  <sheetData>
    <row r="1" spans="1:20" s="26" customFormat="1" x14ac:dyDescent="0.2">
      <c r="A1" s="27" t="s">
        <v>59</v>
      </c>
    </row>
    <row r="2" spans="1:20" s="26" customFormat="1" x14ac:dyDescent="0.2">
      <c r="A2" s="26" t="s">
        <v>88</v>
      </c>
      <c r="B2" s="26" t="s">
        <v>89</v>
      </c>
    </row>
    <row r="3" spans="1:20" s="26" customFormat="1" x14ac:dyDescent="0.2">
      <c r="A3" s="26" t="s">
        <v>62</v>
      </c>
    </row>
    <row r="4" spans="1:20" s="26" customFormat="1" x14ac:dyDescent="0.2">
      <c r="A4" s="27" t="s">
        <v>63</v>
      </c>
    </row>
    <row r="5" spans="1:20" s="26" customFormat="1" x14ac:dyDescent="0.2"/>
    <row r="6" spans="1:20" ht="12.75" customHeight="1" x14ac:dyDescent="0.2">
      <c r="A6" s="51" t="s">
        <v>90</v>
      </c>
      <c r="B6" s="52"/>
      <c r="C6" s="52"/>
      <c r="D6" s="52"/>
      <c r="E6" s="52"/>
      <c r="F6" s="52"/>
      <c r="G6" s="52"/>
      <c r="H6" s="52"/>
      <c r="I6" s="52"/>
      <c r="J6" s="52"/>
      <c r="K6" s="52"/>
      <c r="L6" s="52"/>
      <c r="M6" s="52"/>
      <c r="N6" s="52"/>
      <c r="O6" s="52"/>
      <c r="P6" s="52"/>
      <c r="Q6" s="52"/>
      <c r="R6" s="52"/>
      <c r="S6" s="52"/>
      <c r="T6" s="52"/>
    </row>
    <row r="7" spans="1:20" ht="11.25" customHeight="1" x14ac:dyDescent="0.25">
      <c r="A7" s="53" t="s">
        <v>91</v>
      </c>
      <c r="B7" s="53"/>
      <c r="C7" s="53"/>
      <c r="D7" s="53"/>
      <c r="E7" s="53"/>
      <c r="F7" s="53"/>
      <c r="G7" s="53"/>
      <c r="H7" s="53"/>
      <c r="I7" s="53"/>
      <c r="J7" s="53"/>
      <c r="K7" s="53"/>
      <c r="L7" s="53"/>
      <c r="M7" s="53"/>
      <c r="N7" s="54"/>
      <c r="O7" s="54"/>
      <c r="P7" s="54"/>
      <c r="Q7" s="54"/>
      <c r="R7" s="54"/>
      <c r="S7" s="54"/>
      <c r="T7" s="54"/>
    </row>
    <row r="8" spans="1:20" ht="13.5" customHeight="1" x14ac:dyDescent="0.25">
      <c r="A8" s="55" t="s">
        <v>92</v>
      </c>
      <c r="B8" s="54"/>
      <c r="C8" s="54"/>
      <c r="D8" s="54"/>
      <c r="E8" s="54"/>
      <c r="F8" s="54"/>
      <c r="G8" s="54"/>
      <c r="H8" s="54"/>
      <c r="I8" s="54"/>
      <c r="J8" s="54"/>
      <c r="K8" s="54"/>
      <c r="L8" s="54"/>
      <c r="M8" s="54"/>
      <c r="N8" s="54"/>
      <c r="O8" s="54"/>
      <c r="P8" s="54"/>
      <c r="Q8" s="54"/>
      <c r="R8" s="54"/>
      <c r="S8" s="54"/>
      <c r="T8" s="54"/>
    </row>
    <row r="9" spans="1:20" ht="12.75" customHeight="1" x14ac:dyDescent="0.25">
      <c r="A9" s="54"/>
      <c r="B9" s="54"/>
      <c r="C9" s="54"/>
      <c r="D9" s="54"/>
      <c r="E9" s="54"/>
      <c r="F9" s="54"/>
      <c r="G9" s="54"/>
      <c r="H9" s="54"/>
      <c r="I9" s="54"/>
      <c r="J9" s="54"/>
      <c r="K9" s="54"/>
      <c r="L9" s="54"/>
      <c r="M9" s="54"/>
      <c r="N9" s="54"/>
      <c r="O9" s="54"/>
      <c r="P9" s="54"/>
      <c r="Q9" s="54"/>
      <c r="R9" s="54"/>
      <c r="S9" s="54"/>
      <c r="T9" s="54"/>
    </row>
    <row r="10" spans="1:20" ht="13.5" customHeight="1" x14ac:dyDescent="0.25">
      <c r="A10" s="56"/>
      <c r="B10" s="56"/>
      <c r="C10" s="56"/>
      <c r="D10" s="56"/>
      <c r="E10" s="56"/>
      <c r="F10" s="56"/>
      <c r="G10" s="56"/>
      <c r="H10" s="56"/>
      <c r="I10" s="56"/>
      <c r="J10" s="56"/>
      <c r="K10" s="56"/>
      <c r="L10" s="56"/>
      <c r="M10" s="56"/>
      <c r="N10" s="56"/>
      <c r="O10" s="56"/>
      <c r="P10" s="56"/>
      <c r="Q10" s="56"/>
      <c r="R10" s="57"/>
      <c r="S10" s="57"/>
      <c r="T10" s="57"/>
    </row>
    <row r="11" spans="1:20" ht="13.5" customHeight="1" x14ac:dyDescent="0.25">
      <c r="A11" s="56"/>
      <c r="B11" s="56"/>
      <c r="C11" s="56"/>
      <c r="D11" s="56"/>
      <c r="E11" s="56"/>
      <c r="F11" s="56"/>
      <c r="G11" s="56"/>
      <c r="H11" s="56"/>
      <c r="I11" s="56"/>
      <c r="J11" s="56"/>
      <c r="K11" s="56"/>
      <c r="L11" s="56"/>
      <c r="M11" s="56"/>
      <c r="N11" s="56"/>
      <c r="O11" s="56"/>
      <c r="P11" s="56"/>
      <c r="Q11" s="56"/>
      <c r="R11" s="57"/>
      <c r="S11" s="57"/>
      <c r="T11" s="57"/>
    </row>
    <row r="12" spans="1:20" ht="13.5" customHeight="1" x14ac:dyDescent="0.25">
      <c r="A12" s="56"/>
      <c r="B12" s="56"/>
      <c r="C12" s="56"/>
      <c r="D12" s="56"/>
      <c r="E12" s="56"/>
      <c r="F12" s="56"/>
      <c r="G12" s="56"/>
      <c r="H12" s="56"/>
      <c r="I12" s="56"/>
      <c r="J12" s="56"/>
      <c r="K12" s="56"/>
      <c r="L12" s="56"/>
      <c r="M12" s="56"/>
      <c r="N12" s="56"/>
      <c r="O12" s="56"/>
      <c r="P12" s="56"/>
      <c r="Q12" s="56"/>
      <c r="R12" s="57"/>
      <c r="S12" s="57"/>
      <c r="T12" s="57"/>
    </row>
    <row r="13" spans="1:20" ht="13.5" customHeight="1" x14ac:dyDescent="0.25">
      <c r="A13" s="56"/>
      <c r="B13" s="56"/>
      <c r="C13" s="56"/>
      <c r="D13" s="56"/>
      <c r="E13" s="56"/>
      <c r="F13" s="56"/>
      <c r="G13" s="56"/>
      <c r="H13" s="56"/>
      <c r="I13" s="56"/>
      <c r="J13" s="56"/>
      <c r="K13" s="56"/>
      <c r="L13" s="56"/>
      <c r="M13" s="56"/>
      <c r="N13" s="56"/>
      <c r="O13" s="56"/>
      <c r="P13" s="56"/>
      <c r="Q13" s="56"/>
      <c r="R13" s="57"/>
      <c r="S13" s="57"/>
      <c r="T13" s="57"/>
    </row>
    <row r="14" spans="1:20" ht="13.5" customHeight="1" x14ac:dyDescent="0.25">
      <c r="A14" s="56"/>
      <c r="B14" s="56"/>
      <c r="C14" s="56"/>
      <c r="D14" s="56"/>
      <c r="E14" s="56"/>
      <c r="F14" s="56"/>
      <c r="G14" s="56"/>
      <c r="H14" s="56"/>
      <c r="I14" s="56"/>
      <c r="J14" s="56"/>
      <c r="K14" s="56"/>
      <c r="L14" s="56"/>
      <c r="M14" s="56"/>
      <c r="N14" s="56"/>
      <c r="O14" s="56"/>
      <c r="P14" s="56"/>
      <c r="Q14" s="56"/>
      <c r="R14" s="57"/>
      <c r="S14" s="57"/>
      <c r="T14" s="57"/>
    </row>
    <row r="15" spans="1:20" ht="13.5" customHeight="1" x14ac:dyDescent="0.25">
      <c r="A15" s="56"/>
      <c r="B15" s="56"/>
      <c r="C15" s="56"/>
      <c r="D15" s="56"/>
      <c r="E15" s="56"/>
      <c r="F15" s="56"/>
      <c r="G15" s="56"/>
      <c r="H15" s="56"/>
      <c r="I15" s="56"/>
      <c r="J15" s="56"/>
      <c r="K15" s="56"/>
      <c r="L15" s="56"/>
      <c r="M15" s="56"/>
      <c r="N15" s="56"/>
      <c r="O15" s="56"/>
      <c r="P15" s="56"/>
      <c r="Q15" s="56"/>
      <c r="R15" s="57"/>
      <c r="S15" s="57"/>
      <c r="T15" s="57"/>
    </row>
    <row r="16" spans="1:20" ht="13.5" customHeight="1" x14ac:dyDescent="0.25">
      <c r="A16" s="56"/>
      <c r="B16" s="56"/>
      <c r="C16" s="56"/>
      <c r="D16" s="56"/>
      <c r="E16" s="56"/>
      <c r="F16" s="56"/>
      <c r="G16" s="56"/>
      <c r="H16" s="56"/>
      <c r="I16" s="56"/>
      <c r="J16" s="56"/>
      <c r="K16" s="56"/>
      <c r="L16" s="56"/>
      <c r="M16" s="56"/>
      <c r="N16" s="56"/>
      <c r="O16" s="56"/>
      <c r="P16" s="56"/>
      <c r="Q16" s="56"/>
      <c r="R16" s="57"/>
      <c r="S16" s="57"/>
      <c r="T16" s="57"/>
    </row>
    <row r="17" spans="1:20" ht="13.5" customHeight="1" x14ac:dyDescent="0.25">
      <c r="A17" s="56"/>
      <c r="B17" s="56"/>
      <c r="C17" s="56"/>
      <c r="D17" s="56"/>
      <c r="E17" s="56"/>
      <c r="F17" s="56"/>
      <c r="G17" s="56"/>
      <c r="H17" s="56"/>
      <c r="I17" s="56"/>
      <c r="J17" s="56"/>
      <c r="K17" s="56"/>
      <c r="L17" s="56"/>
      <c r="M17" s="56"/>
      <c r="N17" s="56"/>
      <c r="O17" s="56"/>
      <c r="P17" s="56"/>
      <c r="Q17" s="56"/>
      <c r="R17" s="57"/>
      <c r="S17" s="57"/>
      <c r="T17" s="57"/>
    </row>
    <row r="18" spans="1:20" ht="13.5" customHeight="1" x14ac:dyDescent="0.25">
      <c r="A18" s="56"/>
      <c r="B18" s="56"/>
      <c r="C18" s="56"/>
      <c r="D18" s="56"/>
      <c r="E18" s="56"/>
      <c r="F18" s="56"/>
      <c r="G18" s="56"/>
      <c r="H18" s="56"/>
      <c r="I18" s="56"/>
      <c r="J18" s="56"/>
      <c r="K18" s="56"/>
      <c r="L18" s="56"/>
      <c r="M18" s="56"/>
      <c r="N18" s="56"/>
      <c r="O18" s="56"/>
      <c r="P18" s="56"/>
      <c r="Q18" s="56"/>
      <c r="R18" s="57"/>
      <c r="S18" s="57"/>
      <c r="T18" s="57"/>
    </row>
    <row r="19" spans="1:20" ht="13.5" customHeight="1" x14ac:dyDescent="0.25">
      <c r="A19" s="56"/>
      <c r="B19" s="56"/>
      <c r="C19" s="56"/>
      <c r="D19" s="56"/>
      <c r="E19" s="56"/>
      <c r="F19" s="56"/>
      <c r="G19" s="56"/>
      <c r="H19" s="56"/>
      <c r="I19" s="56"/>
      <c r="J19" s="56"/>
      <c r="K19" s="56"/>
      <c r="L19" s="56"/>
      <c r="M19" s="56"/>
      <c r="N19" s="56"/>
      <c r="O19" s="56"/>
      <c r="P19" s="56"/>
      <c r="Q19" s="56"/>
      <c r="R19" s="57"/>
      <c r="S19" s="57"/>
      <c r="T19" s="57"/>
    </row>
    <row r="20" spans="1:20" ht="13.5" customHeight="1" x14ac:dyDescent="0.25">
      <c r="A20" s="56"/>
      <c r="B20" s="56"/>
      <c r="C20" s="56"/>
      <c r="D20" s="56"/>
      <c r="E20" s="56"/>
      <c r="F20" s="56"/>
      <c r="G20" s="56"/>
      <c r="H20" s="56"/>
      <c r="I20" s="56"/>
      <c r="J20" s="56"/>
      <c r="K20" s="56"/>
      <c r="L20" s="56"/>
      <c r="M20" s="56"/>
      <c r="N20" s="56"/>
      <c r="O20" s="56"/>
      <c r="P20" s="56"/>
      <c r="Q20" s="56"/>
      <c r="R20" s="57"/>
      <c r="S20" s="57"/>
      <c r="T20" s="57"/>
    </row>
    <row r="21" spans="1:20" ht="13.5" customHeight="1" x14ac:dyDescent="0.25">
      <c r="A21" s="56"/>
      <c r="B21" s="56"/>
      <c r="C21" s="56"/>
      <c r="D21" s="56"/>
      <c r="E21" s="56"/>
      <c r="F21" s="56"/>
      <c r="G21" s="56"/>
      <c r="H21" s="56"/>
      <c r="I21" s="56"/>
      <c r="J21" s="56"/>
      <c r="K21" s="56"/>
      <c r="L21" s="56"/>
      <c r="M21" s="56"/>
      <c r="N21" s="56"/>
      <c r="O21" s="56"/>
      <c r="P21" s="56"/>
      <c r="Q21" s="56"/>
      <c r="R21" s="57"/>
      <c r="S21" s="57"/>
      <c r="T21" s="57"/>
    </row>
    <row r="22" spans="1:20" ht="13.5" customHeight="1" x14ac:dyDescent="0.25">
      <c r="A22" s="56"/>
      <c r="B22" s="56"/>
      <c r="C22" s="56"/>
      <c r="D22" s="56"/>
      <c r="E22" s="56"/>
      <c r="F22" s="56"/>
      <c r="G22" s="56"/>
      <c r="H22" s="56"/>
      <c r="I22" s="56"/>
      <c r="J22" s="56"/>
      <c r="K22" s="56"/>
      <c r="L22" s="56"/>
      <c r="M22" s="56"/>
      <c r="N22" s="56"/>
      <c r="O22" s="56"/>
      <c r="P22" s="56"/>
      <c r="Q22" s="56"/>
      <c r="R22" s="57"/>
      <c r="S22" s="57"/>
      <c r="T22" s="57"/>
    </row>
    <row r="23" spans="1:20" ht="13.5" customHeight="1" x14ac:dyDescent="0.25">
      <c r="A23" s="56"/>
      <c r="B23" s="56"/>
      <c r="C23" s="56"/>
      <c r="D23" s="56"/>
      <c r="E23" s="56"/>
      <c r="F23" s="56"/>
      <c r="G23" s="56"/>
      <c r="H23" s="56"/>
      <c r="I23" s="56"/>
      <c r="J23" s="56"/>
      <c r="K23" s="56"/>
      <c r="L23" s="56"/>
      <c r="M23" s="56"/>
      <c r="N23" s="56"/>
      <c r="O23" s="56"/>
      <c r="P23" s="56"/>
      <c r="Q23" s="56"/>
      <c r="R23" s="57"/>
      <c r="S23" s="57"/>
      <c r="T23" s="57"/>
    </row>
    <row r="24" spans="1:20" ht="13.5" customHeight="1" x14ac:dyDescent="0.25">
      <c r="A24" s="56"/>
      <c r="B24" s="56"/>
      <c r="C24" s="56"/>
      <c r="D24" s="56"/>
      <c r="E24" s="56"/>
      <c r="F24" s="56"/>
      <c r="G24" s="56"/>
      <c r="H24" s="56"/>
      <c r="I24" s="56"/>
      <c r="J24" s="56"/>
      <c r="K24" s="56"/>
      <c r="L24" s="56"/>
      <c r="M24" s="56"/>
      <c r="N24" s="56"/>
      <c r="O24" s="56"/>
      <c r="P24" s="56"/>
      <c r="Q24" s="56"/>
      <c r="R24" s="57"/>
      <c r="S24" s="57"/>
      <c r="T24" s="57"/>
    </row>
    <row r="25" spans="1:20" ht="13.5" customHeight="1" x14ac:dyDescent="0.25">
      <c r="A25" s="56"/>
      <c r="B25" s="56"/>
      <c r="C25" s="56"/>
      <c r="D25" s="56"/>
      <c r="E25" s="56"/>
      <c r="F25" s="56"/>
      <c r="G25" s="56"/>
      <c r="H25" s="56"/>
      <c r="I25" s="56"/>
      <c r="J25" s="56"/>
      <c r="K25" s="56"/>
      <c r="L25" s="56"/>
      <c r="M25" s="56"/>
      <c r="N25" s="56"/>
      <c r="O25" s="56"/>
      <c r="P25" s="56"/>
      <c r="Q25" s="56"/>
      <c r="R25" s="57"/>
      <c r="S25" s="57"/>
      <c r="T25" s="57"/>
    </row>
    <row r="26" spans="1:20" ht="13.5" customHeight="1" x14ac:dyDescent="0.25">
      <c r="A26" s="56"/>
      <c r="B26" s="56"/>
      <c r="C26" s="56"/>
      <c r="D26" s="56"/>
      <c r="E26" s="56"/>
      <c r="F26" s="56"/>
      <c r="G26" s="56"/>
      <c r="H26" s="56"/>
      <c r="I26" s="56"/>
      <c r="J26" s="56"/>
      <c r="K26" s="56"/>
      <c r="L26" s="56"/>
      <c r="M26" s="56"/>
      <c r="N26" s="56"/>
      <c r="O26" s="56"/>
      <c r="P26" s="56"/>
      <c r="Q26" s="56"/>
      <c r="R26" s="57"/>
      <c r="S26" s="57"/>
      <c r="T26" s="57"/>
    </row>
    <row r="27" spans="1:20" ht="13.5" customHeight="1" x14ac:dyDescent="0.25">
      <c r="A27" s="56"/>
      <c r="B27" s="56"/>
      <c r="C27" s="56"/>
      <c r="D27" s="56"/>
      <c r="E27" s="56"/>
      <c r="F27" s="56"/>
      <c r="G27" s="56"/>
      <c r="H27" s="56"/>
      <c r="I27" s="56"/>
      <c r="J27" s="56"/>
      <c r="K27" s="56"/>
      <c r="L27" s="56"/>
      <c r="M27" s="56"/>
      <c r="N27" s="56"/>
      <c r="O27" s="56"/>
      <c r="P27" s="56"/>
      <c r="Q27" s="56"/>
      <c r="R27" s="57"/>
      <c r="S27" s="57"/>
      <c r="T27" s="57"/>
    </row>
    <row r="28" spans="1:20" ht="13.5" customHeight="1" x14ac:dyDescent="0.25">
      <c r="A28" s="56"/>
      <c r="B28" s="56"/>
      <c r="C28" s="56"/>
      <c r="D28" s="56"/>
      <c r="E28" s="56"/>
      <c r="F28" s="56"/>
      <c r="G28" s="56"/>
      <c r="H28" s="56"/>
      <c r="I28" s="56"/>
      <c r="J28" s="56"/>
      <c r="K28" s="56"/>
      <c r="L28" s="56"/>
      <c r="M28" s="56"/>
      <c r="N28" s="56"/>
      <c r="O28" s="56"/>
      <c r="P28" s="56"/>
      <c r="Q28" s="56"/>
      <c r="R28" s="57"/>
      <c r="S28" s="57"/>
      <c r="T28" s="57"/>
    </row>
    <row r="29" spans="1:20" ht="13.5" customHeight="1" x14ac:dyDescent="0.25">
      <c r="A29" s="56"/>
      <c r="B29" s="56"/>
      <c r="C29" s="56"/>
      <c r="D29" s="56"/>
      <c r="E29" s="56"/>
      <c r="F29" s="56"/>
      <c r="G29" s="56"/>
      <c r="H29" s="56"/>
      <c r="I29" s="56"/>
      <c r="J29" s="56"/>
      <c r="K29" s="56"/>
      <c r="L29" s="56"/>
      <c r="M29" s="56"/>
      <c r="N29" s="56"/>
      <c r="O29" s="56"/>
      <c r="P29" s="56"/>
      <c r="Q29" s="56"/>
      <c r="R29" s="57"/>
      <c r="S29" s="57"/>
      <c r="T29" s="57"/>
    </row>
    <row r="30" spans="1:20" ht="13.5" customHeight="1" x14ac:dyDescent="0.25">
      <c r="A30" s="56"/>
      <c r="B30" s="56"/>
      <c r="C30" s="56"/>
      <c r="D30" s="56"/>
      <c r="E30" s="56"/>
      <c r="F30" s="56"/>
      <c r="G30" s="56"/>
      <c r="H30" s="56"/>
      <c r="I30" s="56"/>
      <c r="J30" s="56"/>
      <c r="K30" s="56"/>
      <c r="L30" s="56"/>
      <c r="M30" s="56"/>
      <c r="N30" s="56"/>
      <c r="O30" s="56"/>
      <c r="P30" s="56"/>
      <c r="Q30" s="56"/>
      <c r="R30" s="57"/>
      <c r="S30" s="57"/>
      <c r="T30" s="57"/>
    </row>
    <row r="31" spans="1:20" ht="13.5" customHeight="1" x14ac:dyDescent="0.25">
      <c r="A31" s="56"/>
      <c r="B31" s="56"/>
      <c r="C31" s="56"/>
      <c r="D31" s="56"/>
      <c r="E31" s="56"/>
      <c r="F31" s="56"/>
      <c r="G31" s="56"/>
      <c r="H31" s="56"/>
      <c r="I31" s="56"/>
      <c r="J31" s="56"/>
      <c r="K31" s="56"/>
      <c r="L31" s="56"/>
      <c r="M31" s="56"/>
      <c r="N31" s="56"/>
      <c r="O31" s="56"/>
      <c r="P31" s="56"/>
      <c r="Q31" s="56"/>
      <c r="R31" s="57"/>
      <c r="S31" s="57"/>
      <c r="T31" s="57"/>
    </row>
    <row r="32" spans="1:20" ht="13.5" customHeight="1" x14ac:dyDescent="0.25">
      <c r="A32" s="56"/>
      <c r="B32" s="56"/>
      <c r="C32" s="56"/>
      <c r="D32" s="56"/>
      <c r="E32" s="56"/>
      <c r="F32" s="56"/>
      <c r="G32" s="56"/>
      <c r="H32" s="56"/>
      <c r="I32" s="56"/>
      <c r="J32" s="56"/>
      <c r="K32" s="56"/>
      <c r="L32" s="56"/>
      <c r="M32" s="56"/>
      <c r="N32" s="56"/>
      <c r="O32" s="56"/>
      <c r="P32" s="56"/>
      <c r="Q32" s="56"/>
      <c r="R32" s="57"/>
      <c r="S32" s="57"/>
      <c r="T32" s="57"/>
    </row>
    <row r="33" spans="1:20" ht="13.5" customHeight="1" x14ac:dyDescent="0.25">
      <c r="A33" s="56"/>
      <c r="B33" s="56"/>
      <c r="C33" s="56"/>
      <c r="D33" s="56"/>
      <c r="E33" s="56"/>
      <c r="F33" s="56"/>
      <c r="G33" s="56"/>
      <c r="H33" s="56"/>
      <c r="I33" s="56"/>
      <c r="J33" s="56"/>
      <c r="K33" s="56"/>
      <c r="L33" s="56"/>
      <c r="M33" s="56"/>
      <c r="N33" s="56"/>
      <c r="O33" s="56"/>
      <c r="P33" s="56"/>
      <c r="Q33" s="56"/>
      <c r="R33" s="57"/>
      <c r="S33" s="57"/>
      <c r="T33" s="57"/>
    </row>
    <row r="34" spans="1:20" ht="13.5" customHeight="1" x14ac:dyDescent="0.25">
      <c r="A34" s="56"/>
      <c r="B34" s="56"/>
      <c r="C34" s="56"/>
      <c r="D34" s="56"/>
      <c r="E34" s="56"/>
      <c r="F34" s="56"/>
      <c r="G34" s="56"/>
      <c r="H34" s="56"/>
      <c r="I34" s="56"/>
      <c r="J34" s="56"/>
      <c r="K34" s="56"/>
      <c r="L34" s="56"/>
      <c r="M34" s="56"/>
      <c r="N34" s="56"/>
      <c r="O34" s="56"/>
      <c r="P34" s="56"/>
      <c r="Q34" s="56"/>
      <c r="R34" s="57"/>
      <c r="S34" s="57"/>
      <c r="T34" s="57"/>
    </row>
    <row r="35" spans="1:20" ht="13.5" customHeight="1" x14ac:dyDescent="0.25">
      <c r="A35" s="56"/>
      <c r="B35" s="56"/>
      <c r="C35" s="56"/>
      <c r="D35" s="56"/>
      <c r="E35" s="56"/>
      <c r="F35" s="56"/>
      <c r="G35" s="56"/>
      <c r="H35" s="56"/>
      <c r="I35" s="56"/>
      <c r="J35" s="56"/>
      <c r="K35" s="56"/>
      <c r="L35" s="56"/>
      <c r="M35" s="56"/>
      <c r="N35" s="56"/>
      <c r="O35" s="56"/>
      <c r="P35" s="56"/>
      <c r="Q35" s="56"/>
      <c r="R35" s="57"/>
      <c r="S35" s="57"/>
      <c r="T35" s="57"/>
    </row>
    <row r="36" spans="1:20" ht="13.5" customHeight="1" x14ac:dyDescent="0.25">
      <c r="A36" s="56"/>
      <c r="B36" s="56"/>
      <c r="C36" s="56"/>
      <c r="D36" s="56"/>
      <c r="E36" s="56"/>
      <c r="F36" s="56"/>
      <c r="G36" s="56"/>
      <c r="H36" s="56"/>
      <c r="I36" s="56"/>
      <c r="J36" s="56"/>
      <c r="K36" s="56"/>
      <c r="L36" s="56"/>
      <c r="M36" s="56"/>
      <c r="N36" s="56"/>
      <c r="O36" s="56"/>
      <c r="P36" s="56"/>
      <c r="Q36" s="56"/>
      <c r="R36" s="57"/>
      <c r="S36" s="57"/>
      <c r="T36" s="57"/>
    </row>
    <row r="37" spans="1:20" ht="13.5" customHeight="1" x14ac:dyDescent="0.25">
      <c r="A37" s="56"/>
      <c r="B37" s="56"/>
      <c r="C37" s="56"/>
      <c r="D37" s="56"/>
      <c r="E37" s="56"/>
      <c r="F37" s="56"/>
      <c r="G37" s="56"/>
      <c r="H37" s="56"/>
      <c r="I37" s="56"/>
      <c r="J37" s="56"/>
      <c r="K37" s="56"/>
      <c r="L37" s="56"/>
      <c r="M37" s="56"/>
      <c r="N37" s="56"/>
      <c r="O37" s="56"/>
      <c r="P37" s="56"/>
      <c r="Q37" s="56"/>
      <c r="R37" s="57"/>
      <c r="S37" s="57"/>
      <c r="T37" s="57"/>
    </row>
    <row r="38" spans="1:20" ht="13.5" customHeight="1" x14ac:dyDescent="0.25">
      <c r="A38" s="56"/>
      <c r="B38" s="56"/>
      <c r="C38" s="56"/>
      <c r="D38" s="56"/>
      <c r="E38" s="56"/>
      <c r="F38" s="56"/>
      <c r="G38" s="56"/>
      <c r="H38" s="56"/>
      <c r="I38" s="56"/>
      <c r="J38" s="56"/>
      <c r="K38" s="56"/>
      <c r="L38" s="56"/>
      <c r="M38" s="56"/>
      <c r="N38" s="56"/>
      <c r="O38" s="56"/>
      <c r="P38" s="56"/>
      <c r="Q38" s="56"/>
      <c r="R38" s="57"/>
      <c r="S38" s="57"/>
      <c r="T38" s="57"/>
    </row>
    <row r="39" spans="1:20" ht="13.5" customHeight="1" x14ac:dyDescent="0.25">
      <c r="A39" s="56"/>
      <c r="B39" s="56"/>
      <c r="C39" s="56"/>
      <c r="D39" s="56"/>
      <c r="E39" s="56"/>
      <c r="F39" s="56"/>
      <c r="G39" s="56"/>
      <c r="H39" s="56"/>
      <c r="I39" s="56"/>
      <c r="J39" s="56"/>
      <c r="K39" s="56"/>
      <c r="L39" s="56"/>
      <c r="M39" s="56"/>
      <c r="N39" s="56"/>
      <c r="O39" s="56"/>
      <c r="P39" s="56"/>
      <c r="Q39" s="56"/>
      <c r="R39" s="57"/>
      <c r="S39" s="57"/>
      <c r="T39" s="57"/>
    </row>
    <row r="40" spans="1:20" ht="13.5" customHeight="1" x14ac:dyDescent="0.25">
      <c r="A40" s="56"/>
      <c r="B40" s="56"/>
      <c r="C40" s="56"/>
      <c r="D40" s="56"/>
      <c r="E40" s="56"/>
      <c r="F40" s="56"/>
      <c r="G40" s="56"/>
      <c r="H40" s="56"/>
      <c r="I40" s="56"/>
      <c r="J40" s="56"/>
      <c r="K40" s="56"/>
      <c r="L40" s="56"/>
      <c r="M40" s="56"/>
      <c r="N40" s="56"/>
      <c r="O40" s="56"/>
      <c r="P40" s="56"/>
      <c r="Q40" s="56"/>
      <c r="R40" s="57"/>
      <c r="S40" s="57"/>
      <c r="T40" s="57"/>
    </row>
    <row r="41" spans="1:20" ht="13.5" customHeight="1" x14ac:dyDescent="0.25">
      <c r="A41" s="56"/>
      <c r="B41" s="56"/>
      <c r="C41" s="56"/>
      <c r="D41" s="56"/>
      <c r="E41" s="56"/>
      <c r="F41" s="56"/>
      <c r="G41" s="56"/>
      <c r="H41" s="56"/>
      <c r="I41" s="56"/>
      <c r="J41" s="56"/>
      <c r="K41" s="56"/>
      <c r="L41" s="56"/>
      <c r="M41" s="56"/>
      <c r="N41" s="56"/>
      <c r="O41" s="56"/>
      <c r="P41" s="56"/>
      <c r="Q41" s="56"/>
      <c r="R41" s="57"/>
      <c r="S41" s="57"/>
      <c r="T41" s="57"/>
    </row>
    <row r="42" spans="1:20" ht="13.5" customHeight="1" x14ac:dyDescent="0.25">
      <c r="A42" s="56"/>
      <c r="B42" s="56"/>
      <c r="C42" s="56"/>
      <c r="D42" s="56"/>
      <c r="E42" s="56"/>
      <c r="F42" s="56"/>
      <c r="G42" s="56"/>
      <c r="H42" s="56"/>
      <c r="I42" s="56"/>
      <c r="J42" s="56"/>
      <c r="K42" s="56"/>
      <c r="L42" s="56"/>
      <c r="M42" s="56"/>
      <c r="N42" s="56"/>
      <c r="O42" s="56"/>
      <c r="P42" s="56"/>
      <c r="Q42" s="56"/>
      <c r="R42" s="57"/>
      <c r="S42" s="57"/>
      <c r="T42" s="57"/>
    </row>
    <row r="43" spans="1:20" ht="13.5" customHeight="1" x14ac:dyDescent="0.25">
      <c r="A43" s="56"/>
      <c r="B43" s="56"/>
      <c r="C43" s="56"/>
      <c r="D43" s="56"/>
      <c r="E43" s="56"/>
      <c r="F43" s="56"/>
      <c r="G43" s="56"/>
      <c r="H43" s="56"/>
      <c r="I43" s="56"/>
      <c r="J43" s="56"/>
      <c r="K43" s="56"/>
      <c r="L43" s="56"/>
      <c r="M43" s="56"/>
      <c r="N43" s="56"/>
      <c r="O43" s="56"/>
      <c r="P43" s="56"/>
      <c r="Q43" s="56"/>
      <c r="R43" s="57"/>
      <c r="S43" s="57"/>
      <c r="T43" s="57"/>
    </row>
    <row r="44" spans="1:20" ht="13.5" customHeight="1" x14ac:dyDescent="0.25">
      <c r="A44" s="56"/>
      <c r="B44" s="56"/>
      <c r="C44" s="56"/>
      <c r="D44" s="56"/>
      <c r="E44" s="56"/>
      <c r="F44" s="56"/>
      <c r="G44" s="56"/>
      <c r="H44" s="56"/>
      <c r="I44" s="56"/>
      <c r="J44" s="56"/>
      <c r="K44" s="56"/>
      <c r="L44" s="56"/>
      <c r="M44" s="56"/>
      <c r="N44" s="56"/>
      <c r="O44" s="56"/>
      <c r="P44" s="56"/>
      <c r="Q44" s="56"/>
      <c r="R44" s="57"/>
      <c r="S44" s="57"/>
      <c r="T44" s="57"/>
    </row>
    <row r="45" spans="1:20" ht="13.5" customHeight="1" x14ac:dyDescent="0.25">
      <c r="A45" s="56"/>
      <c r="B45" s="56"/>
      <c r="C45" s="56"/>
      <c r="D45" s="56"/>
      <c r="E45" s="56"/>
      <c r="F45" s="56"/>
      <c r="G45" s="56"/>
      <c r="H45" s="56"/>
      <c r="I45" s="56"/>
      <c r="J45" s="56"/>
      <c r="K45" s="56"/>
      <c r="L45" s="56"/>
      <c r="M45" s="56"/>
      <c r="N45" s="56"/>
      <c r="O45" s="56"/>
      <c r="P45" s="56"/>
      <c r="Q45" s="56"/>
      <c r="R45" s="57"/>
      <c r="S45" s="57"/>
      <c r="T45" s="57"/>
    </row>
    <row r="46" spans="1:20" ht="13.5" customHeight="1" x14ac:dyDescent="0.25">
      <c r="A46" s="56"/>
      <c r="B46" s="56"/>
      <c r="C46" s="56"/>
      <c r="D46" s="56"/>
      <c r="E46" s="56"/>
      <c r="F46" s="56"/>
      <c r="G46" s="56"/>
      <c r="H46" s="56"/>
      <c r="I46" s="56"/>
      <c r="J46" s="56"/>
      <c r="K46" s="56"/>
      <c r="L46" s="56"/>
      <c r="M46" s="56"/>
      <c r="N46" s="56"/>
      <c r="O46" s="56"/>
      <c r="P46" s="56"/>
      <c r="Q46" s="56"/>
      <c r="R46" s="57"/>
      <c r="S46" s="57"/>
      <c r="T46" s="57"/>
    </row>
    <row r="47" spans="1:20" ht="13.5" customHeight="1" x14ac:dyDescent="0.25">
      <c r="A47" s="56"/>
      <c r="B47" s="56"/>
      <c r="C47" s="56"/>
      <c r="D47" s="56"/>
      <c r="E47" s="56"/>
      <c r="F47" s="56"/>
      <c r="G47" s="56"/>
      <c r="H47" s="56"/>
      <c r="I47" s="56"/>
      <c r="J47" s="56"/>
      <c r="K47" s="56"/>
      <c r="L47" s="56"/>
      <c r="M47" s="56"/>
      <c r="N47" s="56"/>
      <c r="O47" s="56"/>
      <c r="P47" s="56"/>
      <c r="Q47" s="56"/>
      <c r="R47" s="57"/>
      <c r="S47" s="57"/>
      <c r="T47" s="57"/>
    </row>
    <row r="48" spans="1:20" ht="13.5" customHeight="1" x14ac:dyDescent="0.25">
      <c r="A48" s="56"/>
      <c r="B48" s="56"/>
      <c r="C48" s="56"/>
      <c r="D48" s="56"/>
      <c r="E48" s="56"/>
      <c r="F48" s="56"/>
      <c r="G48" s="56"/>
      <c r="H48" s="56"/>
      <c r="I48" s="56"/>
      <c r="J48" s="56"/>
      <c r="K48" s="56"/>
      <c r="L48" s="56"/>
      <c r="M48" s="56"/>
      <c r="N48" s="56"/>
      <c r="O48" s="56"/>
      <c r="P48" s="56"/>
      <c r="Q48" s="56"/>
      <c r="R48" s="57"/>
      <c r="S48" s="57"/>
      <c r="T48" s="57"/>
    </row>
    <row r="49" spans="1:20" ht="13.5" customHeight="1" x14ac:dyDescent="0.25">
      <c r="A49" s="56"/>
      <c r="B49" s="56"/>
      <c r="C49" s="56"/>
      <c r="D49" s="56"/>
      <c r="E49" s="56"/>
      <c r="F49" s="56"/>
      <c r="G49" s="56"/>
      <c r="H49" s="56"/>
      <c r="I49" s="56"/>
      <c r="J49" s="56"/>
      <c r="K49" s="56"/>
      <c r="L49" s="56"/>
      <c r="M49" s="56"/>
      <c r="N49" s="56"/>
      <c r="O49" s="56"/>
      <c r="P49" s="56"/>
      <c r="Q49" s="56"/>
      <c r="R49" s="57"/>
      <c r="S49" s="57"/>
      <c r="T49" s="57"/>
    </row>
    <row r="50" spans="1:20" ht="13.5" customHeight="1" x14ac:dyDescent="0.25">
      <c r="A50" s="56"/>
      <c r="B50" s="56"/>
      <c r="C50" s="56"/>
      <c r="D50" s="56"/>
      <c r="E50" s="56"/>
      <c r="F50" s="56"/>
      <c r="G50" s="56"/>
      <c r="H50" s="56"/>
      <c r="I50" s="56"/>
      <c r="J50" s="56"/>
      <c r="K50" s="56"/>
      <c r="L50" s="56"/>
      <c r="M50" s="56"/>
      <c r="N50" s="56"/>
      <c r="O50" s="56"/>
      <c r="P50" s="56"/>
      <c r="Q50" s="56"/>
      <c r="R50" s="57"/>
      <c r="S50" s="57"/>
      <c r="T50" s="57"/>
    </row>
    <row r="51" spans="1:20" ht="13.5" customHeight="1" x14ac:dyDescent="0.25">
      <c r="A51" s="56"/>
      <c r="B51" s="56"/>
      <c r="C51" s="56"/>
      <c r="D51" s="56"/>
      <c r="E51" s="56"/>
      <c r="F51" s="56"/>
      <c r="G51" s="56"/>
      <c r="H51" s="56"/>
      <c r="I51" s="56"/>
      <c r="J51" s="56"/>
      <c r="K51" s="56"/>
      <c r="L51" s="56"/>
      <c r="M51" s="56"/>
      <c r="N51" s="56"/>
      <c r="O51" s="56"/>
      <c r="P51" s="56"/>
      <c r="Q51" s="56"/>
      <c r="R51" s="57"/>
      <c r="S51" s="57"/>
      <c r="T51" s="57"/>
    </row>
    <row r="52" spans="1:20" ht="13.5" customHeight="1" x14ac:dyDescent="0.25">
      <c r="A52" s="56"/>
      <c r="B52" s="56"/>
      <c r="C52" s="56"/>
      <c r="D52" s="56"/>
      <c r="E52" s="56"/>
      <c r="F52" s="56"/>
      <c r="G52" s="56"/>
      <c r="H52" s="56"/>
      <c r="I52" s="56"/>
      <c r="J52" s="56"/>
      <c r="K52" s="56"/>
      <c r="L52" s="56"/>
      <c r="M52" s="56"/>
      <c r="N52" s="56"/>
      <c r="O52" s="56"/>
      <c r="P52" s="56"/>
      <c r="Q52" s="56"/>
      <c r="R52" s="57"/>
      <c r="S52" s="57"/>
      <c r="T52" s="57"/>
    </row>
    <row r="53" spans="1:20" ht="13.5" customHeight="1" x14ac:dyDescent="0.25">
      <c r="A53" s="56"/>
      <c r="B53" s="56"/>
      <c r="C53" s="56"/>
      <c r="D53" s="56"/>
      <c r="E53" s="56"/>
      <c r="F53" s="56"/>
      <c r="G53" s="56"/>
      <c r="H53" s="56"/>
      <c r="I53" s="56"/>
      <c r="J53" s="56"/>
      <c r="K53" s="56"/>
      <c r="L53" s="56"/>
      <c r="M53" s="56"/>
      <c r="N53" s="56"/>
      <c r="O53" s="56"/>
      <c r="P53" s="56"/>
      <c r="Q53" s="56"/>
      <c r="R53" s="57"/>
      <c r="S53" s="57"/>
      <c r="T53" s="57"/>
    </row>
    <row r="54" spans="1:20" ht="13.5" customHeight="1" x14ac:dyDescent="0.25">
      <c r="A54" s="56"/>
      <c r="B54" s="56"/>
      <c r="C54" s="56"/>
      <c r="D54" s="56"/>
      <c r="E54" s="56"/>
      <c r="F54" s="56"/>
      <c r="G54" s="56"/>
      <c r="H54" s="56"/>
      <c r="I54" s="56"/>
      <c r="J54" s="56"/>
      <c r="K54" s="56"/>
      <c r="L54" s="56"/>
      <c r="M54" s="56"/>
      <c r="N54" s="56"/>
      <c r="O54" s="56"/>
      <c r="P54" s="56"/>
      <c r="Q54" s="56"/>
      <c r="R54" s="57"/>
      <c r="S54" s="57"/>
      <c r="T54" s="57"/>
    </row>
    <row r="55" spans="1:20" ht="21.75" customHeight="1" x14ac:dyDescent="0.25">
      <c r="A55" s="56"/>
      <c r="B55" s="56"/>
      <c r="C55" s="56"/>
      <c r="D55" s="56"/>
      <c r="E55" s="56"/>
      <c r="F55" s="56"/>
      <c r="G55" s="56"/>
      <c r="H55" s="56"/>
      <c r="I55" s="56"/>
      <c r="J55" s="56"/>
      <c r="K55" s="56"/>
      <c r="L55" s="56"/>
      <c r="M55" s="56"/>
      <c r="N55" s="56"/>
      <c r="O55" s="56"/>
      <c r="P55" s="56"/>
      <c r="Q55" s="56"/>
      <c r="R55" s="57"/>
      <c r="S55" s="57"/>
      <c r="T55" s="57"/>
    </row>
    <row r="56" spans="1:20" ht="13.5" customHeight="1" x14ac:dyDescent="0.25">
      <c r="A56" s="58" t="s">
        <v>93</v>
      </c>
      <c r="B56" s="57"/>
      <c r="C56" s="57"/>
      <c r="D56" s="57"/>
      <c r="E56" s="57"/>
      <c r="F56" s="57"/>
      <c r="G56" s="57"/>
      <c r="H56" s="57"/>
      <c r="I56" s="57"/>
      <c r="J56" s="57"/>
      <c r="K56" s="57"/>
      <c r="L56" s="57"/>
      <c r="M56" s="57"/>
      <c r="N56" s="57"/>
      <c r="O56" s="57"/>
      <c r="P56" s="57"/>
      <c r="Q56" s="57"/>
      <c r="R56" s="57"/>
      <c r="S56" s="57"/>
      <c r="T56" s="57"/>
    </row>
    <row r="57" spans="1:20" ht="13.5" customHeight="1" x14ac:dyDescent="0.25">
      <c r="A57" s="58" t="s">
        <v>94</v>
      </c>
      <c r="B57" s="57"/>
      <c r="C57" s="57"/>
      <c r="D57" s="57"/>
      <c r="E57" s="57"/>
      <c r="F57" s="57"/>
      <c r="G57" s="57"/>
      <c r="H57" s="57"/>
      <c r="I57" s="57"/>
      <c r="J57" s="57"/>
      <c r="K57" s="57"/>
      <c r="L57" s="57"/>
      <c r="M57" s="57"/>
      <c r="N57" s="57"/>
      <c r="O57" s="57"/>
      <c r="P57" s="57"/>
      <c r="Q57" s="57"/>
      <c r="R57" s="57"/>
      <c r="S57" s="57"/>
      <c r="T57" s="57"/>
    </row>
    <row r="58" spans="1:20" ht="13.5" customHeight="1" x14ac:dyDescent="0.25">
      <c r="A58" s="58" t="s">
        <v>95</v>
      </c>
      <c r="B58" s="57"/>
      <c r="C58" s="57"/>
      <c r="D58" s="57"/>
      <c r="E58" s="57"/>
      <c r="F58" s="57"/>
      <c r="G58" s="57"/>
      <c r="H58" s="57"/>
      <c r="I58" s="57"/>
      <c r="J58" s="57"/>
      <c r="K58" s="57"/>
      <c r="L58" s="57"/>
      <c r="M58" s="57"/>
      <c r="N58" s="57"/>
      <c r="O58" s="57"/>
      <c r="P58" s="57"/>
      <c r="Q58" s="57"/>
      <c r="R58" s="57"/>
      <c r="S58" s="57"/>
      <c r="T58" s="57"/>
    </row>
    <row r="59" spans="1:20" ht="13.5" customHeight="1" x14ac:dyDescent="0.25">
      <c r="A59" s="58" t="s">
        <v>96</v>
      </c>
      <c r="B59" s="57"/>
      <c r="C59" s="57"/>
      <c r="D59" s="57"/>
      <c r="E59" s="57"/>
      <c r="F59" s="57"/>
      <c r="G59" s="57"/>
      <c r="H59" s="57"/>
      <c r="I59" s="57"/>
      <c r="J59" s="57"/>
      <c r="K59" s="57"/>
      <c r="L59" s="57"/>
      <c r="M59" s="57"/>
      <c r="N59" s="57"/>
      <c r="O59" s="57"/>
      <c r="P59" s="57"/>
      <c r="Q59" s="57"/>
      <c r="R59" s="57"/>
      <c r="S59" s="57"/>
      <c r="T59" s="57"/>
    </row>
    <row r="60" spans="1:20" ht="13.5" customHeight="1" x14ac:dyDescent="0.25">
      <c r="A60" s="58" t="s">
        <v>55</v>
      </c>
      <c r="B60" s="57"/>
      <c r="C60" s="57"/>
      <c r="D60" s="57"/>
      <c r="E60" s="57"/>
      <c r="F60" s="57"/>
      <c r="G60" s="57"/>
      <c r="H60" s="57"/>
      <c r="I60" s="57"/>
      <c r="J60" s="57"/>
      <c r="K60" s="57"/>
      <c r="L60" s="57"/>
      <c r="M60" s="57"/>
      <c r="N60" s="57"/>
      <c r="O60" s="57"/>
      <c r="P60" s="57"/>
      <c r="Q60" s="57"/>
      <c r="R60" s="57"/>
      <c r="S60" s="57"/>
      <c r="T60" s="57"/>
    </row>
    <row r="61" spans="1:20" ht="13.5" customHeight="1" x14ac:dyDescent="0.25">
      <c r="A61" s="59" t="s">
        <v>97</v>
      </c>
      <c r="B61" s="57"/>
      <c r="C61" s="57"/>
      <c r="D61" s="57"/>
      <c r="E61" s="57"/>
      <c r="F61" s="57"/>
      <c r="G61" s="57"/>
      <c r="H61" s="57"/>
      <c r="I61" s="57"/>
      <c r="J61" s="57"/>
      <c r="K61" s="57"/>
      <c r="L61" s="57"/>
      <c r="M61" s="57"/>
      <c r="N61" s="57"/>
      <c r="O61" s="57"/>
      <c r="P61" s="57"/>
      <c r="Q61" s="57"/>
      <c r="R61" s="57"/>
      <c r="S61" s="57"/>
      <c r="T61" s="57"/>
    </row>
    <row r="62" spans="1:20" ht="13.5" customHeight="1" x14ac:dyDescent="0.25">
      <c r="A62" s="60" t="s">
        <v>98</v>
      </c>
      <c r="B62" s="57"/>
      <c r="C62" s="57"/>
      <c r="D62" s="57"/>
      <c r="E62" s="57"/>
      <c r="F62" s="57"/>
      <c r="G62" s="57"/>
      <c r="H62" s="57"/>
      <c r="I62" s="57"/>
      <c r="J62" s="57"/>
      <c r="K62" s="57"/>
      <c r="L62" s="57"/>
      <c r="M62" s="57"/>
      <c r="N62" s="57"/>
      <c r="O62" s="57"/>
      <c r="P62" s="57"/>
      <c r="Q62" s="57"/>
      <c r="R62" s="57"/>
      <c r="S62" s="57"/>
      <c r="T62" s="57"/>
    </row>
    <row r="63" spans="1:20" ht="13.5" customHeight="1" x14ac:dyDescent="0.25">
      <c r="A63" s="61" t="s">
        <v>58</v>
      </c>
      <c r="B63" s="57"/>
      <c r="C63" s="57"/>
      <c r="D63" s="57"/>
      <c r="E63" s="57"/>
      <c r="F63" s="57"/>
      <c r="G63" s="57"/>
      <c r="H63" s="57"/>
      <c r="I63" s="57"/>
      <c r="J63" s="57"/>
      <c r="K63" s="62"/>
      <c r="L63" s="62"/>
      <c r="M63" s="62"/>
      <c r="N63" s="62"/>
      <c r="O63" s="57"/>
      <c r="P63" s="57"/>
      <c r="Q63" s="57"/>
      <c r="R63" s="57"/>
      <c r="S63" s="57"/>
      <c r="T63" s="57"/>
    </row>
    <row r="64" spans="1:20" x14ac:dyDescent="0.2">
      <c r="A64" s="6"/>
      <c r="B64" s="6"/>
      <c r="C64" s="6"/>
      <c r="D64" s="6"/>
      <c r="F64" s="6"/>
      <c r="G64" s="6"/>
      <c r="H64" s="6"/>
      <c r="I64" s="6"/>
    </row>
    <row r="65" spans="1:9" ht="67.5" customHeight="1" x14ac:dyDescent="0.2">
      <c r="A65" s="63" t="s">
        <v>99</v>
      </c>
      <c r="B65" s="64" t="s">
        <v>100</v>
      </c>
      <c r="C65" s="64" t="s">
        <v>101</v>
      </c>
      <c r="D65" s="65" t="s">
        <v>102</v>
      </c>
      <c r="F65" s="63" t="s">
        <v>103</v>
      </c>
      <c r="G65" s="64" t="s">
        <v>100</v>
      </c>
      <c r="H65" s="64" t="s">
        <v>101</v>
      </c>
      <c r="I65" s="65" t="s">
        <v>102</v>
      </c>
    </row>
    <row r="66" spans="1:9" x14ac:dyDescent="0.2">
      <c r="A66" s="66" t="s">
        <v>104</v>
      </c>
      <c r="B66" s="67">
        <v>3.4399375671632195</v>
      </c>
      <c r="C66" s="67">
        <v>0.31141276122407791</v>
      </c>
      <c r="D66" s="68">
        <v>3.7337565900056737</v>
      </c>
      <c r="F66" s="66" t="s">
        <v>104</v>
      </c>
      <c r="G66" s="67">
        <v>1.1315408548151267</v>
      </c>
      <c r="H66" s="67">
        <v>0.48100646064276542</v>
      </c>
      <c r="I66" s="68">
        <v>1.6089170711529444</v>
      </c>
    </row>
    <row r="67" spans="1:9" ht="11.25" customHeight="1" x14ac:dyDescent="0.2">
      <c r="A67" s="10" t="s">
        <v>105</v>
      </c>
      <c r="B67" s="69">
        <v>4.83136964682555</v>
      </c>
      <c r="C67" s="69">
        <v>0.82878969125408997</v>
      </c>
      <c r="D67" s="70">
        <v>3.7337565900056737</v>
      </c>
      <c r="F67" s="10" t="s">
        <v>4</v>
      </c>
      <c r="G67" s="69">
        <v>0.95907315190252995</v>
      </c>
      <c r="H67" s="69">
        <v>1.6837031493574</v>
      </c>
      <c r="I67" s="70">
        <v>1.6089170711529444</v>
      </c>
    </row>
    <row r="68" spans="1:9" ht="11.25" customHeight="1" x14ac:dyDescent="0.2">
      <c r="A68" s="13" t="s">
        <v>6</v>
      </c>
      <c r="B68" s="71">
        <v>4.0706372187894999</v>
      </c>
      <c r="C68" s="71">
        <v>0.76733069343294003</v>
      </c>
      <c r="D68" s="72">
        <v>3.7337565900056737</v>
      </c>
      <c r="F68" s="13" t="s">
        <v>105</v>
      </c>
      <c r="G68" s="71">
        <v>1.525434688751</v>
      </c>
      <c r="H68" s="71">
        <v>0.98384376108697003</v>
      </c>
      <c r="I68" s="72">
        <v>1.6089170711529444</v>
      </c>
    </row>
    <row r="69" spans="1:9" ht="11.25" customHeight="1" x14ac:dyDescent="0.2">
      <c r="A69" s="10" t="s">
        <v>23</v>
      </c>
      <c r="B69" s="69">
        <v>4.2260159431791005</v>
      </c>
      <c r="C69" s="69">
        <v>0.49800580821127005</v>
      </c>
      <c r="D69" s="70">
        <v>3.7337565900056737</v>
      </c>
      <c r="F69" s="10" t="s">
        <v>106</v>
      </c>
      <c r="G69" s="69">
        <v>1.2934450959897452</v>
      </c>
      <c r="H69" s="69">
        <v>1.1973802679542545</v>
      </c>
      <c r="I69" s="70">
        <v>1.6089170711529444</v>
      </c>
    </row>
    <row r="70" spans="1:9" ht="11.25" customHeight="1" x14ac:dyDescent="0.2">
      <c r="A70" s="13" t="s">
        <v>22</v>
      </c>
      <c r="B70" s="71">
        <v>3.8770693032326999</v>
      </c>
      <c r="C70" s="71">
        <v>0.80633228745750996</v>
      </c>
      <c r="D70" s="72">
        <v>3.7337565900056737</v>
      </c>
      <c r="F70" s="13" t="s">
        <v>107</v>
      </c>
      <c r="G70" s="71">
        <v>0.96617226668480005</v>
      </c>
      <c r="H70" s="71">
        <v>1.3830816722351</v>
      </c>
      <c r="I70" s="72">
        <v>1.6089170711529444</v>
      </c>
    </row>
    <row r="71" spans="1:9" ht="11.25" customHeight="1" x14ac:dyDescent="0.2">
      <c r="A71" s="10" t="s">
        <v>2</v>
      </c>
      <c r="B71" s="69">
        <v>4.6733898324004404</v>
      </c>
      <c r="C71" s="69">
        <v>0</v>
      </c>
      <c r="D71" s="70">
        <v>3.7337565900056737</v>
      </c>
      <c r="F71" s="10" t="s">
        <v>108</v>
      </c>
      <c r="G71" s="69">
        <v>0.94423891182590003</v>
      </c>
      <c r="H71" s="69">
        <v>1.3428615666382999</v>
      </c>
      <c r="I71" s="70">
        <v>1.6089170711529444</v>
      </c>
    </row>
    <row r="72" spans="1:9" ht="11.25" customHeight="1" x14ac:dyDescent="0.2">
      <c r="A72" s="13" t="s">
        <v>3</v>
      </c>
      <c r="B72" s="71">
        <v>4.5066416321289005</v>
      </c>
      <c r="C72" s="71">
        <v>0.13596062142766999</v>
      </c>
      <c r="D72" s="72">
        <v>3.7337565900056737</v>
      </c>
      <c r="F72" s="13" t="s">
        <v>44</v>
      </c>
      <c r="G72" s="71">
        <v>1.1400059257265001</v>
      </c>
      <c r="H72" s="71">
        <v>1.1014072113316</v>
      </c>
      <c r="I72" s="72">
        <v>1.6089170711529444</v>
      </c>
    </row>
    <row r="73" spans="1:9" ht="11.25" customHeight="1" x14ac:dyDescent="0.2">
      <c r="A73" s="10" t="s">
        <v>8</v>
      </c>
      <c r="B73" s="69">
        <v>4.3980504055337999</v>
      </c>
      <c r="C73" s="69">
        <v>0.18264992537421001</v>
      </c>
      <c r="D73" s="70">
        <v>3.7337565900056737</v>
      </c>
      <c r="F73" s="10" t="s">
        <v>25</v>
      </c>
      <c r="G73" s="69">
        <v>1.8755393810626999</v>
      </c>
      <c r="H73" s="69">
        <v>0.15336960323116</v>
      </c>
      <c r="I73" s="70">
        <v>1.6089170711529444</v>
      </c>
    </row>
    <row r="74" spans="1:9" ht="11.25" customHeight="1" x14ac:dyDescent="0.2">
      <c r="A74" s="13" t="s">
        <v>40</v>
      </c>
      <c r="B74" s="71">
        <v>3.7609680943505905</v>
      </c>
      <c r="C74" s="71">
        <v>0.64403480377967004</v>
      </c>
      <c r="D74" s="72">
        <v>3.7337565900056737</v>
      </c>
      <c r="F74" s="13" t="s">
        <v>6</v>
      </c>
      <c r="G74" s="71">
        <v>1.0860523895530001</v>
      </c>
      <c r="H74" s="71">
        <v>0.75344162933074998</v>
      </c>
      <c r="I74" s="72">
        <v>1.6089170711529444</v>
      </c>
    </row>
    <row r="75" spans="1:9" ht="11.25" customHeight="1" x14ac:dyDescent="0.2">
      <c r="A75" s="10" t="s">
        <v>9</v>
      </c>
      <c r="B75" s="69">
        <v>4.2692867668721401</v>
      </c>
      <c r="C75" s="69">
        <v>9.0215183167979995E-2</v>
      </c>
      <c r="D75" s="70">
        <v>3.7337565900056737</v>
      </c>
      <c r="F75" s="10" t="s">
        <v>14</v>
      </c>
      <c r="G75" s="69">
        <v>1.7425292169513</v>
      </c>
      <c r="H75" s="69">
        <v>6.6493989131280004E-2</v>
      </c>
      <c r="I75" s="70">
        <v>1.6089170711529444</v>
      </c>
    </row>
    <row r="76" spans="1:9" ht="11.25" customHeight="1" x14ac:dyDescent="0.2">
      <c r="A76" s="13" t="s">
        <v>44</v>
      </c>
      <c r="B76" s="71">
        <v>3.3264797569888001</v>
      </c>
      <c r="C76" s="71">
        <v>1.0140958462679799</v>
      </c>
      <c r="D76" s="72">
        <v>3.7337565900056737</v>
      </c>
      <c r="F76" s="13" t="s">
        <v>22</v>
      </c>
      <c r="G76" s="71">
        <v>0.91932384882242002</v>
      </c>
      <c r="H76" s="71">
        <v>0.85186745537110997</v>
      </c>
      <c r="I76" s="72">
        <v>1.6089170711529444</v>
      </c>
    </row>
    <row r="77" spans="1:9" ht="11.25" customHeight="1" x14ac:dyDescent="0.2">
      <c r="A77" s="10" t="s">
        <v>27</v>
      </c>
      <c r="B77" s="69">
        <v>3.8436186865825999</v>
      </c>
      <c r="C77" s="69">
        <v>0.42942602939641999</v>
      </c>
      <c r="D77" s="70">
        <v>3.7337565900056737</v>
      </c>
      <c r="F77" s="10" t="s">
        <v>5</v>
      </c>
      <c r="G77" s="69">
        <v>1.6597690933745</v>
      </c>
      <c r="H77" s="69">
        <v>8.9314271779990004E-2</v>
      </c>
      <c r="I77" s="70">
        <v>1.6089170711529444</v>
      </c>
    </row>
    <row r="78" spans="1:9" ht="11.25" customHeight="1" x14ac:dyDescent="0.2">
      <c r="A78" s="13" t="s">
        <v>109</v>
      </c>
      <c r="B78" s="71">
        <v>3.8163471651638101</v>
      </c>
      <c r="C78" s="71">
        <v>0.18061610136417999</v>
      </c>
      <c r="D78" s="72">
        <v>3.7337565900056737</v>
      </c>
      <c r="F78" s="13" t="s">
        <v>3</v>
      </c>
      <c r="G78" s="71">
        <v>1.6287997364357001</v>
      </c>
      <c r="H78" s="71">
        <v>0.10041607127847001</v>
      </c>
      <c r="I78" s="72">
        <v>1.6089170711529444</v>
      </c>
    </row>
    <row r="79" spans="1:9" ht="11.25" customHeight="1" x14ac:dyDescent="0.2">
      <c r="A79" s="10" t="s">
        <v>110</v>
      </c>
      <c r="B79" s="69">
        <v>3.2344423307083701</v>
      </c>
      <c r="C79" s="69">
        <v>0.70079161170402005</v>
      </c>
      <c r="D79" s="70">
        <v>3.7337565900056737</v>
      </c>
      <c r="F79" s="10" t="s">
        <v>17</v>
      </c>
      <c r="G79" s="69">
        <v>1.2262792601248</v>
      </c>
      <c r="H79" s="69">
        <v>0.48909423624727999</v>
      </c>
      <c r="I79" s="70">
        <v>1.6089170711529444</v>
      </c>
    </row>
    <row r="80" spans="1:9" ht="11.25" customHeight="1" x14ac:dyDescent="0.2">
      <c r="A80" s="13" t="s">
        <v>42</v>
      </c>
      <c r="B80" s="71">
        <v>3.32264761460186</v>
      </c>
      <c r="C80" s="71">
        <v>0.60812940191904996</v>
      </c>
      <c r="D80" s="72">
        <v>3.7337565900056737</v>
      </c>
      <c r="F80" s="13" t="s">
        <v>7</v>
      </c>
      <c r="G80" s="71">
        <v>1.5259084533203</v>
      </c>
      <c r="H80" s="71">
        <v>0.16982041211074</v>
      </c>
      <c r="I80" s="72">
        <v>1.6089170711529444</v>
      </c>
    </row>
    <row r="81" spans="1:9" ht="11.25" customHeight="1" x14ac:dyDescent="0.2">
      <c r="A81" s="10" t="s">
        <v>14</v>
      </c>
      <c r="B81" s="69">
        <v>3.9025147490718002</v>
      </c>
      <c r="C81" s="69">
        <v>2.3061560742490002E-2</v>
      </c>
      <c r="D81" s="70">
        <v>3.7337565900056737</v>
      </c>
      <c r="F81" s="10" t="s">
        <v>41</v>
      </c>
      <c r="G81" s="69">
        <v>1.3659142411606999</v>
      </c>
      <c r="H81" s="69">
        <v>0.3201397330879</v>
      </c>
      <c r="I81" s="70">
        <v>1.6089170711529444</v>
      </c>
    </row>
    <row r="82" spans="1:9" ht="11.25" customHeight="1" x14ac:dyDescent="0.2">
      <c r="A82" s="13" t="s">
        <v>17</v>
      </c>
      <c r="B82" s="71">
        <v>3.4370713578190699</v>
      </c>
      <c r="C82" s="71">
        <v>0.36947217791281001</v>
      </c>
      <c r="D82" s="72">
        <v>3.7337565900056737</v>
      </c>
      <c r="F82" s="13" t="s">
        <v>32</v>
      </c>
      <c r="G82" s="71">
        <v>1.2813713541728</v>
      </c>
      <c r="H82" s="71">
        <v>0.39969132403739999</v>
      </c>
      <c r="I82" s="72">
        <v>1.6089170711529444</v>
      </c>
    </row>
    <row r="83" spans="1:9" ht="11.25" customHeight="1" x14ac:dyDescent="0.2">
      <c r="A83" s="10" t="s">
        <v>24</v>
      </c>
      <c r="B83" s="69">
        <v>3.5213943346884999</v>
      </c>
      <c r="C83" s="69">
        <v>0.26075740645810996</v>
      </c>
      <c r="D83" s="70">
        <v>3.7337565900056737</v>
      </c>
      <c r="F83" s="10" t="s">
        <v>110</v>
      </c>
      <c r="G83" s="69">
        <v>0.71135923527886991</v>
      </c>
      <c r="H83" s="69">
        <v>0.96217150918433003</v>
      </c>
      <c r="I83" s="70">
        <v>1.6089170711529444</v>
      </c>
    </row>
    <row r="84" spans="1:9" ht="11.25" customHeight="1" x14ac:dyDescent="0.2">
      <c r="A84" s="13" t="s">
        <v>7</v>
      </c>
      <c r="B84" s="71">
        <v>3.7027035624115898</v>
      </c>
      <c r="C84" s="71">
        <v>0</v>
      </c>
      <c r="D84" s="72">
        <v>3.7337565900056737</v>
      </c>
      <c r="F84" s="13" t="s">
        <v>27</v>
      </c>
      <c r="G84" s="71">
        <v>0.91094387973859003</v>
      </c>
      <c r="H84" s="71">
        <v>0.74595487594314003</v>
      </c>
      <c r="I84" s="72">
        <v>1.6089170711529444</v>
      </c>
    </row>
    <row r="85" spans="1:9" ht="11.25" customHeight="1" x14ac:dyDescent="0.2">
      <c r="A85" s="10" t="s">
        <v>11</v>
      </c>
      <c r="B85" s="69">
        <v>3.3290925404676401</v>
      </c>
      <c r="C85" s="69">
        <v>0.33289868654070998</v>
      </c>
      <c r="D85" s="70">
        <v>3.7337565900056737</v>
      </c>
      <c r="F85" s="10" t="s">
        <v>2</v>
      </c>
      <c r="G85" s="69">
        <v>1.5426238041079001</v>
      </c>
      <c r="H85" s="69">
        <v>6.3543879798299993E-2</v>
      </c>
      <c r="I85" s="70">
        <v>1.6089170711529444</v>
      </c>
    </row>
    <row r="86" spans="1:9" ht="11.25" customHeight="1" x14ac:dyDescent="0.2">
      <c r="A86" s="13" t="s">
        <v>108</v>
      </c>
      <c r="B86" s="71">
        <v>3.0536357313963904</v>
      </c>
      <c r="C86" s="71">
        <v>0.53276688441608</v>
      </c>
      <c r="D86" s="72">
        <v>3.7337565900056737</v>
      </c>
      <c r="F86" s="13" t="s">
        <v>12</v>
      </c>
      <c r="G86" s="71">
        <v>0.55805590718872</v>
      </c>
      <c r="H86" s="71">
        <v>1.0157835984526999</v>
      </c>
      <c r="I86" s="72">
        <v>1.6089170711529444</v>
      </c>
    </row>
    <row r="87" spans="1:9" ht="11.25" customHeight="1" x14ac:dyDescent="0.2">
      <c r="A87" s="10" t="s">
        <v>106</v>
      </c>
      <c r="B87" s="69">
        <v>3.2714272816493004</v>
      </c>
      <c r="C87" s="69">
        <v>0.28768614104967</v>
      </c>
      <c r="D87" s="70">
        <v>3.7337565900056737</v>
      </c>
      <c r="F87" s="10" t="s">
        <v>24</v>
      </c>
      <c r="G87" s="69">
        <v>1.2021081327528</v>
      </c>
      <c r="H87" s="69">
        <v>0.26697030329803001</v>
      </c>
      <c r="I87" s="70">
        <v>1.6089170711529444</v>
      </c>
    </row>
    <row r="88" spans="1:9" ht="11.25" customHeight="1" x14ac:dyDescent="0.2">
      <c r="A88" s="13" t="s">
        <v>4</v>
      </c>
      <c r="B88" s="71">
        <v>3.25103598569215</v>
      </c>
      <c r="C88" s="71">
        <v>0.27769336447046</v>
      </c>
      <c r="D88" s="72">
        <v>3.7337565900056737</v>
      </c>
      <c r="F88" s="13" t="s">
        <v>111</v>
      </c>
      <c r="G88" s="71">
        <v>0.91491832362087266</v>
      </c>
      <c r="H88" s="71">
        <v>0.49383474859922732</v>
      </c>
      <c r="I88" s="72">
        <v>1.6089170711529444</v>
      </c>
    </row>
    <row r="89" spans="1:9" ht="11.25" customHeight="1" x14ac:dyDescent="0.2">
      <c r="A89" s="10" t="s">
        <v>28</v>
      </c>
      <c r="B89" s="69">
        <v>3.1245771691571704</v>
      </c>
      <c r="C89" s="69">
        <v>0.25915580423251999</v>
      </c>
      <c r="D89" s="70">
        <v>3.7337565900056737</v>
      </c>
      <c r="F89" s="10" t="s">
        <v>9</v>
      </c>
      <c r="G89" s="69">
        <v>1.3297644140823</v>
      </c>
      <c r="H89" s="69">
        <v>7.5109950323300007E-2</v>
      </c>
      <c r="I89" s="70">
        <v>1.6089170711529444</v>
      </c>
    </row>
    <row r="90" spans="1:9" ht="11.25" customHeight="1" x14ac:dyDescent="0.2">
      <c r="A90" s="13" t="s">
        <v>41</v>
      </c>
      <c r="B90" s="71">
        <v>2.9107966071608797</v>
      </c>
      <c r="C90" s="71">
        <v>0.42503680188603998</v>
      </c>
      <c r="D90" s="72">
        <v>3.7337565900056737</v>
      </c>
      <c r="F90" s="13" t="s">
        <v>23</v>
      </c>
      <c r="G90" s="71">
        <v>0.85943679522319005</v>
      </c>
      <c r="H90" s="71">
        <v>0.53230041840182996</v>
      </c>
      <c r="I90" s="72">
        <v>1.6089170711529444</v>
      </c>
    </row>
    <row r="91" spans="1:9" ht="11.25" customHeight="1" x14ac:dyDescent="0.2">
      <c r="A91" s="10" t="s">
        <v>5</v>
      </c>
      <c r="B91" s="69">
        <v>3.1401642871558</v>
      </c>
      <c r="C91" s="69">
        <v>7.4233908103129992E-2</v>
      </c>
      <c r="D91" s="70">
        <v>3.7337565900056737</v>
      </c>
      <c r="F91" s="10" t="s">
        <v>29</v>
      </c>
      <c r="G91" s="69">
        <v>0.97326634268215995</v>
      </c>
      <c r="H91" s="69">
        <v>0.40424756088889002</v>
      </c>
      <c r="I91" s="70">
        <v>1.6089170711529444</v>
      </c>
    </row>
    <row r="92" spans="1:9" ht="11.25" customHeight="1" x14ac:dyDescent="0.2">
      <c r="A92" s="13" t="s">
        <v>107</v>
      </c>
      <c r="B92" s="71">
        <v>2.4796381043041102</v>
      </c>
      <c r="C92" s="71">
        <v>0.66557977283230996</v>
      </c>
      <c r="D92" s="72">
        <v>3.7337565900056737</v>
      </c>
      <c r="F92" s="13" t="s">
        <v>28</v>
      </c>
      <c r="G92" s="71">
        <v>1.2483399400620001</v>
      </c>
      <c r="H92" s="71">
        <v>0.11868866167997</v>
      </c>
      <c r="I92" s="72">
        <v>1.6089170711529444</v>
      </c>
    </row>
    <row r="93" spans="1:9" ht="11.25" customHeight="1" x14ac:dyDescent="0.2">
      <c r="A93" s="10" t="s">
        <v>25</v>
      </c>
      <c r="B93" s="69">
        <v>3.0867243233577799</v>
      </c>
      <c r="C93" s="69">
        <v>5.6087741949059994E-2</v>
      </c>
      <c r="D93" s="70">
        <v>3.7337565900056737</v>
      </c>
      <c r="F93" s="10" t="s">
        <v>33</v>
      </c>
      <c r="G93" s="69">
        <v>1.0790762388834001</v>
      </c>
      <c r="H93" s="69">
        <v>0.25827947366050003</v>
      </c>
      <c r="I93" s="70">
        <v>1.6089170711529444</v>
      </c>
    </row>
    <row r="94" spans="1:9" ht="11.25" customHeight="1" x14ac:dyDescent="0.2">
      <c r="A94" s="13" t="s">
        <v>29</v>
      </c>
      <c r="B94" s="71">
        <v>3.07098194189407</v>
      </c>
      <c r="C94" s="71">
        <v>6.5319257939210007E-2</v>
      </c>
      <c r="D94" s="72">
        <v>3.7337565900056737</v>
      </c>
      <c r="F94" s="13" t="s">
        <v>31</v>
      </c>
      <c r="G94" s="71">
        <v>0.81989790981216004</v>
      </c>
      <c r="H94" s="71">
        <v>0.46374331315132</v>
      </c>
      <c r="I94" s="72">
        <v>1.6089170711529444</v>
      </c>
    </row>
    <row r="95" spans="1:9" ht="11.25" customHeight="1" x14ac:dyDescent="0.2">
      <c r="A95" s="10" t="s">
        <v>19</v>
      </c>
      <c r="B95" s="69">
        <v>2.6961546281738498</v>
      </c>
      <c r="C95" s="69">
        <v>0.40998370848235</v>
      </c>
      <c r="D95" s="70">
        <v>3.7337565900056737</v>
      </c>
      <c r="F95" s="10" t="s">
        <v>26</v>
      </c>
      <c r="G95" s="69">
        <v>0.91561489112475003</v>
      </c>
      <c r="H95" s="69">
        <v>0.36520559076558001</v>
      </c>
      <c r="I95" s="70">
        <v>1.6089170711529444</v>
      </c>
    </row>
    <row r="96" spans="1:9" ht="11.25" customHeight="1" x14ac:dyDescent="0.2">
      <c r="A96" s="13" t="s">
        <v>26</v>
      </c>
      <c r="B96" s="71">
        <v>2.6647412127934702</v>
      </c>
      <c r="C96" s="71">
        <v>0.36908914428007999</v>
      </c>
      <c r="D96" s="72">
        <v>3.7337565900056737</v>
      </c>
      <c r="F96" s="13" t="s">
        <v>8</v>
      </c>
      <c r="G96" s="71">
        <v>1.1954600198872001</v>
      </c>
      <c r="H96" s="71">
        <v>0.10918980375983001</v>
      </c>
      <c r="I96" s="72">
        <v>1.6089170711529444</v>
      </c>
    </row>
    <row r="97" spans="1:9" ht="11.25" customHeight="1" x14ac:dyDescent="0.2">
      <c r="A97" s="10" t="s">
        <v>82</v>
      </c>
      <c r="B97" s="69">
        <v>2.9111825693844597</v>
      </c>
      <c r="C97" s="69">
        <v>0.12124412793417</v>
      </c>
      <c r="D97" s="70">
        <v>3.7337565900056737</v>
      </c>
      <c r="F97" s="10" t="s">
        <v>42</v>
      </c>
      <c r="G97" s="69">
        <v>0.87373156592777002</v>
      </c>
      <c r="H97" s="69">
        <v>0.38602148182696999</v>
      </c>
      <c r="I97" s="70">
        <v>1.6089170711529444</v>
      </c>
    </row>
    <row r="98" spans="1:9" ht="11.25" customHeight="1" x14ac:dyDescent="0.2">
      <c r="A98" s="13" t="s">
        <v>75</v>
      </c>
      <c r="B98" s="71">
        <v>2.8496813653875099</v>
      </c>
      <c r="C98" s="71">
        <v>8.4645783748130005E-2</v>
      </c>
      <c r="D98" s="72">
        <v>3.7337565900056737</v>
      </c>
      <c r="F98" s="13" t="s">
        <v>19</v>
      </c>
      <c r="G98" s="71">
        <v>1.0493972380418</v>
      </c>
      <c r="H98" s="71">
        <v>0.17171567921097999</v>
      </c>
      <c r="I98" s="72">
        <v>1.6089170711529444</v>
      </c>
    </row>
    <row r="99" spans="1:9" ht="11.25" customHeight="1" x14ac:dyDescent="0.2">
      <c r="A99" s="10" t="s">
        <v>12</v>
      </c>
      <c r="B99" s="69">
        <v>2.6890385462270601</v>
      </c>
      <c r="C99" s="69">
        <v>0.21283532817644998</v>
      </c>
      <c r="D99" s="70">
        <v>3.7337565900056737</v>
      </c>
      <c r="F99" s="10" t="s">
        <v>109</v>
      </c>
      <c r="G99" s="69">
        <v>1.1489313414491999</v>
      </c>
      <c r="H99" s="69">
        <v>4.8727296439360003E-2</v>
      </c>
      <c r="I99" s="70">
        <v>1.6089170711529444</v>
      </c>
    </row>
    <row r="100" spans="1:9" ht="11.25" customHeight="1" x14ac:dyDescent="0.2">
      <c r="A100" s="13" t="s">
        <v>86</v>
      </c>
      <c r="B100" s="71">
        <v>2.5454439183320599</v>
      </c>
      <c r="C100" s="71">
        <v>0.19847090861540001</v>
      </c>
      <c r="D100" s="72">
        <v>3.7337565900056737</v>
      </c>
      <c r="F100" s="13" t="s">
        <v>11</v>
      </c>
      <c r="G100" s="71">
        <v>1.0249770893357999</v>
      </c>
      <c r="H100" s="71">
        <v>0.14132946988468001</v>
      </c>
      <c r="I100" s="72">
        <v>1.6089170711529444</v>
      </c>
    </row>
    <row r="101" spans="1:9" ht="11.25" customHeight="1" x14ac:dyDescent="0.2">
      <c r="A101" s="10" t="s">
        <v>32</v>
      </c>
      <c r="B101" s="69">
        <v>2.6440218487207301</v>
      </c>
      <c r="C101" s="69">
        <v>6.2644745486770001E-2</v>
      </c>
      <c r="D101" s="70">
        <v>3.7337565900056737</v>
      </c>
      <c r="F101" s="10" t="s">
        <v>40</v>
      </c>
      <c r="G101" s="69">
        <v>1.0692141109627999</v>
      </c>
      <c r="H101" s="69">
        <v>7.4924405032400004E-3</v>
      </c>
      <c r="I101" s="70">
        <v>1.6089170711529444</v>
      </c>
    </row>
    <row r="102" spans="1:9" ht="11.25" customHeight="1" x14ac:dyDescent="0.2">
      <c r="A102" s="13" t="s">
        <v>33</v>
      </c>
      <c r="B102" s="71">
        <v>2.4545525859103603</v>
      </c>
      <c r="C102" s="71">
        <v>0.25146577547756999</v>
      </c>
      <c r="D102" s="72">
        <v>3.7337565900056737</v>
      </c>
      <c r="F102" s="13" t="s">
        <v>86</v>
      </c>
      <c r="G102" s="71">
        <v>0.82784592664548007</v>
      </c>
      <c r="H102" s="71">
        <v>0.23841391945212001</v>
      </c>
      <c r="I102" s="72">
        <v>1.6089170711529444</v>
      </c>
    </row>
    <row r="103" spans="1:9" ht="11.25" customHeight="1" x14ac:dyDescent="0.2">
      <c r="A103" s="10" t="s">
        <v>31</v>
      </c>
      <c r="B103" s="69">
        <v>2.32514998260997</v>
      </c>
      <c r="C103" s="69">
        <v>0.18963561458396</v>
      </c>
      <c r="D103" s="70">
        <v>3.7337565900056737</v>
      </c>
      <c r="F103" s="73" t="s">
        <v>82</v>
      </c>
      <c r="G103" s="74">
        <v>0.75159442521387998</v>
      </c>
      <c r="H103" s="74">
        <v>0.21873723733247999</v>
      </c>
      <c r="I103" s="75">
        <v>1.6089170711529444</v>
      </c>
    </row>
    <row r="104" spans="1:9" ht="11.25" customHeight="1" x14ac:dyDescent="0.2">
      <c r="A104" s="76" t="s">
        <v>111</v>
      </c>
      <c r="B104" s="77">
        <v>2.0700848772851828</v>
      </c>
      <c r="C104" s="77">
        <v>0.27173797396331756</v>
      </c>
      <c r="D104" s="78">
        <v>3.7337565900056737</v>
      </c>
    </row>
    <row r="105" spans="1:9" ht="11.25" customHeight="1" x14ac:dyDescent="0.2">
      <c r="A105" s="79"/>
    </row>
    <row r="106" spans="1:9" ht="11.25" customHeight="1" x14ac:dyDescent="0.2">
      <c r="A106" s="79"/>
    </row>
    <row r="107" spans="1:9" ht="11.25" customHeight="1" x14ac:dyDescent="0.2">
      <c r="A107" s="79"/>
    </row>
    <row r="108" spans="1:9" ht="11.25" customHeight="1" x14ac:dyDescent="0.2">
      <c r="A108" s="79"/>
    </row>
    <row r="109" spans="1:9" ht="11.25" customHeight="1" x14ac:dyDescent="0.2">
      <c r="A109" s="79"/>
    </row>
    <row r="110" spans="1:9" ht="11.25" customHeight="1" x14ac:dyDescent="0.2"/>
    <row r="111" spans="1:9" ht="11.25" customHeight="1" x14ac:dyDescent="0.2"/>
  </sheetData>
  <hyperlinks>
    <hyperlink ref="A1" r:id="rId1" display="http://dx.doi.org/10.1787/eag-2016-en"/>
    <hyperlink ref="A4" r:id="rId2"/>
  </hyperlinks>
  <pageMargins left="0.7" right="0.7" top="0.75" bottom="0.75" header="0.3" footer="0.3"/>
  <pageSetup paperSize="9" scale="47"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T111"/>
  <sheetViews>
    <sheetView showGridLines="0" topLeftCell="F4" zoomScale="125" zoomScaleNormal="115" zoomScalePageLayoutView="115" workbookViewId="0">
      <selection activeCell="Y27" sqref="Y27"/>
    </sheetView>
  </sheetViews>
  <sheetFormatPr defaultColWidth="8.85546875" defaultRowHeight="12.75" x14ac:dyDescent="0.2"/>
  <cols>
    <col min="1" max="1" width="19.140625" customWidth="1"/>
    <col min="2" max="3" width="8.140625" customWidth="1"/>
    <col min="4" max="4" width="6.85546875" customWidth="1"/>
    <col min="5" max="5" width="9.42578125" customWidth="1"/>
    <col min="6" max="6" width="19.140625" customWidth="1"/>
    <col min="7" max="8" width="8.140625" customWidth="1"/>
    <col min="9" max="9" width="6.85546875" customWidth="1"/>
    <col min="10" max="10" width="2" customWidth="1"/>
    <col min="11" max="13" width="3.42578125" customWidth="1"/>
    <col min="14" max="14" width="15.42578125" customWidth="1"/>
    <col min="15" max="15" width="9.42578125" customWidth="1"/>
    <col min="16" max="16" width="2" customWidth="1"/>
    <col min="17" max="17" width="9.42578125" customWidth="1"/>
    <col min="18" max="18" width="2" customWidth="1"/>
    <col min="19" max="19" width="9.42578125" customWidth="1"/>
    <col min="20" max="20" width="2" customWidth="1"/>
  </cols>
  <sheetData>
    <row r="1" spans="1:20" s="26" customFormat="1" x14ac:dyDescent="0.2">
      <c r="A1" s="27" t="s">
        <v>59</v>
      </c>
    </row>
    <row r="2" spans="1:20" s="26" customFormat="1" x14ac:dyDescent="0.2">
      <c r="A2" s="26" t="s">
        <v>88</v>
      </c>
      <c r="B2" s="26" t="s">
        <v>89</v>
      </c>
    </row>
    <row r="3" spans="1:20" s="26" customFormat="1" x14ac:dyDescent="0.2">
      <c r="A3" s="26" t="s">
        <v>62</v>
      </c>
    </row>
    <row r="4" spans="1:20" s="26" customFormat="1" x14ac:dyDescent="0.2">
      <c r="A4" s="27" t="s">
        <v>63</v>
      </c>
    </row>
    <row r="5" spans="1:20" s="26" customFormat="1" x14ac:dyDescent="0.2"/>
    <row r="6" spans="1:20" ht="12.75" customHeight="1" x14ac:dyDescent="0.2">
      <c r="A6" s="51" t="s">
        <v>90</v>
      </c>
      <c r="B6" s="52"/>
      <c r="C6" s="52"/>
      <c r="D6" s="52"/>
      <c r="E6" s="52"/>
      <c r="F6" s="52"/>
      <c r="G6" s="52"/>
      <c r="H6" s="52"/>
      <c r="I6" s="52"/>
      <c r="J6" s="52"/>
      <c r="K6" s="52"/>
      <c r="L6" s="52"/>
      <c r="M6" s="52"/>
      <c r="N6" s="52"/>
      <c r="O6" s="52"/>
      <c r="P6" s="52"/>
      <c r="Q6" s="52"/>
      <c r="R6" s="52"/>
      <c r="S6" s="52"/>
      <c r="T6" s="52"/>
    </row>
    <row r="7" spans="1:20" ht="11.25" customHeight="1" x14ac:dyDescent="0.25">
      <c r="A7" s="53" t="s">
        <v>91</v>
      </c>
      <c r="B7" s="53"/>
      <c r="C7" s="53"/>
      <c r="D7" s="53"/>
      <c r="E7" s="53"/>
      <c r="F7" s="53"/>
      <c r="G7" s="53"/>
      <c r="H7" s="53"/>
      <c r="I7" s="53"/>
      <c r="J7" s="53"/>
      <c r="K7" s="53"/>
      <c r="L7" s="53"/>
      <c r="M7" s="53"/>
      <c r="N7" s="54"/>
      <c r="O7" s="54"/>
      <c r="P7" s="54"/>
      <c r="Q7" s="54"/>
      <c r="R7" s="54"/>
      <c r="S7" s="54"/>
      <c r="T7" s="54"/>
    </row>
    <row r="8" spans="1:20" ht="13.5" customHeight="1" x14ac:dyDescent="0.25">
      <c r="A8" s="55" t="s">
        <v>92</v>
      </c>
      <c r="B8" s="54"/>
      <c r="C8" s="54"/>
      <c r="D8" s="54"/>
      <c r="E8" s="54"/>
      <c r="F8" s="54"/>
      <c r="G8" s="54"/>
      <c r="H8" s="54"/>
      <c r="I8" s="54"/>
      <c r="J8" s="54"/>
      <c r="K8" s="54"/>
      <c r="L8" s="54"/>
      <c r="M8" s="54"/>
      <c r="N8" s="54"/>
      <c r="O8" s="54"/>
      <c r="P8" s="54"/>
      <c r="Q8" s="54"/>
      <c r="R8" s="54"/>
      <c r="S8" s="54"/>
      <c r="T8" s="54"/>
    </row>
    <row r="9" spans="1:20" ht="12.75" customHeight="1" x14ac:dyDescent="0.25">
      <c r="A9" s="54"/>
      <c r="B9" s="54"/>
      <c r="C9" s="54"/>
      <c r="D9" s="54"/>
      <c r="E9" s="54"/>
      <c r="F9" s="54"/>
      <c r="G9" s="54"/>
      <c r="H9" s="54"/>
      <c r="I9" s="54"/>
      <c r="J9" s="54"/>
      <c r="K9" s="54"/>
      <c r="L9" s="54"/>
      <c r="M9" s="54"/>
      <c r="N9" s="54"/>
      <c r="O9" s="54"/>
      <c r="P9" s="54"/>
      <c r="Q9" s="54"/>
      <c r="R9" s="54"/>
      <c r="S9" s="54"/>
      <c r="T9" s="54"/>
    </row>
    <row r="10" spans="1:20" ht="13.5" customHeight="1" x14ac:dyDescent="0.25">
      <c r="A10" s="56"/>
      <c r="B10" s="56"/>
      <c r="C10" s="56"/>
      <c r="D10" s="56"/>
      <c r="E10" s="56"/>
      <c r="F10" s="56"/>
      <c r="G10" s="56"/>
      <c r="H10" s="56"/>
      <c r="I10" s="56"/>
      <c r="J10" s="56"/>
      <c r="K10" s="56"/>
      <c r="L10" s="56"/>
      <c r="M10" s="56"/>
      <c r="N10" s="56"/>
      <c r="O10" s="56"/>
      <c r="P10" s="56"/>
      <c r="Q10" s="56"/>
      <c r="R10" s="57"/>
      <c r="S10" s="57"/>
      <c r="T10" s="57"/>
    </row>
    <row r="11" spans="1:20" ht="13.5" customHeight="1" x14ac:dyDescent="0.25">
      <c r="A11" s="56"/>
      <c r="B11" s="56"/>
      <c r="C11" s="56"/>
      <c r="D11" s="56"/>
      <c r="E11" s="56"/>
      <c r="F11" s="56"/>
      <c r="G11" s="56"/>
      <c r="H11" s="56"/>
      <c r="I11" s="56"/>
      <c r="J11" s="56"/>
      <c r="K11" s="56"/>
      <c r="L11" s="56"/>
      <c r="M11" s="56"/>
      <c r="N11" s="56"/>
      <c r="O11" s="56"/>
      <c r="P11" s="56"/>
      <c r="Q11" s="56"/>
      <c r="R11" s="57"/>
      <c r="S11" s="57"/>
      <c r="T11" s="57"/>
    </row>
    <row r="12" spans="1:20" ht="13.5" customHeight="1" x14ac:dyDescent="0.25">
      <c r="A12" s="56"/>
      <c r="B12" s="56"/>
      <c r="C12" s="56"/>
      <c r="D12" s="56"/>
      <c r="E12" s="56"/>
      <c r="F12" s="56"/>
      <c r="G12" s="56"/>
      <c r="H12" s="56"/>
      <c r="I12" s="56"/>
      <c r="J12" s="56"/>
      <c r="K12" s="56"/>
      <c r="L12" s="56"/>
      <c r="M12" s="56"/>
      <c r="N12" s="56"/>
      <c r="O12" s="56"/>
      <c r="P12" s="56"/>
      <c r="Q12" s="56"/>
      <c r="R12" s="57"/>
      <c r="S12" s="57"/>
      <c r="T12" s="57"/>
    </row>
    <row r="13" spans="1:20" ht="13.5" customHeight="1" x14ac:dyDescent="0.25">
      <c r="A13" s="56"/>
      <c r="B13" s="56"/>
      <c r="C13" s="56"/>
      <c r="D13" s="56"/>
      <c r="E13" s="56"/>
      <c r="F13" s="56"/>
      <c r="G13" s="56"/>
      <c r="H13" s="56"/>
      <c r="I13" s="56"/>
      <c r="J13" s="56"/>
      <c r="K13" s="56"/>
      <c r="L13" s="56"/>
      <c r="M13" s="56"/>
      <c r="N13" s="56"/>
      <c r="O13" s="56"/>
      <c r="P13" s="56"/>
      <c r="Q13" s="56"/>
      <c r="R13" s="57"/>
      <c r="S13" s="57"/>
      <c r="T13" s="57"/>
    </row>
    <row r="14" spans="1:20" ht="13.5" customHeight="1" x14ac:dyDescent="0.25">
      <c r="A14" s="56"/>
      <c r="B14" s="56"/>
      <c r="C14" s="56"/>
      <c r="D14" s="56"/>
      <c r="E14" s="56"/>
      <c r="F14" s="56"/>
      <c r="G14" s="56"/>
      <c r="H14" s="56"/>
      <c r="I14" s="56"/>
      <c r="J14" s="56"/>
      <c r="K14" s="56"/>
      <c r="L14" s="56"/>
      <c r="M14" s="56"/>
      <c r="N14" s="56"/>
      <c r="O14" s="56"/>
      <c r="P14" s="56"/>
      <c r="Q14" s="56"/>
      <c r="R14" s="57"/>
      <c r="S14" s="57"/>
      <c r="T14" s="57"/>
    </row>
    <row r="15" spans="1:20" ht="13.5" customHeight="1" x14ac:dyDescent="0.25">
      <c r="A15" s="56"/>
      <c r="B15" s="56"/>
      <c r="C15" s="56"/>
      <c r="D15" s="56"/>
      <c r="E15" s="56"/>
      <c r="F15" s="56"/>
      <c r="G15" s="56"/>
      <c r="H15" s="56"/>
      <c r="I15" s="56"/>
      <c r="J15" s="56"/>
      <c r="K15" s="56"/>
      <c r="L15" s="56"/>
      <c r="M15" s="56"/>
      <c r="N15" s="56"/>
      <c r="O15" s="56"/>
      <c r="P15" s="56"/>
      <c r="Q15" s="56"/>
      <c r="R15" s="57"/>
      <c r="S15" s="57"/>
      <c r="T15" s="57"/>
    </row>
    <row r="16" spans="1:20" ht="13.5" customHeight="1" x14ac:dyDescent="0.25">
      <c r="A16" s="56"/>
      <c r="B16" s="56"/>
      <c r="C16" s="56"/>
      <c r="D16" s="56"/>
      <c r="E16" s="56"/>
      <c r="F16" s="56"/>
      <c r="G16" s="56"/>
      <c r="H16" s="56"/>
      <c r="I16" s="56"/>
      <c r="J16" s="56"/>
      <c r="K16" s="56"/>
      <c r="L16" s="56"/>
      <c r="M16" s="56"/>
      <c r="N16" s="56"/>
      <c r="O16" s="56"/>
      <c r="P16" s="56"/>
      <c r="Q16" s="56"/>
      <c r="R16" s="57"/>
      <c r="S16" s="57"/>
      <c r="T16" s="57"/>
    </row>
    <row r="17" spans="1:20" ht="13.5" customHeight="1" x14ac:dyDescent="0.25">
      <c r="A17" s="56"/>
      <c r="B17" s="56"/>
      <c r="C17" s="56"/>
      <c r="D17" s="56"/>
      <c r="E17" s="56"/>
      <c r="F17" s="56"/>
      <c r="G17" s="56"/>
      <c r="H17" s="56"/>
      <c r="I17" s="56"/>
      <c r="J17" s="56"/>
      <c r="K17" s="56"/>
      <c r="L17" s="56"/>
      <c r="M17" s="56"/>
      <c r="N17" s="56"/>
      <c r="O17" s="56"/>
      <c r="P17" s="56"/>
      <c r="Q17" s="56"/>
      <c r="R17" s="57"/>
      <c r="S17" s="57"/>
      <c r="T17" s="57"/>
    </row>
    <row r="18" spans="1:20" ht="13.5" customHeight="1" x14ac:dyDescent="0.25">
      <c r="A18" s="56"/>
      <c r="B18" s="56"/>
      <c r="C18" s="56"/>
      <c r="D18" s="56"/>
      <c r="E18" s="56"/>
      <c r="F18" s="56"/>
      <c r="G18" s="56"/>
      <c r="H18" s="56"/>
      <c r="I18" s="56"/>
      <c r="J18" s="56"/>
      <c r="K18" s="56"/>
      <c r="L18" s="56"/>
      <c r="M18" s="56"/>
      <c r="N18" s="56"/>
      <c r="O18" s="56"/>
      <c r="P18" s="56"/>
      <c r="Q18" s="56"/>
      <c r="R18" s="57"/>
      <c r="S18" s="57"/>
      <c r="T18" s="57"/>
    </row>
    <row r="19" spans="1:20" ht="13.5" customHeight="1" x14ac:dyDescent="0.25">
      <c r="A19" s="56"/>
      <c r="B19" s="56"/>
      <c r="C19" s="56"/>
      <c r="D19" s="56"/>
      <c r="E19" s="56"/>
      <c r="F19" s="56"/>
      <c r="G19" s="56"/>
      <c r="H19" s="56"/>
      <c r="I19" s="56"/>
      <c r="J19" s="56"/>
      <c r="K19" s="56"/>
      <c r="L19" s="56"/>
      <c r="M19" s="56"/>
      <c r="N19" s="56"/>
      <c r="O19" s="56"/>
      <c r="P19" s="56"/>
      <c r="Q19" s="56"/>
      <c r="R19" s="57"/>
      <c r="S19" s="57"/>
      <c r="T19" s="57"/>
    </row>
    <row r="20" spans="1:20" ht="13.5" customHeight="1" x14ac:dyDescent="0.25">
      <c r="A20" s="56"/>
      <c r="B20" s="56"/>
      <c r="C20" s="56"/>
      <c r="D20" s="56"/>
      <c r="E20" s="56"/>
      <c r="F20" s="56"/>
      <c r="G20" s="56"/>
      <c r="H20" s="56"/>
      <c r="I20" s="56"/>
      <c r="J20" s="56"/>
      <c r="K20" s="56"/>
      <c r="L20" s="56"/>
      <c r="M20" s="56"/>
      <c r="N20" s="56"/>
      <c r="O20" s="56"/>
      <c r="P20" s="56"/>
      <c r="Q20" s="56"/>
      <c r="R20" s="57"/>
      <c r="S20" s="57"/>
      <c r="T20" s="57"/>
    </row>
    <row r="21" spans="1:20" ht="13.5" customHeight="1" x14ac:dyDescent="0.25">
      <c r="A21" s="56"/>
      <c r="B21" s="56"/>
      <c r="C21" s="56"/>
      <c r="D21" s="56"/>
      <c r="E21" s="56"/>
      <c r="F21" s="56"/>
      <c r="G21" s="56"/>
      <c r="H21" s="56"/>
      <c r="I21" s="56"/>
      <c r="J21" s="56"/>
      <c r="K21" s="56"/>
      <c r="L21" s="56"/>
      <c r="M21" s="56"/>
      <c r="N21" s="56"/>
      <c r="O21" s="56"/>
      <c r="P21" s="56"/>
      <c r="Q21" s="56"/>
      <c r="R21" s="57"/>
      <c r="S21" s="57"/>
      <c r="T21" s="57"/>
    </row>
    <row r="22" spans="1:20" ht="13.5" customHeight="1" x14ac:dyDescent="0.25">
      <c r="A22" s="56"/>
      <c r="B22" s="56"/>
      <c r="C22" s="56"/>
      <c r="D22" s="56"/>
      <c r="E22" s="56"/>
      <c r="F22" s="56"/>
      <c r="G22" s="56"/>
      <c r="H22" s="56"/>
      <c r="I22" s="56"/>
      <c r="J22" s="56"/>
      <c r="K22" s="56"/>
      <c r="L22" s="56"/>
      <c r="M22" s="56"/>
      <c r="N22" s="56"/>
      <c r="O22" s="56"/>
      <c r="P22" s="56"/>
      <c r="Q22" s="56"/>
      <c r="R22" s="57"/>
      <c r="S22" s="57"/>
      <c r="T22" s="57"/>
    </row>
    <row r="23" spans="1:20" ht="13.5" customHeight="1" x14ac:dyDescent="0.25">
      <c r="A23" s="56"/>
      <c r="B23" s="56"/>
      <c r="C23" s="56"/>
      <c r="D23" s="56"/>
      <c r="E23" s="56"/>
      <c r="F23" s="56"/>
      <c r="G23" s="56"/>
      <c r="H23" s="56"/>
      <c r="I23" s="56"/>
      <c r="J23" s="56"/>
      <c r="K23" s="56"/>
      <c r="L23" s="56"/>
      <c r="M23" s="56"/>
      <c r="N23" s="56"/>
      <c r="O23" s="56"/>
      <c r="P23" s="56"/>
      <c r="Q23" s="56"/>
      <c r="R23" s="57"/>
      <c r="S23" s="57"/>
      <c r="T23" s="57"/>
    </row>
    <row r="24" spans="1:20" ht="13.5" customHeight="1" x14ac:dyDescent="0.25">
      <c r="A24" s="56"/>
      <c r="B24" s="56"/>
      <c r="C24" s="56"/>
      <c r="D24" s="56"/>
      <c r="E24" s="56"/>
      <c r="F24" s="56"/>
      <c r="G24" s="56"/>
      <c r="H24" s="56"/>
      <c r="I24" s="56"/>
      <c r="J24" s="56"/>
      <c r="K24" s="56"/>
      <c r="L24" s="56"/>
      <c r="M24" s="56"/>
      <c r="N24" s="56"/>
      <c r="O24" s="56"/>
      <c r="P24" s="56"/>
      <c r="Q24" s="56"/>
      <c r="R24" s="57"/>
      <c r="S24" s="57"/>
      <c r="T24" s="57"/>
    </row>
    <row r="25" spans="1:20" ht="13.5" customHeight="1" x14ac:dyDescent="0.25">
      <c r="A25" s="56"/>
      <c r="B25" s="56"/>
      <c r="C25" s="56"/>
      <c r="D25" s="56"/>
      <c r="E25" s="56"/>
      <c r="F25" s="56"/>
      <c r="G25" s="56"/>
      <c r="H25" s="56"/>
      <c r="I25" s="56"/>
      <c r="J25" s="56"/>
      <c r="K25" s="56"/>
      <c r="L25" s="56"/>
      <c r="M25" s="56"/>
      <c r="N25" s="56"/>
      <c r="O25" s="56"/>
      <c r="P25" s="56"/>
      <c r="Q25" s="56"/>
      <c r="R25" s="57"/>
      <c r="S25" s="57"/>
      <c r="T25" s="57"/>
    </row>
    <row r="26" spans="1:20" ht="13.5" customHeight="1" x14ac:dyDescent="0.25">
      <c r="A26" s="56"/>
      <c r="B26" s="56"/>
      <c r="C26" s="56"/>
      <c r="D26" s="56"/>
      <c r="E26" s="56"/>
      <c r="F26" s="56"/>
      <c r="G26" s="56"/>
      <c r="H26" s="56"/>
      <c r="I26" s="56"/>
      <c r="J26" s="56"/>
      <c r="K26" s="56"/>
      <c r="L26" s="56"/>
      <c r="M26" s="56"/>
      <c r="N26" s="56"/>
      <c r="O26" s="56"/>
      <c r="P26" s="56"/>
      <c r="Q26" s="56"/>
      <c r="R26" s="57"/>
      <c r="S26" s="57"/>
      <c r="T26" s="57"/>
    </row>
    <row r="27" spans="1:20" ht="13.5" customHeight="1" x14ac:dyDescent="0.25">
      <c r="A27" s="56"/>
      <c r="B27" s="56"/>
      <c r="C27" s="56"/>
      <c r="D27" s="56"/>
      <c r="E27" s="56"/>
      <c r="F27" s="56"/>
      <c r="G27" s="56"/>
      <c r="H27" s="56"/>
      <c r="I27" s="56"/>
      <c r="J27" s="56"/>
      <c r="K27" s="56"/>
      <c r="L27" s="56"/>
      <c r="M27" s="56"/>
      <c r="N27" s="56"/>
      <c r="O27" s="56"/>
      <c r="P27" s="56"/>
      <c r="Q27" s="56"/>
      <c r="R27" s="57"/>
      <c r="S27" s="57"/>
      <c r="T27" s="57"/>
    </row>
    <row r="28" spans="1:20" ht="13.5" customHeight="1" x14ac:dyDescent="0.25">
      <c r="A28" s="56"/>
      <c r="B28" s="56"/>
      <c r="C28" s="56"/>
      <c r="D28" s="56"/>
      <c r="E28" s="56"/>
      <c r="F28" s="56"/>
      <c r="G28" s="56"/>
      <c r="H28" s="56"/>
      <c r="I28" s="56"/>
      <c r="J28" s="56"/>
      <c r="K28" s="56"/>
      <c r="L28" s="56"/>
      <c r="M28" s="56"/>
      <c r="N28" s="56"/>
      <c r="O28" s="56"/>
      <c r="P28" s="56"/>
      <c r="Q28" s="56"/>
      <c r="R28" s="57"/>
      <c r="S28" s="57"/>
      <c r="T28" s="57"/>
    </row>
    <row r="29" spans="1:20" ht="13.5" customHeight="1" x14ac:dyDescent="0.25">
      <c r="A29" s="56"/>
      <c r="B29" s="56"/>
      <c r="C29" s="56"/>
      <c r="D29" s="56"/>
      <c r="E29" s="56"/>
      <c r="F29" s="56"/>
      <c r="G29" s="56"/>
      <c r="H29" s="56"/>
      <c r="I29" s="56"/>
      <c r="J29" s="56"/>
      <c r="K29" s="56"/>
      <c r="L29" s="56"/>
      <c r="M29" s="56"/>
      <c r="N29" s="56"/>
      <c r="O29" s="56"/>
      <c r="P29" s="56"/>
      <c r="Q29" s="56"/>
      <c r="R29" s="57"/>
      <c r="S29" s="57"/>
      <c r="T29" s="57"/>
    </row>
    <row r="30" spans="1:20" ht="13.5" customHeight="1" x14ac:dyDescent="0.25">
      <c r="A30" s="56"/>
      <c r="B30" s="56"/>
      <c r="C30" s="56"/>
      <c r="D30" s="56"/>
      <c r="E30" s="56"/>
      <c r="F30" s="56"/>
      <c r="G30" s="56"/>
      <c r="H30" s="56"/>
      <c r="I30" s="56"/>
      <c r="J30" s="56"/>
      <c r="K30" s="56"/>
      <c r="L30" s="56"/>
      <c r="M30" s="56"/>
      <c r="N30" s="56"/>
      <c r="O30" s="56"/>
      <c r="P30" s="56"/>
      <c r="Q30" s="56"/>
      <c r="R30" s="57"/>
      <c r="S30" s="57"/>
      <c r="T30" s="57"/>
    </row>
    <row r="31" spans="1:20" ht="13.5" customHeight="1" x14ac:dyDescent="0.25">
      <c r="A31" s="56"/>
      <c r="B31" s="56"/>
      <c r="C31" s="56"/>
      <c r="D31" s="56"/>
      <c r="E31" s="56"/>
      <c r="F31" s="56"/>
      <c r="G31" s="56"/>
      <c r="H31" s="56"/>
      <c r="I31" s="56"/>
      <c r="J31" s="56"/>
      <c r="K31" s="56"/>
      <c r="L31" s="56"/>
      <c r="M31" s="56"/>
      <c r="N31" s="56"/>
      <c r="O31" s="56"/>
      <c r="P31" s="56"/>
      <c r="Q31" s="56"/>
      <c r="R31" s="57"/>
      <c r="S31" s="57"/>
      <c r="T31" s="57"/>
    </row>
    <row r="32" spans="1:20" ht="13.5" customHeight="1" x14ac:dyDescent="0.25">
      <c r="A32" s="56"/>
      <c r="B32" s="56"/>
      <c r="C32" s="56"/>
      <c r="D32" s="56"/>
      <c r="E32" s="56"/>
      <c r="F32" s="56"/>
      <c r="G32" s="56"/>
      <c r="H32" s="56"/>
      <c r="I32" s="56"/>
      <c r="J32" s="56"/>
      <c r="K32" s="56"/>
      <c r="L32" s="56"/>
      <c r="M32" s="56"/>
      <c r="N32" s="56"/>
      <c r="O32" s="56"/>
      <c r="P32" s="56"/>
      <c r="Q32" s="56"/>
      <c r="R32" s="57"/>
      <c r="S32" s="57"/>
      <c r="T32" s="57"/>
    </row>
    <row r="33" spans="1:20" ht="13.5" customHeight="1" x14ac:dyDescent="0.25">
      <c r="A33" s="56"/>
      <c r="B33" s="56"/>
      <c r="C33" s="56"/>
      <c r="D33" s="56"/>
      <c r="E33" s="56"/>
      <c r="F33" s="56"/>
      <c r="G33" s="56"/>
      <c r="H33" s="56"/>
      <c r="I33" s="56"/>
      <c r="J33" s="56"/>
      <c r="K33" s="56"/>
      <c r="L33" s="56"/>
      <c r="M33" s="56"/>
      <c r="N33" s="56"/>
      <c r="O33" s="56"/>
      <c r="P33" s="56"/>
      <c r="Q33" s="56"/>
      <c r="R33" s="57"/>
      <c r="S33" s="57"/>
      <c r="T33" s="57"/>
    </row>
    <row r="34" spans="1:20" ht="13.5" customHeight="1" x14ac:dyDescent="0.25">
      <c r="A34" s="56"/>
      <c r="B34" s="56"/>
      <c r="C34" s="56"/>
      <c r="D34" s="56"/>
      <c r="E34" s="56"/>
      <c r="F34" s="56"/>
      <c r="G34" s="56"/>
      <c r="H34" s="56"/>
      <c r="I34" s="56"/>
      <c r="J34" s="56"/>
      <c r="K34" s="56"/>
      <c r="L34" s="56"/>
      <c r="M34" s="56"/>
      <c r="N34" s="56"/>
      <c r="O34" s="56"/>
      <c r="P34" s="56"/>
      <c r="Q34" s="56"/>
      <c r="R34" s="57"/>
      <c r="S34" s="57"/>
      <c r="T34" s="57"/>
    </row>
    <row r="35" spans="1:20" ht="13.5" customHeight="1" x14ac:dyDescent="0.25">
      <c r="A35" s="56"/>
      <c r="B35" s="56"/>
      <c r="C35" s="56"/>
      <c r="D35" s="56"/>
      <c r="E35" s="56"/>
      <c r="F35" s="56"/>
      <c r="G35" s="56"/>
      <c r="H35" s="56"/>
      <c r="I35" s="56"/>
      <c r="J35" s="56"/>
      <c r="K35" s="56"/>
      <c r="L35" s="56"/>
      <c r="M35" s="56"/>
      <c r="N35" s="56"/>
      <c r="O35" s="56"/>
      <c r="P35" s="56"/>
      <c r="Q35" s="56"/>
      <c r="R35" s="57"/>
      <c r="S35" s="57"/>
      <c r="T35" s="57"/>
    </row>
    <row r="36" spans="1:20" ht="13.5" customHeight="1" x14ac:dyDescent="0.25">
      <c r="A36" s="56"/>
      <c r="B36" s="56"/>
      <c r="C36" s="56"/>
      <c r="D36" s="56"/>
      <c r="E36" s="56"/>
      <c r="F36" s="56"/>
      <c r="G36" s="56"/>
      <c r="H36" s="56"/>
      <c r="I36" s="56"/>
      <c r="J36" s="56"/>
      <c r="K36" s="56"/>
      <c r="L36" s="56"/>
      <c r="M36" s="56"/>
      <c r="N36" s="56"/>
      <c r="O36" s="56"/>
      <c r="P36" s="56"/>
      <c r="Q36" s="56"/>
      <c r="R36" s="57"/>
      <c r="S36" s="57"/>
      <c r="T36" s="57"/>
    </row>
    <row r="37" spans="1:20" ht="13.5" customHeight="1" x14ac:dyDescent="0.25">
      <c r="A37" s="56"/>
      <c r="B37" s="56"/>
      <c r="C37" s="56"/>
      <c r="D37" s="56"/>
      <c r="E37" s="56"/>
      <c r="F37" s="56"/>
      <c r="G37" s="56"/>
      <c r="H37" s="56"/>
      <c r="I37" s="56"/>
      <c r="J37" s="56"/>
      <c r="K37" s="56"/>
      <c r="L37" s="56"/>
      <c r="M37" s="56"/>
      <c r="N37" s="56"/>
      <c r="O37" s="56"/>
      <c r="P37" s="56"/>
      <c r="Q37" s="56"/>
      <c r="R37" s="57"/>
      <c r="S37" s="57"/>
      <c r="T37" s="57"/>
    </row>
    <row r="38" spans="1:20" ht="13.5" customHeight="1" x14ac:dyDescent="0.25">
      <c r="A38" s="56"/>
      <c r="B38" s="56"/>
      <c r="C38" s="56"/>
      <c r="D38" s="56"/>
      <c r="E38" s="56"/>
      <c r="F38" s="56"/>
      <c r="G38" s="56"/>
      <c r="H38" s="56"/>
      <c r="I38" s="56"/>
      <c r="J38" s="56"/>
      <c r="K38" s="56"/>
      <c r="L38" s="56"/>
      <c r="M38" s="56"/>
      <c r="N38" s="56"/>
      <c r="O38" s="56"/>
      <c r="P38" s="56"/>
      <c r="Q38" s="56"/>
      <c r="R38" s="57"/>
      <c r="S38" s="57"/>
      <c r="T38" s="57"/>
    </row>
    <row r="39" spans="1:20" ht="13.5" customHeight="1" x14ac:dyDescent="0.25">
      <c r="A39" s="56"/>
      <c r="B39" s="56"/>
      <c r="C39" s="56"/>
      <c r="D39" s="56"/>
      <c r="E39" s="56"/>
      <c r="F39" s="56"/>
      <c r="G39" s="56"/>
      <c r="H39" s="56"/>
      <c r="I39" s="56"/>
      <c r="J39" s="56"/>
      <c r="K39" s="56"/>
      <c r="L39" s="56"/>
      <c r="M39" s="56"/>
      <c r="N39" s="56"/>
      <c r="O39" s="56"/>
      <c r="P39" s="56"/>
      <c r="Q39" s="56"/>
      <c r="R39" s="57"/>
      <c r="S39" s="57"/>
      <c r="T39" s="57"/>
    </row>
    <row r="40" spans="1:20" ht="13.5" customHeight="1" x14ac:dyDescent="0.25">
      <c r="A40" s="56"/>
      <c r="B40" s="56"/>
      <c r="C40" s="56"/>
      <c r="D40" s="56"/>
      <c r="E40" s="56"/>
      <c r="F40" s="56"/>
      <c r="G40" s="56"/>
      <c r="H40" s="56"/>
      <c r="I40" s="56"/>
      <c r="J40" s="56"/>
      <c r="K40" s="56"/>
      <c r="L40" s="56"/>
      <c r="M40" s="56"/>
      <c r="N40" s="56"/>
      <c r="O40" s="56"/>
      <c r="P40" s="56"/>
      <c r="Q40" s="56"/>
      <c r="R40" s="57"/>
      <c r="S40" s="57"/>
      <c r="T40" s="57"/>
    </row>
    <row r="41" spans="1:20" ht="13.5" customHeight="1" x14ac:dyDescent="0.25">
      <c r="A41" s="56"/>
      <c r="B41" s="56"/>
      <c r="C41" s="56"/>
      <c r="D41" s="56"/>
      <c r="E41" s="56"/>
      <c r="F41" s="56"/>
      <c r="G41" s="56"/>
      <c r="H41" s="56"/>
      <c r="I41" s="56"/>
      <c r="J41" s="56"/>
      <c r="K41" s="56"/>
      <c r="L41" s="56"/>
      <c r="M41" s="56"/>
      <c r="N41" s="56"/>
      <c r="O41" s="56"/>
      <c r="P41" s="56"/>
      <c r="Q41" s="56"/>
      <c r="R41" s="57"/>
      <c r="S41" s="57"/>
      <c r="T41" s="57"/>
    </row>
    <row r="42" spans="1:20" ht="13.5" customHeight="1" x14ac:dyDescent="0.25">
      <c r="A42" s="56"/>
      <c r="B42" s="56"/>
      <c r="C42" s="56"/>
      <c r="D42" s="56"/>
      <c r="E42" s="56"/>
      <c r="F42" s="56"/>
      <c r="G42" s="56"/>
      <c r="H42" s="56"/>
      <c r="I42" s="56"/>
      <c r="J42" s="56"/>
      <c r="K42" s="56"/>
      <c r="L42" s="56"/>
      <c r="M42" s="56"/>
      <c r="N42" s="56"/>
      <c r="O42" s="56"/>
      <c r="P42" s="56"/>
      <c r="Q42" s="56"/>
      <c r="R42" s="57"/>
      <c r="S42" s="57"/>
      <c r="T42" s="57"/>
    </row>
    <row r="43" spans="1:20" ht="13.5" customHeight="1" x14ac:dyDescent="0.25">
      <c r="A43" s="56"/>
      <c r="B43" s="56"/>
      <c r="C43" s="56"/>
      <c r="D43" s="56"/>
      <c r="E43" s="56"/>
      <c r="F43" s="56"/>
      <c r="G43" s="56"/>
      <c r="H43" s="56"/>
      <c r="I43" s="56"/>
      <c r="J43" s="56"/>
      <c r="K43" s="56"/>
      <c r="L43" s="56"/>
      <c r="M43" s="56"/>
      <c r="N43" s="56"/>
      <c r="O43" s="56"/>
      <c r="P43" s="56"/>
      <c r="Q43" s="56"/>
      <c r="R43" s="57"/>
      <c r="S43" s="57"/>
      <c r="T43" s="57"/>
    </row>
    <row r="44" spans="1:20" ht="13.5" customHeight="1" x14ac:dyDescent="0.25">
      <c r="A44" s="56"/>
      <c r="B44" s="56"/>
      <c r="C44" s="56"/>
      <c r="D44" s="56"/>
      <c r="E44" s="56"/>
      <c r="F44" s="56"/>
      <c r="G44" s="56"/>
      <c r="H44" s="56"/>
      <c r="I44" s="56"/>
      <c r="J44" s="56"/>
      <c r="K44" s="56"/>
      <c r="L44" s="56"/>
      <c r="M44" s="56"/>
      <c r="N44" s="56"/>
      <c r="O44" s="56"/>
      <c r="P44" s="56"/>
      <c r="Q44" s="56"/>
      <c r="R44" s="57"/>
      <c r="S44" s="57"/>
      <c r="T44" s="57"/>
    </row>
    <row r="45" spans="1:20" ht="13.5" customHeight="1" x14ac:dyDescent="0.25">
      <c r="A45" s="56"/>
      <c r="B45" s="56"/>
      <c r="C45" s="56"/>
      <c r="D45" s="56"/>
      <c r="E45" s="56"/>
      <c r="F45" s="56"/>
      <c r="G45" s="56"/>
      <c r="H45" s="56"/>
      <c r="I45" s="56"/>
      <c r="J45" s="56"/>
      <c r="K45" s="56"/>
      <c r="L45" s="56"/>
      <c r="M45" s="56"/>
      <c r="N45" s="56"/>
      <c r="O45" s="56"/>
      <c r="P45" s="56"/>
      <c r="Q45" s="56"/>
      <c r="R45" s="57"/>
      <c r="S45" s="57"/>
      <c r="T45" s="57"/>
    </row>
    <row r="46" spans="1:20" ht="13.5" customHeight="1" x14ac:dyDescent="0.25">
      <c r="A46" s="56"/>
      <c r="B46" s="56"/>
      <c r="C46" s="56"/>
      <c r="D46" s="56"/>
      <c r="E46" s="56"/>
      <c r="F46" s="56"/>
      <c r="G46" s="56"/>
      <c r="H46" s="56"/>
      <c r="I46" s="56"/>
      <c r="J46" s="56"/>
      <c r="K46" s="56"/>
      <c r="L46" s="56"/>
      <c r="M46" s="56"/>
      <c r="N46" s="56"/>
      <c r="O46" s="56"/>
      <c r="P46" s="56"/>
      <c r="Q46" s="56"/>
      <c r="R46" s="57"/>
      <c r="S46" s="57"/>
      <c r="T46" s="57"/>
    </row>
    <row r="47" spans="1:20" ht="13.5" customHeight="1" x14ac:dyDescent="0.25">
      <c r="A47" s="56"/>
      <c r="B47" s="56"/>
      <c r="C47" s="56"/>
      <c r="D47" s="56"/>
      <c r="E47" s="56"/>
      <c r="F47" s="56"/>
      <c r="G47" s="56"/>
      <c r="H47" s="56"/>
      <c r="I47" s="56"/>
      <c r="J47" s="56"/>
      <c r="K47" s="56"/>
      <c r="L47" s="56"/>
      <c r="M47" s="56"/>
      <c r="N47" s="56"/>
      <c r="O47" s="56"/>
      <c r="P47" s="56"/>
      <c r="Q47" s="56"/>
      <c r="R47" s="57"/>
      <c r="S47" s="57"/>
      <c r="T47" s="57"/>
    </row>
    <row r="48" spans="1:20" ht="13.5" customHeight="1" x14ac:dyDescent="0.25">
      <c r="A48" s="56"/>
      <c r="B48" s="56"/>
      <c r="C48" s="56"/>
      <c r="D48" s="56"/>
      <c r="E48" s="56"/>
      <c r="F48" s="56"/>
      <c r="G48" s="56"/>
      <c r="H48" s="56"/>
      <c r="I48" s="56"/>
      <c r="J48" s="56"/>
      <c r="K48" s="56"/>
      <c r="L48" s="56"/>
      <c r="M48" s="56"/>
      <c r="N48" s="56"/>
      <c r="O48" s="56"/>
      <c r="P48" s="56"/>
      <c r="Q48" s="56"/>
      <c r="R48" s="57"/>
      <c r="S48" s="57"/>
      <c r="T48" s="57"/>
    </row>
    <row r="49" spans="1:20" ht="13.5" customHeight="1" x14ac:dyDescent="0.25">
      <c r="A49" s="56"/>
      <c r="B49" s="56"/>
      <c r="C49" s="56"/>
      <c r="D49" s="56"/>
      <c r="E49" s="56"/>
      <c r="F49" s="56"/>
      <c r="G49" s="56"/>
      <c r="H49" s="56"/>
      <c r="I49" s="56"/>
      <c r="J49" s="56"/>
      <c r="K49" s="56"/>
      <c r="L49" s="56"/>
      <c r="M49" s="56"/>
      <c r="N49" s="56"/>
      <c r="O49" s="56"/>
      <c r="P49" s="56"/>
      <c r="Q49" s="56"/>
      <c r="R49" s="57"/>
      <c r="S49" s="57"/>
      <c r="T49" s="57"/>
    </row>
    <row r="50" spans="1:20" ht="13.5" customHeight="1" x14ac:dyDescent="0.25">
      <c r="A50" s="56"/>
      <c r="B50" s="56"/>
      <c r="C50" s="56"/>
      <c r="D50" s="56"/>
      <c r="E50" s="56"/>
      <c r="F50" s="56"/>
      <c r="G50" s="56"/>
      <c r="H50" s="56"/>
      <c r="I50" s="56"/>
      <c r="J50" s="56"/>
      <c r="K50" s="56"/>
      <c r="L50" s="56"/>
      <c r="M50" s="56"/>
      <c r="N50" s="56"/>
      <c r="O50" s="56"/>
      <c r="P50" s="56"/>
      <c r="Q50" s="56"/>
      <c r="R50" s="57"/>
      <c r="S50" s="57"/>
      <c r="T50" s="57"/>
    </row>
    <row r="51" spans="1:20" ht="13.5" customHeight="1" x14ac:dyDescent="0.25">
      <c r="A51" s="56"/>
      <c r="B51" s="56"/>
      <c r="C51" s="56"/>
      <c r="D51" s="56"/>
      <c r="E51" s="56"/>
      <c r="F51" s="56"/>
      <c r="G51" s="56"/>
      <c r="H51" s="56"/>
      <c r="I51" s="56"/>
      <c r="J51" s="56"/>
      <c r="K51" s="56"/>
      <c r="L51" s="56"/>
      <c r="M51" s="56"/>
      <c r="N51" s="56"/>
      <c r="O51" s="56"/>
      <c r="P51" s="56"/>
      <c r="Q51" s="56"/>
      <c r="R51" s="57"/>
      <c r="S51" s="57"/>
      <c r="T51" s="57"/>
    </row>
    <row r="52" spans="1:20" ht="13.5" customHeight="1" x14ac:dyDescent="0.25">
      <c r="A52" s="56"/>
      <c r="B52" s="56"/>
      <c r="C52" s="56"/>
      <c r="D52" s="56"/>
      <c r="E52" s="56"/>
      <c r="F52" s="56"/>
      <c r="G52" s="56"/>
      <c r="H52" s="56"/>
      <c r="I52" s="56"/>
      <c r="J52" s="56"/>
      <c r="K52" s="56"/>
      <c r="L52" s="56"/>
      <c r="M52" s="56"/>
      <c r="N52" s="56"/>
      <c r="O52" s="56"/>
      <c r="P52" s="56"/>
      <c r="Q52" s="56"/>
      <c r="R52" s="57"/>
      <c r="S52" s="57"/>
      <c r="T52" s="57"/>
    </row>
    <row r="53" spans="1:20" ht="13.5" customHeight="1" x14ac:dyDescent="0.25">
      <c r="A53" s="56"/>
      <c r="B53" s="56"/>
      <c r="C53" s="56"/>
      <c r="D53" s="56"/>
      <c r="E53" s="56"/>
      <c r="F53" s="56"/>
      <c r="G53" s="56"/>
      <c r="H53" s="56"/>
      <c r="I53" s="56"/>
      <c r="J53" s="56"/>
      <c r="K53" s="56"/>
      <c r="L53" s="56"/>
      <c r="M53" s="56"/>
      <c r="N53" s="56"/>
      <c r="O53" s="56"/>
      <c r="P53" s="56"/>
      <c r="Q53" s="56"/>
      <c r="R53" s="57"/>
      <c r="S53" s="57"/>
      <c r="T53" s="57"/>
    </row>
    <row r="54" spans="1:20" ht="13.5" customHeight="1" x14ac:dyDescent="0.25">
      <c r="A54" s="56"/>
      <c r="B54" s="56"/>
      <c r="C54" s="56"/>
      <c r="D54" s="56"/>
      <c r="E54" s="56"/>
      <c r="F54" s="56"/>
      <c r="G54" s="56"/>
      <c r="H54" s="56"/>
      <c r="I54" s="56"/>
      <c r="J54" s="56"/>
      <c r="K54" s="56"/>
      <c r="L54" s="56"/>
      <c r="M54" s="56"/>
      <c r="N54" s="56"/>
      <c r="O54" s="56"/>
      <c r="P54" s="56"/>
      <c r="Q54" s="56"/>
      <c r="R54" s="57"/>
      <c r="S54" s="57"/>
      <c r="T54" s="57"/>
    </row>
    <row r="55" spans="1:20" ht="21.75" customHeight="1" x14ac:dyDescent="0.25">
      <c r="A55" s="56"/>
      <c r="B55" s="56"/>
      <c r="C55" s="56"/>
      <c r="D55" s="56"/>
      <c r="E55" s="56"/>
      <c r="F55" s="56"/>
      <c r="G55" s="56"/>
      <c r="H55" s="56"/>
      <c r="I55" s="56"/>
      <c r="J55" s="56"/>
      <c r="K55" s="56"/>
      <c r="L55" s="56"/>
      <c r="M55" s="56"/>
      <c r="N55" s="56"/>
      <c r="O55" s="56"/>
      <c r="P55" s="56"/>
      <c r="Q55" s="56"/>
      <c r="R55" s="57"/>
      <c r="S55" s="57"/>
      <c r="T55" s="57"/>
    </row>
    <row r="56" spans="1:20" ht="13.5" customHeight="1" x14ac:dyDescent="0.25">
      <c r="A56" s="58" t="s">
        <v>93</v>
      </c>
      <c r="B56" s="57"/>
      <c r="C56" s="57"/>
      <c r="D56" s="57"/>
      <c r="E56" s="57"/>
      <c r="F56" s="57"/>
      <c r="G56" s="57"/>
      <c r="H56" s="57"/>
      <c r="I56" s="57"/>
      <c r="J56" s="57"/>
      <c r="K56" s="57"/>
      <c r="L56" s="57"/>
      <c r="M56" s="57"/>
      <c r="N56" s="57"/>
      <c r="O56" s="57"/>
      <c r="P56" s="57"/>
      <c r="Q56" s="57"/>
      <c r="R56" s="57"/>
      <c r="S56" s="57"/>
      <c r="T56" s="57"/>
    </row>
    <row r="57" spans="1:20" ht="13.5" customHeight="1" x14ac:dyDescent="0.25">
      <c r="A57" s="58" t="s">
        <v>94</v>
      </c>
      <c r="B57" s="57"/>
      <c r="C57" s="57"/>
      <c r="D57" s="57"/>
      <c r="E57" s="57"/>
      <c r="F57" s="57"/>
      <c r="G57" s="57"/>
      <c r="H57" s="57"/>
      <c r="I57" s="57"/>
      <c r="J57" s="57"/>
      <c r="K57" s="57"/>
      <c r="L57" s="57"/>
      <c r="M57" s="57"/>
      <c r="N57" s="57"/>
      <c r="O57" s="57"/>
      <c r="P57" s="57"/>
      <c r="Q57" s="57"/>
      <c r="R57" s="57"/>
      <c r="S57" s="57"/>
      <c r="T57" s="57"/>
    </row>
    <row r="58" spans="1:20" ht="13.5" customHeight="1" x14ac:dyDescent="0.25">
      <c r="A58" s="58" t="s">
        <v>95</v>
      </c>
      <c r="B58" s="57"/>
      <c r="C58" s="57"/>
      <c r="D58" s="57"/>
      <c r="E58" s="57"/>
      <c r="F58" s="57"/>
      <c r="G58" s="57"/>
      <c r="H58" s="57"/>
      <c r="I58" s="57"/>
      <c r="J58" s="57"/>
      <c r="K58" s="57"/>
      <c r="L58" s="57"/>
      <c r="M58" s="57"/>
      <c r="N58" s="57"/>
      <c r="O58" s="57"/>
      <c r="P58" s="57"/>
      <c r="Q58" s="57"/>
      <c r="R58" s="57"/>
      <c r="S58" s="57"/>
      <c r="T58" s="57"/>
    </row>
    <row r="59" spans="1:20" ht="13.5" customHeight="1" x14ac:dyDescent="0.25">
      <c r="A59" s="58" t="s">
        <v>96</v>
      </c>
      <c r="B59" s="57"/>
      <c r="C59" s="57"/>
      <c r="D59" s="57"/>
      <c r="E59" s="57"/>
      <c r="F59" s="57"/>
      <c r="G59" s="57"/>
      <c r="H59" s="57"/>
      <c r="I59" s="57"/>
      <c r="J59" s="57"/>
      <c r="K59" s="57"/>
      <c r="L59" s="57"/>
      <c r="M59" s="57"/>
      <c r="N59" s="57"/>
      <c r="O59" s="57"/>
      <c r="P59" s="57"/>
      <c r="Q59" s="57"/>
      <c r="R59" s="57"/>
      <c r="S59" s="57"/>
      <c r="T59" s="57"/>
    </row>
    <row r="60" spans="1:20" ht="13.5" customHeight="1" x14ac:dyDescent="0.25">
      <c r="A60" s="58" t="s">
        <v>55</v>
      </c>
      <c r="B60" s="57"/>
      <c r="C60" s="57"/>
      <c r="D60" s="57"/>
      <c r="E60" s="57"/>
      <c r="F60" s="57"/>
      <c r="G60" s="57"/>
      <c r="H60" s="57"/>
      <c r="I60" s="57"/>
      <c r="J60" s="57"/>
      <c r="K60" s="57"/>
      <c r="L60" s="57"/>
      <c r="M60" s="57"/>
      <c r="N60" s="57"/>
      <c r="O60" s="57"/>
      <c r="P60" s="57"/>
      <c r="Q60" s="57"/>
      <c r="R60" s="57"/>
      <c r="S60" s="57"/>
      <c r="T60" s="57"/>
    </row>
    <row r="61" spans="1:20" ht="13.5" customHeight="1" x14ac:dyDescent="0.25">
      <c r="A61" s="59" t="s">
        <v>97</v>
      </c>
      <c r="B61" s="57"/>
      <c r="C61" s="57"/>
      <c r="D61" s="57"/>
      <c r="E61" s="57"/>
      <c r="F61" s="57"/>
      <c r="G61" s="57"/>
      <c r="H61" s="57"/>
      <c r="I61" s="57"/>
      <c r="J61" s="57"/>
      <c r="K61" s="57"/>
      <c r="L61" s="57"/>
      <c r="M61" s="57"/>
      <c r="N61" s="57"/>
      <c r="O61" s="57"/>
      <c r="P61" s="57"/>
      <c r="Q61" s="57"/>
      <c r="R61" s="57"/>
      <c r="S61" s="57"/>
      <c r="T61" s="57"/>
    </row>
    <row r="62" spans="1:20" ht="13.5" customHeight="1" x14ac:dyDescent="0.25">
      <c r="A62" s="60" t="s">
        <v>98</v>
      </c>
      <c r="B62" s="57"/>
      <c r="C62" s="57"/>
      <c r="D62" s="57"/>
      <c r="E62" s="57"/>
      <c r="F62" s="57"/>
      <c r="G62" s="57"/>
      <c r="H62" s="57"/>
      <c r="I62" s="57"/>
      <c r="J62" s="57"/>
      <c r="K62" s="57"/>
      <c r="L62" s="57"/>
      <c r="M62" s="57"/>
      <c r="N62" s="57"/>
      <c r="O62" s="57"/>
      <c r="P62" s="57"/>
      <c r="Q62" s="57"/>
      <c r="R62" s="57"/>
      <c r="S62" s="57"/>
      <c r="T62" s="57"/>
    </row>
    <row r="63" spans="1:20" ht="13.5" customHeight="1" x14ac:dyDescent="0.25">
      <c r="A63" s="61" t="s">
        <v>58</v>
      </c>
      <c r="B63" s="57"/>
      <c r="C63" s="57"/>
      <c r="D63" s="57"/>
      <c r="E63" s="57"/>
      <c r="F63" s="57"/>
      <c r="G63" s="57"/>
      <c r="H63" s="57"/>
      <c r="I63" s="57"/>
      <c r="J63" s="57"/>
      <c r="K63" s="62"/>
      <c r="L63" s="62"/>
      <c r="M63" s="62"/>
      <c r="N63" s="62"/>
      <c r="O63" s="57"/>
      <c r="P63" s="57"/>
      <c r="Q63" s="57"/>
      <c r="R63" s="57"/>
      <c r="S63" s="57"/>
      <c r="T63" s="57"/>
    </row>
    <row r="64" spans="1:20" x14ac:dyDescent="0.2">
      <c r="A64" s="6"/>
      <c r="B64" s="6"/>
      <c r="C64" s="6"/>
      <c r="D64" s="6"/>
      <c r="F64" s="6"/>
      <c r="G64" s="6"/>
      <c r="H64" s="6"/>
      <c r="I64" s="6"/>
    </row>
    <row r="65" spans="1:9" ht="67.5" customHeight="1" x14ac:dyDescent="0.2">
      <c r="A65" s="381" t="s">
        <v>99</v>
      </c>
      <c r="B65" s="382" t="s">
        <v>403</v>
      </c>
      <c r="C65" s="382" t="s">
        <v>404</v>
      </c>
      <c r="D65" s="383" t="s">
        <v>102</v>
      </c>
      <c r="F65" s="63" t="s">
        <v>103</v>
      </c>
      <c r="G65" s="64" t="s">
        <v>100</v>
      </c>
      <c r="H65" s="64" t="s">
        <v>101</v>
      </c>
      <c r="I65" s="65" t="s">
        <v>102</v>
      </c>
    </row>
    <row r="66" spans="1:9" x14ac:dyDescent="0.2">
      <c r="A66" s="365" t="s">
        <v>6</v>
      </c>
      <c r="B66" s="391">
        <v>4.0706372187894999</v>
      </c>
      <c r="C66" s="391">
        <v>0.76733069343294003</v>
      </c>
      <c r="D66" s="392">
        <f t="shared" ref="D66:D99" si="0">+B66+C66</f>
        <v>4.8379679122224397</v>
      </c>
      <c r="F66" s="66" t="s">
        <v>104</v>
      </c>
      <c r="G66" s="67">
        <v>1.1315408548151267</v>
      </c>
      <c r="H66" s="67">
        <v>0.48100646064276542</v>
      </c>
      <c r="I66" s="68">
        <v>1.6089170711529444</v>
      </c>
    </row>
    <row r="67" spans="1:9" ht="11.25" customHeight="1" x14ac:dyDescent="0.2">
      <c r="A67" s="102" t="s">
        <v>23</v>
      </c>
      <c r="B67" s="105">
        <v>4.2260159431791005</v>
      </c>
      <c r="C67" s="105">
        <v>0.49800580821127005</v>
      </c>
      <c r="D67" s="384">
        <f t="shared" si="0"/>
        <v>4.7240217513903708</v>
      </c>
      <c r="F67" s="10" t="s">
        <v>4</v>
      </c>
      <c r="G67" s="69">
        <v>0.95907315190252995</v>
      </c>
      <c r="H67" s="69">
        <v>1.6837031493574</v>
      </c>
      <c r="I67" s="70">
        <v>1.6089170711529444</v>
      </c>
    </row>
    <row r="68" spans="1:9" ht="11.25" customHeight="1" x14ac:dyDescent="0.2">
      <c r="A68" s="80" t="s">
        <v>22</v>
      </c>
      <c r="B68" s="81">
        <v>3.8770693032326999</v>
      </c>
      <c r="C68" s="81">
        <v>0.80633228745750996</v>
      </c>
      <c r="D68" s="82">
        <f t="shared" si="0"/>
        <v>4.6834015906902096</v>
      </c>
      <c r="F68" s="13" t="s">
        <v>105</v>
      </c>
      <c r="G68" s="71">
        <v>1.525434688751</v>
      </c>
      <c r="H68" s="71">
        <v>0.98384376108697003</v>
      </c>
      <c r="I68" s="72">
        <v>1.6089170711529444</v>
      </c>
    </row>
    <row r="69" spans="1:9" ht="11.25" customHeight="1" x14ac:dyDescent="0.2">
      <c r="A69" s="102" t="s">
        <v>2</v>
      </c>
      <c r="B69" s="105">
        <v>4.6733898324004404</v>
      </c>
      <c r="C69" s="105">
        <v>0</v>
      </c>
      <c r="D69" s="384">
        <f t="shared" si="0"/>
        <v>4.6733898324004404</v>
      </c>
      <c r="F69" s="10" t="s">
        <v>106</v>
      </c>
      <c r="G69" s="69">
        <v>1.2934450959897452</v>
      </c>
      <c r="H69" s="69">
        <v>1.1973802679542545</v>
      </c>
      <c r="I69" s="70">
        <v>1.6089170711529444</v>
      </c>
    </row>
    <row r="70" spans="1:9" ht="11.25" customHeight="1" x14ac:dyDescent="0.2">
      <c r="A70" s="80" t="s">
        <v>3</v>
      </c>
      <c r="B70" s="81">
        <v>4.5066416321289005</v>
      </c>
      <c r="C70" s="81">
        <v>0.13596062142766999</v>
      </c>
      <c r="D70" s="82">
        <f t="shared" si="0"/>
        <v>4.6426022535565705</v>
      </c>
      <c r="F70" s="13" t="s">
        <v>107</v>
      </c>
      <c r="G70" s="71">
        <v>0.96617226668480005</v>
      </c>
      <c r="H70" s="71">
        <v>1.3830816722351</v>
      </c>
      <c r="I70" s="72">
        <v>1.6089170711529444</v>
      </c>
    </row>
    <row r="71" spans="1:9" ht="11.25" customHeight="1" x14ac:dyDescent="0.2">
      <c r="A71" s="102" t="s">
        <v>8</v>
      </c>
      <c r="B71" s="105">
        <v>4.3980504055337999</v>
      </c>
      <c r="C71" s="105">
        <v>0.18264992537421001</v>
      </c>
      <c r="D71" s="384">
        <f t="shared" si="0"/>
        <v>4.5807003309080097</v>
      </c>
      <c r="F71" s="10" t="s">
        <v>108</v>
      </c>
      <c r="G71" s="69">
        <v>0.94423891182590003</v>
      </c>
      <c r="H71" s="69">
        <v>1.3428615666382999</v>
      </c>
      <c r="I71" s="70">
        <v>1.6089170711529444</v>
      </c>
    </row>
    <row r="72" spans="1:9" ht="11.25" customHeight="1" x14ac:dyDescent="0.2">
      <c r="A72" s="102" t="s">
        <v>9</v>
      </c>
      <c r="B72" s="105">
        <v>4.2692867668721401</v>
      </c>
      <c r="C72" s="105">
        <v>9.0215183167979995E-2</v>
      </c>
      <c r="D72" s="384">
        <f t="shared" si="0"/>
        <v>4.3595019500401202</v>
      </c>
      <c r="F72" s="13" t="s">
        <v>44</v>
      </c>
      <c r="G72" s="71">
        <v>1.1400059257265001</v>
      </c>
      <c r="H72" s="71">
        <v>1.1014072113316</v>
      </c>
      <c r="I72" s="72">
        <v>1.6089170711529444</v>
      </c>
    </row>
    <row r="73" spans="1:9" ht="11.25" customHeight="1" x14ac:dyDescent="0.2">
      <c r="A73" s="102" t="s">
        <v>27</v>
      </c>
      <c r="B73" s="105">
        <v>3.8436186865825999</v>
      </c>
      <c r="C73" s="105">
        <v>0.42942602939641999</v>
      </c>
      <c r="D73" s="384">
        <f t="shared" si="0"/>
        <v>4.2730447159790197</v>
      </c>
      <c r="F73" s="10" t="s">
        <v>25</v>
      </c>
      <c r="G73" s="69">
        <v>1.8755393810626999</v>
      </c>
      <c r="H73" s="69">
        <v>0.15336960323116</v>
      </c>
      <c r="I73" s="70">
        <v>1.6089170711529444</v>
      </c>
    </row>
    <row r="74" spans="1:9" ht="11.25" customHeight="1" x14ac:dyDescent="0.2">
      <c r="A74" s="80" t="s">
        <v>109</v>
      </c>
      <c r="B74" s="81">
        <v>3.8163471651638101</v>
      </c>
      <c r="C74" s="81">
        <v>0.18061610136417999</v>
      </c>
      <c r="D74" s="82">
        <f t="shared" si="0"/>
        <v>3.9969632665279899</v>
      </c>
      <c r="F74" s="13" t="s">
        <v>6</v>
      </c>
      <c r="G74" s="71">
        <v>1.0860523895530001</v>
      </c>
      <c r="H74" s="71">
        <v>0.75344162933074998</v>
      </c>
      <c r="I74" s="72">
        <v>1.6089170711529444</v>
      </c>
    </row>
    <row r="75" spans="1:9" ht="11.25" customHeight="1" x14ac:dyDescent="0.2">
      <c r="A75" s="102" t="s">
        <v>18</v>
      </c>
      <c r="B75" s="105">
        <v>3.2344423307083701</v>
      </c>
      <c r="C75" s="105">
        <v>0.70079161170402005</v>
      </c>
      <c r="D75" s="384">
        <f t="shared" si="0"/>
        <v>3.9352339424123901</v>
      </c>
      <c r="F75" s="10" t="s">
        <v>14</v>
      </c>
      <c r="G75" s="69">
        <v>1.7425292169513</v>
      </c>
      <c r="H75" s="69">
        <v>6.6493989131280004E-2</v>
      </c>
      <c r="I75" s="70">
        <v>1.6089170711529444</v>
      </c>
    </row>
    <row r="76" spans="1:9" ht="11.25" customHeight="1" x14ac:dyDescent="0.2">
      <c r="A76" s="102" t="s">
        <v>14</v>
      </c>
      <c r="B76" s="105">
        <v>3.9025147490718002</v>
      </c>
      <c r="C76" s="105">
        <v>2.3061560742490002E-2</v>
      </c>
      <c r="D76" s="384">
        <f t="shared" si="0"/>
        <v>3.9255763098142902</v>
      </c>
      <c r="F76" s="13" t="s">
        <v>22</v>
      </c>
      <c r="G76" s="71">
        <v>0.91932384882242002</v>
      </c>
      <c r="H76" s="71">
        <v>0.85186745537110997</v>
      </c>
      <c r="I76" s="72">
        <v>1.6089170711529444</v>
      </c>
    </row>
    <row r="77" spans="1:9" ht="11.25" customHeight="1" x14ac:dyDescent="0.2">
      <c r="A77" s="80" t="s">
        <v>17</v>
      </c>
      <c r="B77" s="81">
        <v>3.4370713578190699</v>
      </c>
      <c r="C77" s="81">
        <v>0.36947217791281001</v>
      </c>
      <c r="D77" s="82">
        <f t="shared" si="0"/>
        <v>3.8065435357318798</v>
      </c>
      <c r="F77" s="10" t="s">
        <v>5</v>
      </c>
      <c r="G77" s="69">
        <v>1.6597690933745</v>
      </c>
      <c r="H77" s="69">
        <v>8.9314271779990004E-2</v>
      </c>
      <c r="I77" s="70">
        <v>1.6089170711529444</v>
      </c>
    </row>
    <row r="78" spans="1:9" ht="11.25" customHeight="1" x14ac:dyDescent="0.2">
      <c r="A78" s="102" t="s">
        <v>24</v>
      </c>
      <c r="B78" s="105">
        <v>3.5213943346884999</v>
      </c>
      <c r="C78" s="105">
        <v>0.26075740645810996</v>
      </c>
      <c r="D78" s="384">
        <f t="shared" si="0"/>
        <v>3.7821517411466097</v>
      </c>
      <c r="F78" s="13" t="s">
        <v>3</v>
      </c>
      <c r="G78" s="71">
        <v>1.6287997364357001</v>
      </c>
      <c r="H78" s="71">
        <v>0.10041607127847001</v>
      </c>
      <c r="I78" s="72">
        <v>1.6089170711529444</v>
      </c>
    </row>
    <row r="79" spans="1:9" ht="11.25" customHeight="1" x14ac:dyDescent="0.2">
      <c r="A79" s="388" t="s">
        <v>104</v>
      </c>
      <c r="B79" s="389">
        <v>3.4399375671632195</v>
      </c>
      <c r="C79" s="389">
        <v>0.31141276122407791</v>
      </c>
      <c r="D79" s="390">
        <f t="shared" si="0"/>
        <v>3.7513503283872973</v>
      </c>
      <c r="F79" s="10" t="s">
        <v>17</v>
      </c>
      <c r="G79" s="69">
        <v>1.2262792601248</v>
      </c>
      <c r="H79" s="69">
        <v>0.48909423624727999</v>
      </c>
      <c r="I79" s="70">
        <v>1.6089170711529444</v>
      </c>
    </row>
    <row r="80" spans="1:9" ht="11.25" customHeight="1" x14ac:dyDescent="0.2">
      <c r="A80" s="80" t="s">
        <v>7</v>
      </c>
      <c r="B80" s="81">
        <v>3.7027035624115898</v>
      </c>
      <c r="C80" s="81">
        <v>0</v>
      </c>
      <c r="D80" s="82">
        <f t="shared" si="0"/>
        <v>3.7027035624115898</v>
      </c>
      <c r="F80" s="13" t="s">
        <v>7</v>
      </c>
      <c r="G80" s="71">
        <v>1.5259084533203</v>
      </c>
      <c r="H80" s="71">
        <v>0.16982041211074</v>
      </c>
      <c r="I80" s="72">
        <v>1.6089170711529444</v>
      </c>
    </row>
    <row r="81" spans="1:9" ht="11.25" customHeight="1" x14ac:dyDescent="0.2">
      <c r="A81" s="102" t="s">
        <v>11</v>
      </c>
      <c r="B81" s="105">
        <v>3.3290925404676401</v>
      </c>
      <c r="C81" s="105">
        <v>0.33289868654070998</v>
      </c>
      <c r="D81" s="384">
        <f t="shared" si="0"/>
        <v>3.6619912270083503</v>
      </c>
      <c r="F81" s="10" t="s">
        <v>41</v>
      </c>
      <c r="G81" s="69">
        <v>1.3659142411606999</v>
      </c>
      <c r="H81" s="69">
        <v>0.3201397330879</v>
      </c>
      <c r="I81" s="70">
        <v>1.6089170711529444</v>
      </c>
    </row>
    <row r="82" spans="1:9" ht="11.25" customHeight="1" x14ac:dyDescent="0.2">
      <c r="A82" s="80" t="s">
        <v>21</v>
      </c>
      <c r="B82" s="81">
        <v>3.0536357313963904</v>
      </c>
      <c r="C82" s="81">
        <v>0.53276688441608</v>
      </c>
      <c r="D82" s="82">
        <f t="shared" si="0"/>
        <v>3.5864026158124704</v>
      </c>
      <c r="F82" s="13" t="s">
        <v>32</v>
      </c>
      <c r="G82" s="71">
        <v>1.2813713541728</v>
      </c>
      <c r="H82" s="71">
        <v>0.39969132403739999</v>
      </c>
      <c r="I82" s="72">
        <v>1.6089170711529444</v>
      </c>
    </row>
    <row r="83" spans="1:9" ht="11.25" customHeight="1" x14ac:dyDescent="0.2">
      <c r="A83" s="102" t="s">
        <v>157</v>
      </c>
      <c r="B83" s="105">
        <v>3.2714272816493004</v>
      </c>
      <c r="C83" s="105">
        <v>0.28768614104967</v>
      </c>
      <c r="D83" s="384">
        <f t="shared" si="0"/>
        <v>3.5591134226989705</v>
      </c>
      <c r="F83" s="10" t="s">
        <v>110</v>
      </c>
      <c r="G83" s="69">
        <v>0.71135923527886991</v>
      </c>
      <c r="H83" s="69">
        <v>0.96217150918433003</v>
      </c>
      <c r="I83" s="70">
        <v>1.6089170711529444</v>
      </c>
    </row>
    <row r="84" spans="1:9" ht="11.25" customHeight="1" x14ac:dyDescent="0.2">
      <c r="A84" s="80" t="s">
        <v>4</v>
      </c>
      <c r="B84" s="81">
        <v>3.25103598569215</v>
      </c>
      <c r="C84" s="81">
        <v>0.27769336447046</v>
      </c>
      <c r="D84" s="82">
        <f t="shared" si="0"/>
        <v>3.5287293501626102</v>
      </c>
      <c r="F84" s="13" t="s">
        <v>27</v>
      </c>
      <c r="G84" s="71">
        <v>0.91094387973859003</v>
      </c>
      <c r="H84" s="71">
        <v>0.74595487594314003</v>
      </c>
      <c r="I84" s="72">
        <v>1.6089170711529444</v>
      </c>
    </row>
    <row r="85" spans="1:9" ht="11.25" customHeight="1" x14ac:dyDescent="0.2">
      <c r="A85" s="102" t="s">
        <v>28</v>
      </c>
      <c r="B85" s="105">
        <v>3.1245771691571704</v>
      </c>
      <c r="C85" s="105">
        <v>0.25915580423251999</v>
      </c>
      <c r="D85" s="384">
        <f t="shared" si="0"/>
        <v>3.3837329733896904</v>
      </c>
      <c r="F85" s="10" t="s">
        <v>2</v>
      </c>
      <c r="G85" s="69">
        <v>1.5426238041079001</v>
      </c>
      <c r="H85" s="69">
        <v>6.3543879798299993E-2</v>
      </c>
      <c r="I85" s="70">
        <v>1.6089170711529444</v>
      </c>
    </row>
    <row r="86" spans="1:9" ht="11.25" customHeight="1" x14ac:dyDescent="0.2">
      <c r="A86" s="80" t="s">
        <v>41</v>
      </c>
      <c r="B86" s="81">
        <v>2.9107966071608797</v>
      </c>
      <c r="C86" s="81">
        <v>0.42503680188603998</v>
      </c>
      <c r="D86" s="82">
        <f t="shared" si="0"/>
        <v>3.3358334090469199</v>
      </c>
      <c r="F86" s="13" t="s">
        <v>12</v>
      </c>
      <c r="G86" s="71">
        <v>0.55805590718872</v>
      </c>
      <c r="H86" s="71">
        <v>1.0157835984526999</v>
      </c>
      <c r="I86" s="72">
        <v>1.6089170711529444</v>
      </c>
    </row>
    <row r="87" spans="1:9" ht="11.25" customHeight="1" x14ac:dyDescent="0.2">
      <c r="A87" s="102" t="s">
        <v>5</v>
      </c>
      <c r="B87" s="105">
        <v>3.1401642871558</v>
      </c>
      <c r="C87" s="105">
        <v>7.4233908103129992E-2</v>
      </c>
      <c r="D87" s="384">
        <f t="shared" si="0"/>
        <v>3.21439819525893</v>
      </c>
      <c r="F87" s="10" t="s">
        <v>24</v>
      </c>
      <c r="G87" s="69">
        <v>1.2021081327528</v>
      </c>
      <c r="H87" s="69">
        <v>0.26697030329803001</v>
      </c>
      <c r="I87" s="70">
        <v>1.6089170711529444</v>
      </c>
    </row>
    <row r="88" spans="1:9" ht="11.25" customHeight="1" x14ac:dyDescent="0.2">
      <c r="A88" s="102" t="s">
        <v>25</v>
      </c>
      <c r="B88" s="105">
        <v>3.0867243233577799</v>
      </c>
      <c r="C88" s="105">
        <v>5.6087741949059994E-2</v>
      </c>
      <c r="D88" s="384">
        <f t="shared" si="0"/>
        <v>3.1428120653068401</v>
      </c>
      <c r="F88" s="13" t="s">
        <v>111</v>
      </c>
      <c r="G88" s="71">
        <v>0.91491832362087266</v>
      </c>
      <c r="H88" s="71">
        <v>0.49383474859922732</v>
      </c>
      <c r="I88" s="72">
        <v>1.6089170711529444</v>
      </c>
    </row>
    <row r="89" spans="1:9" ht="11.25" customHeight="1" x14ac:dyDescent="0.2">
      <c r="A89" s="80" t="s">
        <v>29</v>
      </c>
      <c r="B89" s="81">
        <v>3.07098194189407</v>
      </c>
      <c r="C89" s="81">
        <v>6.5319257939210007E-2</v>
      </c>
      <c r="D89" s="82">
        <f t="shared" si="0"/>
        <v>3.1363011998332802</v>
      </c>
      <c r="F89" s="10" t="s">
        <v>9</v>
      </c>
      <c r="G89" s="69">
        <v>1.3297644140823</v>
      </c>
      <c r="H89" s="69">
        <v>7.5109950323300007E-2</v>
      </c>
      <c r="I89" s="70">
        <v>1.6089170711529444</v>
      </c>
    </row>
    <row r="90" spans="1:9" ht="11.25" customHeight="1" x14ac:dyDescent="0.2">
      <c r="A90" s="102" t="s">
        <v>19</v>
      </c>
      <c r="B90" s="105">
        <v>2.6961546281738498</v>
      </c>
      <c r="C90" s="105">
        <v>0.40998370848235</v>
      </c>
      <c r="D90" s="384">
        <f t="shared" si="0"/>
        <v>3.1061383366561999</v>
      </c>
      <c r="F90" s="13" t="s">
        <v>23</v>
      </c>
      <c r="G90" s="71">
        <v>0.85943679522319005</v>
      </c>
      <c r="H90" s="71">
        <v>0.53230041840182996</v>
      </c>
      <c r="I90" s="72">
        <v>1.6089170711529444</v>
      </c>
    </row>
    <row r="91" spans="1:9" ht="11.25" customHeight="1" x14ac:dyDescent="0.2">
      <c r="A91" s="80" t="s">
        <v>26</v>
      </c>
      <c r="B91" s="81">
        <v>2.6647412127934702</v>
      </c>
      <c r="C91" s="81">
        <v>0.36908914428007999</v>
      </c>
      <c r="D91" s="82">
        <f t="shared" si="0"/>
        <v>3.0338303570735503</v>
      </c>
      <c r="F91" s="10" t="s">
        <v>29</v>
      </c>
      <c r="G91" s="69">
        <v>0.97326634268215995</v>
      </c>
      <c r="H91" s="69">
        <v>0.40424756088889002</v>
      </c>
      <c r="I91" s="70">
        <v>1.6089170711529444</v>
      </c>
    </row>
    <row r="92" spans="1:9" ht="11.25" customHeight="1" x14ac:dyDescent="0.2">
      <c r="A92" s="102" t="s">
        <v>82</v>
      </c>
      <c r="B92" s="105">
        <v>2.9111825693844597</v>
      </c>
      <c r="C92" s="105">
        <v>0.12124412793417</v>
      </c>
      <c r="D92" s="384">
        <f t="shared" si="0"/>
        <v>3.0324266973186296</v>
      </c>
      <c r="F92" s="13" t="s">
        <v>28</v>
      </c>
      <c r="G92" s="71">
        <v>1.2483399400620001</v>
      </c>
      <c r="H92" s="71">
        <v>0.11868866167997</v>
      </c>
      <c r="I92" s="72">
        <v>1.6089170711529444</v>
      </c>
    </row>
    <row r="93" spans="1:9" ht="11.25" customHeight="1" x14ac:dyDescent="0.2">
      <c r="A93" s="80" t="s">
        <v>75</v>
      </c>
      <c r="B93" s="81">
        <v>2.8496813653875099</v>
      </c>
      <c r="C93" s="81">
        <v>8.4645783748130005E-2</v>
      </c>
      <c r="D93" s="82">
        <f t="shared" si="0"/>
        <v>2.93432714913564</v>
      </c>
      <c r="F93" s="10" t="s">
        <v>33</v>
      </c>
      <c r="G93" s="69">
        <v>1.0790762388834001</v>
      </c>
      <c r="H93" s="69">
        <v>0.25827947366050003</v>
      </c>
      <c r="I93" s="70">
        <v>1.6089170711529444</v>
      </c>
    </row>
    <row r="94" spans="1:9" ht="11.25" customHeight="1" x14ac:dyDescent="0.2">
      <c r="A94" s="102" t="s">
        <v>12</v>
      </c>
      <c r="B94" s="105">
        <v>2.6890385462270601</v>
      </c>
      <c r="C94" s="105">
        <v>0.21283532817644998</v>
      </c>
      <c r="D94" s="384">
        <f t="shared" si="0"/>
        <v>2.9018738744035102</v>
      </c>
      <c r="F94" s="13" t="s">
        <v>31</v>
      </c>
      <c r="G94" s="71">
        <v>0.81989790981216004</v>
      </c>
      <c r="H94" s="71">
        <v>0.46374331315132</v>
      </c>
      <c r="I94" s="72">
        <v>1.6089170711529444</v>
      </c>
    </row>
    <row r="95" spans="1:9" ht="11.25" customHeight="1" x14ac:dyDescent="0.2">
      <c r="A95" s="80" t="s">
        <v>86</v>
      </c>
      <c r="B95" s="81">
        <v>2.5454439183320599</v>
      </c>
      <c r="C95" s="81">
        <v>0.19847090861540001</v>
      </c>
      <c r="D95" s="82">
        <f t="shared" si="0"/>
        <v>2.74391482694746</v>
      </c>
      <c r="F95" s="10" t="s">
        <v>26</v>
      </c>
      <c r="G95" s="69">
        <v>0.91561489112475003</v>
      </c>
      <c r="H95" s="69">
        <v>0.36520559076558001</v>
      </c>
      <c r="I95" s="70">
        <v>1.6089170711529444</v>
      </c>
    </row>
    <row r="96" spans="1:9" ht="11.25" customHeight="1" x14ac:dyDescent="0.2">
      <c r="A96" s="102" t="s">
        <v>32</v>
      </c>
      <c r="B96" s="105">
        <v>2.6440218487207301</v>
      </c>
      <c r="C96" s="105">
        <v>6.2644745486770001E-2</v>
      </c>
      <c r="D96" s="384">
        <f t="shared" si="0"/>
        <v>2.7066665942074999</v>
      </c>
      <c r="F96" s="13" t="s">
        <v>8</v>
      </c>
      <c r="G96" s="71">
        <v>1.1954600198872001</v>
      </c>
      <c r="H96" s="71">
        <v>0.10918980375983001</v>
      </c>
      <c r="I96" s="72">
        <v>1.6089170711529444</v>
      </c>
    </row>
    <row r="97" spans="1:9" ht="11.25" customHeight="1" x14ac:dyDescent="0.2">
      <c r="A97" s="80" t="s">
        <v>33</v>
      </c>
      <c r="B97" s="81">
        <v>2.4545525859103603</v>
      </c>
      <c r="C97" s="81">
        <v>0.25146577547756999</v>
      </c>
      <c r="D97" s="82">
        <f t="shared" si="0"/>
        <v>2.7060183613879305</v>
      </c>
      <c r="F97" s="10" t="s">
        <v>42</v>
      </c>
      <c r="G97" s="69">
        <v>0.87373156592777002</v>
      </c>
      <c r="H97" s="69">
        <v>0.38602148182696999</v>
      </c>
      <c r="I97" s="70">
        <v>1.6089170711529444</v>
      </c>
    </row>
    <row r="98" spans="1:9" ht="11.25" customHeight="1" x14ac:dyDescent="0.2">
      <c r="A98" s="102" t="s">
        <v>31</v>
      </c>
      <c r="B98" s="105">
        <v>2.32514998260997</v>
      </c>
      <c r="C98" s="105">
        <v>0.18963561458396</v>
      </c>
      <c r="D98" s="384">
        <f t="shared" si="0"/>
        <v>2.5147855971939301</v>
      </c>
      <c r="F98" s="13" t="s">
        <v>19</v>
      </c>
      <c r="G98" s="71">
        <v>1.0493972380418</v>
      </c>
      <c r="H98" s="71">
        <v>0.17171567921097999</v>
      </c>
      <c r="I98" s="72">
        <v>1.6089170711529444</v>
      </c>
    </row>
    <row r="99" spans="1:9" ht="11.25" customHeight="1" x14ac:dyDescent="0.2">
      <c r="A99" s="80" t="s">
        <v>111</v>
      </c>
      <c r="B99" s="81">
        <v>2.0700848772851828</v>
      </c>
      <c r="C99" s="81">
        <v>0.27173797396331756</v>
      </c>
      <c r="D99" s="82">
        <f t="shared" si="0"/>
        <v>2.3418228512485002</v>
      </c>
      <c r="F99" s="10" t="s">
        <v>109</v>
      </c>
      <c r="G99" s="69">
        <v>1.1489313414491999</v>
      </c>
      <c r="H99" s="69">
        <v>4.8727296439360003E-2</v>
      </c>
      <c r="I99" s="70">
        <v>1.6089170711529444</v>
      </c>
    </row>
    <row r="100" spans="1:9" ht="11.25" customHeight="1" x14ac:dyDescent="0.2">
      <c r="A100" s="102"/>
      <c r="B100" s="105"/>
      <c r="C100" s="105"/>
      <c r="D100" s="384"/>
      <c r="F100" s="13" t="s">
        <v>11</v>
      </c>
      <c r="G100" s="71">
        <v>1.0249770893357999</v>
      </c>
      <c r="H100" s="71">
        <v>0.14132946988468001</v>
      </c>
      <c r="I100" s="72">
        <v>1.6089170711529444</v>
      </c>
    </row>
    <row r="101" spans="1:9" ht="11.25" customHeight="1" x14ac:dyDescent="0.2">
      <c r="A101" s="80"/>
      <c r="B101" s="81"/>
      <c r="C101" s="81"/>
      <c r="D101" s="82"/>
      <c r="F101" s="10" t="s">
        <v>40</v>
      </c>
      <c r="G101" s="69">
        <v>1.0692141109627999</v>
      </c>
      <c r="H101" s="69">
        <v>7.4924405032400004E-3</v>
      </c>
      <c r="I101" s="70">
        <v>1.6089170711529444</v>
      </c>
    </row>
    <row r="102" spans="1:9" ht="11.25" customHeight="1" x14ac:dyDescent="0.2">
      <c r="A102" s="80"/>
      <c r="B102" s="81"/>
      <c r="C102" s="81"/>
      <c r="D102" s="82"/>
      <c r="F102" s="13" t="s">
        <v>86</v>
      </c>
      <c r="G102" s="71">
        <v>0.82784592664548007</v>
      </c>
      <c r="H102" s="71">
        <v>0.23841391945212001</v>
      </c>
      <c r="I102" s="72">
        <v>1.6089170711529444</v>
      </c>
    </row>
    <row r="103" spans="1:9" ht="11.25" customHeight="1" x14ac:dyDescent="0.2">
      <c r="A103" s="80"/>
      <c r="B103" s="81"/>
      <c r="C103" s="81"/>
      <c r="D103" s="82"/>
      <c r="F103" s="73" t="s">
        <v>82</v>
      </c>
      <c r="G103" s="74">
        <v>0.75159442521387998</v>
      </c>
      <c r="H103" s="74">
        <v>0.21873723733247999</v>
      </c>
      <c r="I103" s="75">
        <v>1.6089170711529444</v>
      </c>
    </row>
    <row r="104" spans="1:9" ht="11.25" customHeight="1" x14ac:dyDescent="0.2">
      <c r="A104" s="385"/>
      <c r="B104" s="386"/>
      <c r="C104" s="386"/>
      <c r="D104" s="387"/>
    </row>
    <row r="105" spans="1:9" ht="11.25" customHeight="1" x14ac:dyDescent="0.2">
      <c r="A105" s="79"/>
    </row>
    <row r="106" spans="1:9" ht="11.25" customHeight="1" x14ac:dyDescent="0.2">
      <c r="A106" s="79"/>
    </row>
    <row r="107" spans="1:9" ht="11.25" customHeight="1" x14ac:dyDescent="0.2">
      <c r="A107" s="79"/>
    </row>
    <row r="108" spans="1:9" ht="11.25" customHeight="1" x14ac:dyDescent="0.2">
      <c r="A108" s="83">
        <f>+B102/B66</f>
        <v>0</v>
      </c>
    </row>
    <row r="109" spans="1:9" ht="11.25" customHeight="1" x14ac:dyDescent="0.2">
      <c r="A109" s="79"/>
    </row>
    <row r="110" spans="1:9" ht="11.25" customHeight="1" x14ac:dyDescent="0.2"/>
    <row r="111" spans="1:9" ht="11.25" customHeight="1" x14ac:dyDescent="0.2"/>
  </sheetData>
  <sortState ref="A66:D104">
    <sortCondition descending="1" ref="D66:D104"/>
  </sortState>
  <hyperlinks>
    <hyperlink ref="A1" r:id="rId1" display="http://dx.doi.org/10.1787/eag-2016-en"/>
    <hyperlink ref="A4" r:id="rId2"/>
  </hyperlinks>
  <pageMargins left="0.7" right="0.7" top="0.75" bottom="0.75" header="0.3" footer="0.3"/>
  <pageSetup paperSize="9" scale="47"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4"/>
  <sheetViews>
    <sheetView showGridLines="0" topLeftCell="A16" workbookViewId="0"/>
  </sheetViews>
  <sheetFormatPr defaultColWidth="8.85546875" defaultRowHeight="12.75" x14ac:dyDescent="0.2"/>
  <cols>
    <col min="1" max="1" width="16.7109375" customWidth="1"/>
    <col min="2" max="4" width="7.7109375" customWidth="1"/>
    <col min="5" max="5" width="10" customWidth="1"/>
    <col min="6" max="6" width="3.28515625" customWidth="1"/>
    <col min="7" max="7" width="10" customWidth="1"/>
    <col min="8" max="8" width="3.28515625" customWidth="1"/>
    <col min="9" max="9" width="10" customWidth="1"/>
    <col min="10" max="10" width="3.28515625" customWidth="1"/>
    <col min="11" max="12" width="9.42578125" customWidth="1"/>
  </cols>
  <sheetData>
    <row r="1" spans="1:13" s="26" customFormat="1" x14ac:dyDescent="0.2">
      <c r="A1" s="27" t="s">
        <v>59</v>
      </c>
    </row>
    <row r="2" spans="1:13" s="26" customFormat="1" x14ac:dyDescent="0.2">
      <c r="A2" s="26" t="s">
        <v>112</v>
      </c>
      <c r="B2" s="26" t="s">
        <v>113</v>
      </c>
    </row>
    <row r="3" spans="1:13" s="26" customFormat="1" x14ac:dyDescent="0.2">
      <c r="A3" s="26" t="s">
        <v>62</v>
      </c>
    </row>
    <row r="4" spans="1:13" s="26" customFormat="1" x14ac:dyDescent="0.2">
      <c r="A4" s="27" t="s">
        <v>63</v>
      </c>
    </row>
    <row r="5" spans="1:13" s="26" customFormat="1" x14ac:dyDescent="0.2"/>
    <row r="6" spans="1:13" ht="12" customHeight="1" x14ac:dyDescent="0.2">
      <c r="A6" s="84" t="s">
        <v>114</v>
      </c>
      <c r="B6" s="85"/>
      <c r="C6" s="85"/>
      <c r="D6" s="85"/>
      <c r="E6" s="85"/>
      <c r="F6" s="85"/>
      <c r="G6" s="85"/>
      <c r="H6" s="85"/>
      <c r="I6" s="85"/>
      <c r="J6" s="85"/>
      <c r="K6" s="85"/>
      <c r="L6" s="85"/>
      <c r="M6" s="86"/>
    </row>
    <row r="7" spans="1:13" ht="12.75" customHeight="1" x14ac:dyDescent="0.2">
      <c r="A7" s="84" t="s">
        <v>115</v>
      </c>
      <c r="B7" s="87"/>
      <c r="C7" s="87"/>
      <c r="D7" s="87"/>
      <c r="E7" s="87"/>
      <c r="F7" s="87"/>
      <c r="G7" s="87"/>
      <c r="H7" s="87"/>
      <c r="I7" s="87"/>
      <c r="J7" s="87"/>
      <c r="K7" s="87"/>
      <c r="L7" s="87"/>
      <c r="M7" s="86"/>
    </row>
    <row r="8" spans="1:13" ht="12.75" customHeight="1" x14ac:dyDescent="0.2">
      <c r="A8" s="88"/>
      <c r="B8" s="89"/>
      <c r="C8" s="89"/>
      <c r="D8" s="89"/>
      <c r="E8" s="89"/>
      <c r="F8" s="89"/>
      <c r="G8" s="89"/>
      <c r="H8" s="89"/>
      <c r="I8" s="89"/>
      <c r="J8" s="89"/>
      <c r="K8" s="89"/>
      <c r="L8" s="89"/>
      <c r="M8" s="86"/>
    </row>
    <row r="9" spans="1:13" ht="13.5" customHeight="1" x14ac:dyDescent="0.25">
      <c r="A9" s="90"/>
      <c r="B9" s="91"/>
      <c r="C9" s="91"/>
      <c r="D9" s="91"/>
      <c r="E9" s="91"/>
      <c r="F9" s="91"/>
      <c r="G9" s="91"/>
      <c r="H9" s="91"/>
      <c r="I9" s="91"/>
      <c r="J9" s="91"/>
      <c r="K9" s="91"/>
      <c r="L9" s="91"/>
      <c r="M9" s="92"/>
    </row>
    <row r="10" spans="1:13" ht="13.5" customHeight="1" x14ac:dyDescent="0.25">
      <c r="A10" s="93"/>
      <c r="B10" s="93"/>
      <c r="C10" s="93"/>
      <c r="D10" s="93"/>
      <c r="E10" s="93"/>
      <c r="F10" s="93"/>
      <c r="G10" s="93"/>
      <c r="H10" s="93"/>
      <c r="I10" s="93"/>
      <c r="J10" s="93"/>
      <c r="K10" s="93"/>
      <c r="L10" s="93"/>
      <c r="M10" s="92"/>
    </row>
    <row r="11" spans="1:13" ht="12.75" customHeight="1" x14ac:dyDescent="0.2">
      <c r="A11" s="92"/>
      <c r="B11" s="92"/>
      <c r="C11" s="92"/>
      <c r="D11" s="92"/>
      <c r="E11" s="92"/>
      <c r="F11" s="92"/>
      <c r="G11" s="92"/>
      <c r="H11" s="92"/>
      <c r="I11" s="92"/>
      <c r="J11" s="92"/>
      <c r="K11" s="92"/>
      <c r="L11" s="92"/>
      <c r="M11" s="92"/>
    </row>
    <row r="12" spans="1:13" ht="12.75" customHeight="1" x14ac:dyDescent="0.2">
      <c r="A12" s="92"/>
      <c r="B12" s="92"/>
      <c r="C12" s="92"/>
      <c r="D12" s="92"/>
      <c r="E12" s="92"/>
      <c r="F12" s="92"/>
      <c r="G12" s="92"/>
      <c r="H12" s="92"/>
      <c r="I12" s="92"/>
      <c r="J12" s="92"/>
      <c r="K12" s="92"/>
      <c r="L12" s="92"/>
      <c r="M12" s="92"/>
    </row>
    <row r="13" spans="1:13" ht="12.75" customHeight="1" x14ac:dyDescent="0.2">
      <c r="A13" s="92"/>
      <c r="B13" s="92"/>
      <c r="C13" s="92"/>
      <c r="D13" s="92"/>
      <c r="E13" s="92"/>
      <c r="F13" s="92"/>
      <c r="G13" s="92"/>
      <c r="H13" s="92"/>
      <c r="I13" s="92"/>
      <c r="J13" s="92"/>
      <c r="K13" s="92"/>
      <c r="L13" s="92"/>
      <c r="M13" s="92"/>
    </row>
    <row r="14" spans="1:13" ht="12.75" customHeight="1" x14ac:dyDescent="0.2">
      <c r="A14" s="92"/>
      <c r="B14" s="92"/>
      <c r="C14" s="92"/>
      <c r="D14" s="92"/>
      <c r="E14" s="92"/>
      <c r="F14" s="92"/>
      <c r="G14" s="92"/>
      <c r="H14" s="92"/>
      <c r="I14" s="92"/>
      <c r="J14" s="92"/>
      <c r="K14" s="92"/>
      <c r="L14" s="92"/>
      <c r="M14" s="92"/>
    </row>
    <row r="15" spans="1:13" ht="12.75" customHeight="1" x14ac:dyDescent="0.2">
      <c r="A15" s="92"/>
      <c r="B15" s="92"/>
      <c r="C15" s="92"/>
      <c r="D15" s="92"/>
      <c r="E15" s="92"/>
      <c r="F15" s="92"/>
      <c r="G15" s="92"/>
      <c r="H15" s="92"/>
      <c r="I15" s="92"/>
      <c r="J15" s="92"/>
      <c r="K15" s="92"/>
      <c r="L15" s="92"/>
      <c r="M15" s="92"/>
    </row>
    <row r="16" spans="1:13" ht="12.75" customHeight="1" x14ac:dyDescent="0.2">
      <c r="A16" s="92"/>
      <c r="B16" s="92"/>
      <c r="C16" s="92"/>
      <c r="D16" s="92"/>
      <c r="E16" s="92"/>
      <c r="F16" s="92"/>
      <c r="G16" s="92"/>
      <c r="H16" s="92"/>
      <c r="I16" s="92"/>
      <c r="J16" s="92"/>
      <c r="K16" s="92"/>
      <c r="L16" s="92"/>
      <c r="M16" s="92"/>
    </row>
    <row r="17" spans="1:13" ht="12.75" customHeight="1" x14ac:dyDescent="0.2">
      <c r="A17" s="92"/>
      <c r="B17" s="92"/>
      <c r="C17" s="92"/>
      <c r="D17" s="92"/>
      <c r="E17" s="92"/>
      <c r="F17" s="92"/>
      <c r="G17" s="92"/>
      <c r="H17" s="92"/>
      <c r="I17" s="92"/>
      <c r="J17" s="92"/>
      <c r="K17" s="92"/>
      <c r="L17" s="92"/>
      <c r="M17" s="92"/>
    </row>
    <row r="18" spans="1:13" ht="12.75" customHeight="1" x14ac:dyDescent="0.2">
      <c r="A18" s="92"/>
      <c r="B18" s="92"/>
      <c r="C18" s="92"/>
      <c r="D18" s="92"/>
      <c r="E18" s="92"/>
      <c r="F18" s="92"/>
      <c r="G18" s="92"/>
      <c r="H18" s="92"/>
      <c r="I18" s="92"/>
      <c r="J18" s="92"/>
      <c r="K18" s="92"/>
      <c r="L18" s="92"/>
      <c r="M18" s="92"/>
    </row>
    <row r="19" spans="1:13" ht="12.75" customHeight="1" x14ac:dyDescent="0.2">
      <c r="A19" s="92"/>
      <c r="B19" s="92"/>
      <c r="C19" s="92"/>
      <c r="D19" s="92"/>
      <c r="E19" s="92"/>
      <c r="F19" s="92"/>
      <c r="G19" s="92"/>
      <c r="H19" s="92"/>
      <c r="I19" s="92"/>
      <c r="J19" s="92"/>
      <c r="K19" s="92"/>
      <c r="L19" s="92"/>
      <c r="M19" s="92"/>
    </row>
    <row r="20" spans="1:13" ht="12.75" customHeight="1" x14ac:dyDescent="0.2">
      <c r="A20" s="92"/>
      <c r="B20" s="92"/>
      <c r="C20" s="92"/>
      <c r="D20" s="92"/>
      <c r="E20" s="92"/>
      <c r="F20" s="92"/>
      <c r="G20" s="92"/>
      <c r="H20" s="92"/>
      <c r="I20" s="92"/>
      <c r="J20" s="92"/>
      <c r="K20" s="92"/>
      <c r="L20" s="92"/>
      <c r="M20" s="92"/>
    </row>
    <row r="21" spans="1:13" ht="12.75" customHeight="1" x14ac:dyDescent="0.2">
      <c r="A21" s="92"/>
      <c r="B21" s="92"/>
      <c r="C21" s="92"/>
      <c r="D21" s="92"/>
      <c r="E21" s="92"/>
      <c r="F21" s="92"/>
      <c r="G21" s="92"/>
      <c r="H21" s="92"/>
      <c r="I21" s="92"/>
      <c r="J21" s="92"/>
      <c r="K21" s="92"/>
      <c r="L21" s="92"/>
      <c r="M21" s="92"/>
    </row>
    <row r="22" spans="1:13" ht="12.75" customHeight="1" x14ac:dyDescent="0.2">
      <c r="A22" s="92"/>
      <c r="B22" s="92"/>
      <c r="C22" s="92"/>
      <c r="D22" s="92"/>
      <c r="E22" s="92"/>
      <c r="F22" s="92"/>
      <c r="G22" s="92"/>
      <c r="H22" s="92"/>
      <c r="I22" s="92"/>
      <c r="J22" s="92"/>
      <c r="K22" s="92"/>
      <c r="L22" s="92"/>
      <c r="M22" s="92"/>
    </row>
    <row r="23" spans="1:13" ht="12.75" customHeight="1" x14ac:dyDescent="0.2">
      <c r="A23" s="92"/>
      <c r="B23" s="92"/>
      <c r="C23" s="92"/>
      <c r="D23" s="92"/>
      <c r="E23" s="92"/>
      <c r="F23" s="92"/>
      <c r="G23" s="92"/>
      <c r="H23" s="92"/>
      <c r="I23" s="92"/>
      <c r="J23" s="92"/>
      <c r="K23" s="92"/>
      <c r="L23" s="92"/>
      <c r="M23" s="92"/>
    </row>
    <row r="24" spans="1:13" ht="12.75" customHeight="1" x14ac:dyDescent="0.2">
      <c r="A24" s="92"/>
      <c r="B24" s="92"/>
      <c r="C24" s="92"/>
      <c r="D24" s="92"/>
      <c r="E24" s="92"/>
      <c r="F24" s="92"/>
      <c r="G24" s="92"/>
      <c r="H24" s="92"/>
      <c r="I24" s="92"/>
      <c r="J24" s="92"/>
      <c r="K24" s="92"/>
      <c r="L24" s="92"/>
      <c r="M24" s="92"/>
    </row>
    <row r="25" spans="1:13" ht="12.75" customHeight="1" x14ac:dyDescent="0.2">
      <c r="A25" s="92"/>
      <c r="B25" s="92"/>
      <c r="C25" s="92"/>
      <c r="D25" s="92"/>
      <c r="E25" s="92"/>
      <c r="F25" s="92"/>
      <c r="G25" s="92"/>
      <c r="H25" s="92"/>
      <c r="I25" s="92"/>
      <c r="J25" s="92"/>
      <c r="K25" s="92"/>
      <c r="L25" s="92"/>
      <c r="M25" s="92"/>
    </row>
    <row r="26" spans="1:13" ht="12.75" customHeight="1" x14ac:dyDescent="0.2">
      <c r="A26" s="92"/>
      <c r="B26" s="92"/>
      <c r="C26" s="92"/>
      <c r="D26" s="92"/>
      <c r="E26" s="92"/>
      <c r="F26" s="92"/>
      <c r="G26" s="92"/>
      <c r="H26" s="92"/>
      <c r="I26" s="92"/>
      <c r="J26" s="92"/>
      <c r="K26" s="92"/>
      <c r="L26" s="92"/>
      <c r="M26" s="92"/>
    </row>
    <row r="27" spans="1:13" ht="12.75" customHeight="1" x14ac:dyDescent="0.2">
      <c r="A27" s="92"/>
      <c r="B27" s="92"/>
      <c r="C27" s="92"/>
      <c r="D27" s="92"/>
      <c r="E27" s="92"/>
      <c r="F27" s="92"/>
      <c r="G27" s="92"/>
      <c r="H27" s="92"/>
      <c r="I27" s="92"/>
      <c r="J27" s="92"/>
      <c r="K27" s="92"/>
      <c r="L27" s="92"/>
      <c r="M27" s="92"/>
    </row>
    <row r="28" spans="1:13" ht="12.75" customHeight="1" x14ac:dyDescent="0.2">
      <c r="A28" s="92"/>
      <c r="B28" s="92"/>
      <c r="C28" s="92"/>
      <c r="D28" s="92"/>
      <c r="E28" s="92"/>
      <c r="F28" s="92"/>
      <c r="G28" s="92"/>
      <c r="H28" s="92"/>
      <c r="I28" s="92"/>
      <c r="J28" s="92"/>
      <c r="K28" s="92"/>
      <c r="L28" s="92"/>
      <c r="M28" s="92"/>
    </row>
    <row r="29" spans="1:13" ht="12.75" customHeight="1" x14ac:dyDescent="0.2">
      <c r="A29" s="92"/>
      <c r="B29" s="92"/>
      <c r="C29" s="92"/>
      <c r="D29" s="92"/>
      <c r="E29" s="92"/>
      <c r="F29" s="92"/>
      <c r="G29" s="92"/>
      <c r="H29" s="92"/>
      <c r="I29" s="92"/>
      <c r="J29" s="92"/>
      <c r="K29" s="92"/>
      <c r="L29" s="92"/>
      <c r="M29" s="92"/>
    </row>
    <row r="30" spans="1:13" ht="12.75" customHeight="1" x14ac:dyDescent="0.2">
      <c r="A30" s="92"/>
      <c r="B30" s="92"/>
      <c r="C30" s="92"/>
      <c r="D30" s="92"/>
      <c r="E30" s="92"/>
      <c r="F30" s="92"/>
      <c r="G30" s="92"/>
      <c r="H30" s="92"/>
      <c r="I30" s="92"/>
      <c r="J30" s="92"/>
      <c r="K30" s="92"/>
      <c r="L30" s="92"/>
      <c r="M30" s="92"/>
    </row>
    <row r="31" spans="1:13" ht="12.75" customHeight="1" x14ac:dyDescent="0.2">
      <c r="A31" s="94" t="s">
        <v>116</v>
      </c>
      <c r="B31" s="95"/>
      <c r="C31" s="95"/>
      <c r="D31" s="95"/>
      <c r="E31" s="95"/>
      <c r="F31" s="95"/>
      <c r="G31" s="95"/>
      <c r="H31" s="95"/>
      <c r="I31" s="95"/>
      <c r="J31" s="95"/>
      <c r="K31" s="95"/>
      <c r="L31" s="95"/>
      <c r="M31" s="92"/>
    </row>
    <row r="32" spans="1:13" ht="12.75" customHeight="1" x14ac:dyDescent="0.2">
      <c r="A32" s="96" t="s">
        <v>117</v>
      </c>
      <c r="B32" s="97"/>
      <c r="C32" s="97"/>
      <c r="D32" s="97"/>
      <c r="E32" s="97"/>
      <c r="F32" s="97"/>
      <c r="G32" s="97"/>
      <c r="H32" s="97"/>
      <c r="I32" s="97"/>
      <c r="J32" s="97"/>
      <c r="K32" s="97"/>
      <c r="L32" s="97"/>
      <c r="M32" s="86"/>
    </row>
    <row r="33" spans="1:13" ht="12.75" customHeight="1" x14ac:dyDescent="0.2">
      <c r="A33" s="98" t="s">
        <v>118</v>
      </c>
      <c r="B33" s="86"/>
      <c r="C33" s="86"/>
      <c r="D33" s="86"/>
      <c r="E33" s="86"/>
      <c r="F33" s="86"/>
      <c r="G33" s="86"/>
      <c r="H33" s="86"/>
      <c r="I33" s="86"/>
      <c r="J33" s="86"/>
      <c r="K33" s="86"/>
      <c r="L33" s="86"/>
      <c r="M33" s="86"/>
    </row>
    <row r="34" spans="1:13" ht="12.75" customHeight="1" x14ac:dyDescent="0.2">
      <c r="A34" s="99" t="s">
        <v>58</v>
      </c>
      <c r="B34" s="86"/>
      <c r="C34" s="86"/>
      <c r="D34" s="86"/>
      <c r="E34" s="86"/>
      <c r="F34" s="86"/>
      <c r="G34" s="86"/>
      <c r="H34" s="86"/>
      <c r="I34" s="86"/>
      <c r="J34" s="86"/>
      <c r="K34" s="86"/>
      <c r="L34" s="86"/>
      <c r="M34" s="86"/>
    </row>
    <row r="38" spans="1:13" x14ac:dyDescent="0.2">
      <c r="A38" s="6"/>
      <c r="B38" s="6"/>
      <c r="C38" s="6"/>
      <c r="D38" s="6"/>
    </row>
    <row r="39" spans="1:13" x14ac:dyDescent="0.2">
      <c r="A39" s="3"/>
      <c r="B39" s="4">
        <v>2008</v>
      </c>
      <c r="C39" s="4">
        <v>2013</v>
      </c>
      <c r="D39" s="5">
        <v>2005</v>
      </c>
    </row>
    <row r="40" spans="1:13" ht="11.25" customHeight="1" x14ac:dyDescent="0.2">
      <c r="A40" s="7" t="s">
        <v>22</v>
      </c>
      <c r="B40" s="8"/>
      <c r="C40" s="8">
        <v>18.400399685141998</v>
      </c>
      <c r="D40" s="9"/>
    </row>
    <row r="41" spans="1:13" ht="11.25" customHeight="1" x14ac:dyDescent="0.2">
      <c r="A41" s="10" t="s">
        <v>42</v>
      </c>
      <c r="B41" s="11">
        <v>17.47779870314</v>
      </c>
      <c r="C41" s="11">
        <v>17.272564861808</v>
      </c>
      <c r="D41" s="12">
        <v>20.350135745464002</v>
      </c>
    </row>
    <row r="42" spans="1:13" ht="11.25" customHeight="1" x14ac:dyDescent="0.2">
      <c r="A42" s="13" t="s">
        <v>119</v>
      </c>
      <c r="B42" s="14">
        <v>16.120666694331</v>
      </c>
      <c r="C42" s="14">
        <v>16.100554336359</v>
      </c>
      <c r="D42" s="15">
        <v>14.743817144404</v>
      </c>
    </row>
    <row r="43" spans="1:13" ht="11.25" customHeight="1" x14ac:dyDescent="0.2">
      <c r="A43" s="10" t="s">
        <v>120</v>
      </c>
      <c r="B43" s="11">
        <v>14.82246726522</v>
      </c>
      <c r="C43" s="11">
        <v>14.926156641465001</v>
      </c>
      <c r="D43" s="12">
        <v>14.464985729581</v>
      </c>
    </row>
    <row r="44" spans="1:13" ht="11.25" customHeight="1" x14ac:dyDescent="0.2">
      <c r="A44" s="13" t="s">
        <v>121</v>
      </c>
      <c r="B44" s="14">
        <v>14.252821838288</v>
      </c>
      <c r="C44" s="14">
        <v>14.867446854018</v>
      </c>
      <c r="D44" s="15">
        <v>14.440766332128</v>
      </c>
    </row>
    <row r="45" spans="1:13" ht="11.25" customHeight="1" x14ac:dyDescent="0.2">
      <c r="A45" s="10" t="s">
        <v>18</v>
      </c>
      <c r="B45" s="11">
        <v>13.069763537350999</v>
      </c>
      <c r="C45" s="11">
        <v>13.767253913000999</v>
      </c>
      <c r="D45" s="12">
        <v>14.379674918924</v>
      </c>
    </row>
    <row r="46" spans="1:13" ht="11.25" customHeight="1" x14ac:dyDescent="0.2">
      <c r="A46" s="13" t="s">
        <v>8</v>
      </c>
      <c r="B46" s="14">
        <v>11.083450917197</v>
      </c>
      <c r="C46" s="14">
        <v>13.533311675602</v>
      </c>
      <c r="D46" s="15">
        <v>15.638077653874999</v>
      </c>
    </row>
    <row r="47" spans="1:13" ht="11.25" customHeight="1" x14ac:dyDescent="0.2">
      <c r="A47" s="10" t="s">
        <v>109</v>
      </c>
      <c r="B47" s="11">
        <v>13.017296408845</v>
      </c>
      <c r="C47" s="11">
        <v>13.233416478183001</v>
      </c>
      <c r="D47" s="12">
        <v>13.583375046401001</v>
      </c>
    </row>
    <row r="48" spans="1:13" ht="11.25" customHeight="1" x14ac:dyDescent="0.2">
      <c r="A48" s="13" t="s">
        <v>2</v>
      </c>
      <c r="B48" s="14">
        <v>14.378507150677001</v>
      </c>
      <c r="C48" s="14">
        <v>12.993187519228</v>
      </c>
      <c r="D48" s="15">
        <v>15.046526221424999</v>
      </c>
    </row>
    <row r="49" spans="1:4" ht="11.25" customHeight="1" x14ac:dyDescent="0.2">
      <c r="A49" s="10" t="s">
        <v>3</v>
      </c>
      <c r="B49" s="11">
        <v>13.266879076239</v>
      </c>
      <c r="C49" s="11">
        <v>12.821180066758</v>
      </c>
      <c r="D49" s="12">
        <v>14.083266680161</v>
      </c>
    </row>
    <row r="50" spans="1:4" ht="11.25" customHeight="1" x14ac:dyDescent="0.2">
      <c r="A50" s="13" t="s">
        <v>21</v>
      </c>
      <c r="B50" s="14">
        <v>11.704856477658</v>
      </c>
      <c r="C50" s="14">
        <v>12.791700854088001</v>
      </c>
      <c r="D50" s="15">
        <v>11.988829741659</v>
      </c>
    </row>
    <row r="51" spans="1:4" ht="11.25" customHeight="1" x14ac:dyDescent="0.2">
      <c r="A51" s="10" t="s">
        <v>6</v>
      </c>
      <c r="B51" s="11"/>
      <c r="C51" s="11">
        <v>12.09727772772</v>
      </c>
      <c r="D51" s="12"/>
    </row>
    <row r="52" spans="1:4" ht="11.25" customHeight="1" x14ac:dyDescent="0.2">
      <c r="A52" s="13" t="s">
        <v>25</v>
      </c>
      <c r="B52" s="14">
        <v>12.514631842090999</v>
      </c>
      <c r="C52" s="14">
        <v>11.676628679047999</v>
      </c>
      <c r="D52" s="15">
        <v>13.116676359718999</v>
      </c>
    </row>
    <row r="53" spans="1:4" ht="11.25" customHeight="1" x14ac:dyDescent="0.2">
      <c r="A53" s="10" t="s">
        <v>4</v>
      </c>
      <c r="B53" s="11">
        <v>12.30648830588</v>
      </c>
      <c r="C53" s="11">
        <v>11.564262114573999</v>
      </c>
      <c r="D53" s="12"/>
    </row>
    <row r="54" spans="1:4" ht="11.25" customHeight="1" x14ac:dyDescent="0.2">
      <c r="A54" s="13" t="s">
        <v>27</v>
      </c>
      <c r="B54" s="14">
        <v>10.881265847748001</v>
      </c>
      <c r="C54" s="14">
        <v>11.505021416546001</v>
      </c>
      <c r="D54" s="15">
        <v>9.8783826023099</v>
      </c>
    </row>
    <row r="55" spans="1:4" ht="11.25" customHeight="1" x14ac:dyDescent="0.2">
      <c r="A55" s="10" t="s">
        <v>32</v>
      </c>
      <c r="B55" s="11"/>
      <c r="C55" s="11">
        <v>11.290701144511999</v>
      </c>
      <c r="D55" s="12"/>
    </row>
    <row r="56" spans="1:4" ht="11.25" customHeight="1" x14ac:dyDescent="0.2">
      <c r="A56" s="13" t="s">
        <v>17</v>
      </c>
      <c r="B56" s="14">
        <v>10.924627555595</v>
      </c>
      <c r="C56" s="14">
        <v>11.254219877643999</v>
      </c>
      <c r="D56" s="15">
        <v>11.344269554922001</v>
      </c>
    </row>
    <row r="57" spans="1:4" ht="11.25" customHeight="1" x14ac:dyDescent="0.2">
      <c r="A57" s="10" t="s">
        <v>7</v>
      </c>
      <c r="B57" s="11">
        <v>11.446407804910001</v>
      </c>
      <c r="C57" s="11">
        <v>11.235733774081</v>
      </c>
      <c r="D57" s="12">
        <v>11.476052987689</v>
      </c>
    </row>
    <row r="58" spans="1:4" ht="11.25" customHeight="1" x14ac:dyDescent="0.2">
      <c r="A58" s="13" t="s">
        <v>15</v>
      </c>
      <c r="B58" s="14">
        <v>11.180299627794371</v>
      </c>
      <c r="C58" s="14">
        <v>11.230379704044458</v>
      </c>
      <c r="D58" s="15">
        <v>11.675332278121486</v>
      </c>
    </row>
    <row r="59" spans="1:4" ht="11.25" customHeight="1" x14ac:dyDescent="0.2">
      <c r="A59" s="10" t="s">
        <v>29</v>
      </c>
      <c r="B59" s="11"/>
      <c r="C59" s="11">
        <v>11.092352266983999</v>
      </c>
      <c r="D59" s="12"/>
    </row>
    <row r="60" spans="1:4" ht="11.25" customHeight="1" x14ac:dyDescent="0.2">
      <c r="A60" s="13" t="s">
        <v>14</v>
      </c>
      <c r="B60" s="14">
        <v>11.408789326265</v>
      </c>
      <c r="C60" s="14">
        <v>10.51180402288</v>
      </c>
      <c r="D60" s="15">
        <v>11.576499445244</v>
      </c>
    </row>
    <row r="61" spans="1:4" ht="11.25" customHeight="1" x14ac:dyDescent="0.2">
      <c r="A61" s="10" t="s">
        <v>9</v>
      </c>
      <c r="B61" s="11">
        <v>10.969014337648</v>
      </c>
      <c r="C61" s="11">
        <v>10.420731883996</v>
      </c>
      <c r="D61" s="12">
        <v>10.154012020986</v>
      </c>
    </row>
    <row r="62" spans="1:4" ht="11.25" customHeight="1" x14ac:dyDescent="0.2">
      <c r="A62" s="13" t="s">
        <v>28</v>
      </c>
      <c r="B62" s="14">
        <v>9.7887923893849003</v>
      </c>
      <c r="C62" s="14">
        <v>10.272993147934001</v>
      </c>
      <c r="D62" s="15">
        <v>11.058384156788</v>
      </c>
    </row>
    <row r="63" spans="1:4" ht="11.25" customHeight="1" x14ac:dyDescent="0.2">
      <c r="A63" s="10" t="s">
        <v>13</v>
      </c>
      <c r="B63" s="11">
        <v>10.228972548232647</v>
      </c>
      <c r="C63" s="11">
        <v>9.9195789827732526</v>
      </c>
      <c r="D63" s="12">
        <v>10.508490166199195</v>
      </c>
    </row>
    <row r="64" spans="1:4" ht="11.25" customHeight="1" x14ac:dyDescent="0.2">
      <c r="A64" s="13" t="s">
        <v>5</v>
      </c>
      <c r="B64" s="14"/>
      <c r="C64" s="14">
        <v>9.8579587037443002</v>
      </c>
      <c r="D64" s="15"/>
    </row>
    <row r="65" spans="1:4" ht="11.25" customHeight="1" x14ac:dyDescent="0.2">
      <c r="A65" s="10" t="s">
        <v>23</v>
      </c>
      <c r="B65" s="11">
        <v>9.3608988235450994</v>
      </c>
      <c r="C65" s="11">
        <v>9.5732640656912995</v>
      </c>
      <c r="D65" s="12">
        <v>9.7245391119204001</v>
      </c>
    </row>
    <row r="66" spans="1:4" ht="11.25" customHeight="1" x14ac:dyDescent="0.2">
      <c r="A66" s="13" t="s">
        <v>19</v>
      </c>
      <c r="B66" s="14">
        <v>9.2142402037755993</v>
      </c>
      <c r="C66" s="14">
        <v>9.4825177076379994</v>
      </c>
      <c r="D66" s="15">
        <v>8.9403958980556002</v>
      </c>
    </row>
    <row r="67" spans="1:4" ht="11.25" customHeight="1" x14ac:dyDescent="0.2">
      <c r="A67" s="10" t="s">
        <v>86</v>
      </c>
      <c r="B67" s="11">
        <v>8.2184423489165006</v>
      </c>
      <c r="C67" s="11">
        <v>8.7331775652482992</v>
      </c>
      <c r="D67" s="12">
        <v>8.3037158064659007</v>
      </c>
    </row>
    <row r="68" spans="1:4" ht="11.25" customHeight="1" x14ac:dyDescent="0.2">
      <c r="A68" s="13" t="s">
        <v>24</v>
      </c>
      <c r="B68" s="14">
        <v>9.0720303325421998</v>
      </c>
      <c r="C68" s="14">
        <v>8.4225899633288996</v>
      </c>
      <c r="D68" s="15">
        <v>9.1786127463746006</v>
      </c>
    </row>
    <row r="69" spans="1:4" ht="11.25" customHeight="1" x14ac:dyDescent="0.2">
      <c r="A69" s="10" t="s">
        <v>26</v>
      </c>
      <c r="B69" s="11">
        <v>9.4211365704755998</v>
      </c>
      <c r="C69" s="11">
        <v>8.1518519155117009</v>
      </c>
      <c r="D69" s="12">
        <v>9.4435425140966007</v>
      </c>
    </row>
    <row r="70" spans="1:4" ht="11.25" customHeight="1" x14ac:dyDescent="0.2">
      <c r="A70" s="13" t="s">
        <v>12</v>
      </c>
      <c r="B70" s="14">
        <v>8.5652762077583997</v>
      </c>
      <c r="C70" s="14">
        <v>8.1288856344412004</v>
      </c>
      <c r="D70" s="15">
        <v>8.7269274604064009</v>
      </c>
    </row>
    <row r="71" spans="1:4" x14ac:dyDescent="0.2">
      <c r="A71" s="10" t="s">
        <v>33</v>
      </c>
      <c r="B71" s="11">
        <v>8.1743832203947999</v>
      </c>
      <c r="C71" s="11">
        <v>8.0371671210412998</v>
      </c>
      <c r="D71" s="12">
        <v>8.2001701408029</v>
      </c>
    </row>
    <row r="72" spans="1:4" x14ac:dyDescent="0.2">
      <c r="A72" s="13" t="s">
        <v>11</v>
      </c>
      <c r="B72" s="14">
        <v>10.544298609105001</v>
      </c>
      <c r="C72" s="14">
        <v>7.4943413815593001</v>
      </c>
      <c r="D72" s="15">
        <v>11.496409773611999</v>
      </c>
    </row>
    <row r="73" spans="1:4" x14ac:dyDescent="0.2">
      <c r="A73" s="10" t="s">
        <v>82</v>
      </c>
      <c r="B73" s="11">
        <v>8.2120269766869001</v>
      </c>
      <c r="C73" s="11">
        <v>7.2626352300101997</v>
      </c>
      <c r="D73" s="12">
        <v>8.0822577767042993</v>
      </c>
    </row>
    <row r="74" spans="1:4" x14ac:dyDescent="0.2">
      <c r="A74" s="76" t="s">
        <v>31</v>
      </c>
      <c r="B74" s="100">
        <v>8.3386374935353995</v>
      </c>
      <c r="C74" s="100">
        <v>6.7597380764636998</v>
      </c>
      <c r="D74" s="101">
        <v>8.8821528054440009</v>
      </c>
    </row>
  </sheetData>
  <hyperlinks>
    <hyperlink ref="A1" r:id="rId1" display="http://dx.doi.org/10.1787/eag-2016-en"/>
    <hyperlink ref="A4" r:id="rId2"/>
  </hyperlinks>
  <pageMargins left="0.7" right="0.7" top="0.75" bottom="0.75" header="0.3" footer="0.3"/>
  <pageSetup paperSize="9" scale="83" orientation="portrait"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M74"/>
  <sheetViews>
    <sheetView showGridLines="0" zoomScale="125" workbookViewId="0">
      <selection activeCell="A35" sqref="A35"/>
    </sheetView>
  </sheetViews>
  <sheetFormatPr defaultColWidth="8.85546875" defaultRowHeight="12.75" x14ac:dyDescent="0.2"/>
  <cols>
    <col min="1" max="1" width="16.7109375" customWidth="1"/>
    <col min="2" max="4" width="7.7109375" customWidth="1"/>
    <col min="5" max="5" width="10" customWidth="1"/>
    <col min="6" max="6" width="3.28515625" customWidth="1"/>
    <col min="7" max="7" width="10" customWidth="1"/>
    <col min="8" max="8" width="3.28515625" customWidth="1"/>
    <col min="9" max="9" width="10" customWidth="1"/>
    <col min="10" max="10" width="3.28515625" customWidth="1"/>
    <col min="11" max="12" width="9.42578125" customWidth="1"/>
  </cols>
  <sheetData>
    <row r="1" spans="1:13" s="26" customFormat="1" x14ac:dyDescent="0.2">
      <c r="A1" s="27" t="s">
        <v>59</v>
      </c>
    </row>
    <row r="2" spans="1:13" s="26" customFormat="1" x14ac:dyDescent="0.2">
      <c r="A2" s="26" t="s">
        <v>112</v>
      </c>
      <c r="B2" s="26" t="s">
        <v>113</v>
      </c>
    </row>
    <row r="3" spans="1:13" s="26" customFormat="1" x14ac:dyDescent="0.2">
      <c r="A3" s="26" t="s">
        <v>62</v>
      </c>
    </row>
    <row r="4" spans="1:13" s="26" customFormat="1" x14ac:dyDescent="0.2">
      <c r="A4" s="27" t="s">
        <v>63</v>
      </c>
    </row>
    <row r="5" spans="1:13" s="26" customFormat="1" x14ac:dyDescent="0.2"/>
    <row r="6" spans="1:13" ht="12" customHeight="1" x14ac:dyDescent="0.2">
      <c r="A6" s="84" t="s">
        <v>114</v>
      </c>
      <c r="B6" s="85"/>
      <c r="C6" s="85"/>
      <c r="D6" s="85"/>
      <c r="E6" s="85"/>
      <c r="F6" s="85"/>
      <c r="G6" s="85"/>
      <c r="H6" s="85"/>
      <c r="I6" s="85"/>
      <c r="J6" s="85"/>
      <c r="K6" s="85"/>
      <c r="L6" s="85"/>
      <c r="M6" s="86"/>
    </row>
    <row r="7" spans="1:13" ht="12.75" customHeight="1" x14ac:dyDescent="0.2">
      <c r="A7" s="84" t="s">
        <v>115</v>
      </c>
      <c r="B7" s="87"/>
      <c r="C7" s="87"/>
      <c r="D7" s="87"/>
      <c r="E7" s="87"/>
      <c r="F7" s="87"/>
      <c r="G7" s="87"/>
      <c r="H7" s="87"/>
      <c r="I7" s="87"/>
      <c r="J7" s="87"/>
      <c r="K7" s="87"/>
      <c r="L7" s="87"/>
      <c r="M7" s="86"/>
    </row>
    <row r="8" spans="1:13" ht="12.75" customHeight="1" x14ac:dyDescent="0.2">
      <c r="A8" s="88"/>
      <c r="B8" s="89"/>
      <c r="C8" s="89"/>
      <c r="D8" s="89"/>
      <c r="E8" s="89"/>
      <c r="F8" s="89"/>
      <c r="G8" s="89"/>
      <c r="H8" s="89"/>
      <c r="I8" s="89"/>
      <c r="J8" s="89"/>
      <c r="K8" s="89"/>
      <c r="L8" s="89"/>
      <c r="M8" s="86"/>
    </row>
    <row r="9" spans="1:13" ht="13.5" customHeight="1" x14ac:dyDescent="0.25">
      <c r="A9" s="90"/>
      <c r="B9" s="91"/>
      <c r="C9" s="91"/>
      <c r="D9" s="91"/>
      <c r="E9" s="91"/>
      <c r="F9" s="91"/>
      <c r="G9" s="91"/>
      <c r="H9" s="91"/>
      <c r="I9" s="91"/>
      <c r="J9" s="91"/>
      <c r="K9" s="91"/>
      <c r="L9" s="91"/>
      <c r="M9" s="92"/>
    </row>
    <row r="10" spans="1:13" ht="13.5" customHeight="1" x14ac:dyDescent="0.25">
      <c r="A10" s="93"/>
      <c r="B10" s="93"/>
      <c r="C10" s="93"/>
      <c r="D10" s="93"/>
      <c r="E10" s="93"/>
      <c r="F10" s="93"/>
      <c r="G10" s="93"/>
      <c r="H10" s="93"/>
      <c r="I10" s="93"/>
      <c r="J10" s="93"/>
      <c r="K10" s="93"/>
      <c r="L10" s="93"/>
      <c r="M10" s="92"/>
    </row>
    <row r="11" spans="1:13" ht="12.75" customHeight="1" x14ac:dyDescent="0.2">
      <c r="A11" s="92"/>
      <c r="B11" s="92"/>
      <c r="C11" s="92"/>
      <c r="D11" s="92"/>
      <c r="E11" s="92"/>
      <c r="F11" s="92"/>
      <c r="G11" s="92"/>
      <c r="H11" s="92"/>
      <c r="I11" s="92"/>
      <c r="J11" s="92"/>
      <c r="K11" s="92"/>
      <c r="L11" s="92"/>
      <c r="M11" s="92"/>
    </row>
    <row r="12" spans="1:13" ht="12.75" customHeight="1" x14ac:dyDescent="0.2">
      <c r="A12" s="92"/>
      <c r="B12" s="92"/>
      <c r="C12" s="92"/>
      <c r="D12" s="92"/>
      <c r="E12" s="92"/>
      <c r="F12" s="92"/>
      <c r="G12" s="92"/>
      <c r="H12" s="92"/>
      <c r="I12" s="92"/>
      <c r="J12" s="92"/>
      <c r="K12" s="92"/>
      <c r="L12" s="92"/>
      <c r="M12" s="92"/>
    </row>
    <row r="13" spans="1:13" ht="12.75" customHeight="1" x14ac:dyDescent="0.2">
      <c r="A13" s="92"/>
      <c r="B13" s="92"/>
      <c r="C13" s="92"/>
      <c r="D13" s="92"/>
      <c r="E13" s="92"/>
      <c r="F13" s="92"/>
      <c r="G13" s="92"/>
      <c r="H13" s="92"/>
      <c r="I13" s="92"/>
      <c r="J13" s="92"/>
      <c r="K13" s="92"/>
      <c r="L13" s="92"/>
      <c r="M13" s="92"/>
    </row>
    <row r="14" spans="1:13" ht="12.75" customHeight="1" x14ac:dyDescent="0.2">
      <c r="A14" s="92"/>
      <c r="B14" s="92"/>
      <c r="C14" s="92"/>
      <c r="D14" s="92"/>
      <c r="E14" s="92"/>
      <c r="F14" s="92"/>
      <c r="G14" s="92"/>
      <c r="H14" s="92"/>
      <c r="I14" s="92"/>
      <c r="J14" s="92"/>
      <c r="K14" s="92"/>
      <c r="L14" s="92"/>
      <c r="M14" s="92"/>
    </row>
    <row r="15" spans="1:13" ht="12.75" customHeight="1" x14ac:dyDescent="0.2">
      <c r="A15" s="92"/>
      <c r="B15" s="92"/>
      <c r="C15" s="92"/>
      <c r="D15" s="92"/>
      <c r="E15" s="92"/>
      <c r="F15" s="92"/>
      <c r="G15" s="92"/>
      <c r="H15" s="92"/>
      <c r="I15" s="92"/>
      <c r="J15" s="92"/>
      <c r="K15" s="92"/>
      <c r="L15" s="92"/>
      <c r="M15" s="92"/>
    </row>
    <row r="16" spans="1:13" ht="12.75" customHeight="1" x14ac:dyDescent="0.2">
      <c r="A16" s="92"/>
      <c r="B16" s="92"/>
      <c r="C16" s="92"/>
      <c r="D16" s="92"/>
      <c r="E16" s="92"/>
      <c r="F16" s="92"/>
      <c r="G16" s="92"/>
      <c r="H16" s="92"/>
      <c r="I16" s="92"/>
      <c r="J16" s="92"/>
      <c r="K16" s="92"/>
      <c r="L16" s="92"/>
      <c r="M16" s="92"/>
    </row>
    <row r="17" spans="1:13" ht="12.75" customHeight="1" x14ac:dyDescent="0.2">
      <c r="A17" s="92"/>
      <c r="B17" s="92"/>
      <c r="C17" s="92"/>
      <c r="D17" s="92"/>
      <c r="E17" s="92"/>
      <c r="F17" s="92"/>
      <c r="G17" s="92"/>
      <c r="H17" s="92"/>
      <c r="I17" s="92"/>
      <c r="J17" s="92"/>
      <c r="K17" s="92"/>
      <c r="L17" s="92"/>
      <c r="M17" s="92"/>
    </row>
    <row r="18" spans="1:13" ht="12.75" customHeight="1" x14ac:dyDescent="0.2">
      <c r="A18" s="92"/>
      <c r="B18" s="92"/>
      <c r="C18" s="92"/>
      <c r="D18" s="92"/>
      <c r="E18" s="92"/>
      <c r="F18" s="92"/>
      <c r="G18" s="92"/>
      <c r="H18" s="92"/>
      <c r="I18" s="92"/>
      <c r="J18" s="92"/>
      <c r="K18" s="92"/>
      <c r="L18" s="92"/>
      <c r="M18" s="92"/>
    </row>
    <row r="19" spans="1:13" ht="12.75" customHeight="1" x14ac:dyDescent="0.2">
      <c r="A19" s="92"/>
      <c r="B19" s="92"/>
      <c r="C19" s="92"/>
      <c r="D19" s="92"/>
      <c r="E19" s="92"/>
      <c r="F19" s="92"/>
      <c r="G19" s="92"/>
      <c r="H19" s="92"/>
      <c r="I19" s="92"/>
      <c r="J19" s="92"/>
      <c r="K19" s="92"/>
      <c r="L19" s="92"/>
      <c r="M19" s="92"/>
    </row>
    <row r="20" spans="1:13" ht="12.75" customHeight="1" x14ac:dyDescent="0.2">
      <c r="A20" s="92"/>
      <c r="B20" s="92"/>
      <c r="C20" s="92"/>
      <c r="D20" s="92"/>
      <c r="E20" s="92"/>
      <c r="F20" s="92"/>
      <c r="G20" s="92"/>
      <c r="H20" s="92"/>
      <c r="I20" s="92"/>
      <c r="J20" s="92"/>
      <c r="K20" s="92"/>
      <c r="L20" s="92"/>
      <c r="M20" s="92"/>
    </row>
    <row r="21" spans="1:13" ht="12.75" customHeight="1" x14ac:dyDescent="0.2">
      <c r="A21" s="92"/>
      <c r="B21" s="92"/>
      <c r="C21" s="92"/>
      <c r="D21" s="92"/>
      <c r="E21" s="92"/>
      <c r="F21" s="92"/>
      <c r="G21" s="92"/>
      <c r="H21" s="92"/>
      <c r="I21" s="92"/>
      <c r="J21" s="92"/>
      <c r="K21" s="92"/>
      <c r="L21" s="92"/>
      <c r="M21" s="92"/>
    </row>
    <row r="22" spans="1:13" ht="12.75" customHeight="1" x14ac:dyDescent="0.2">
      <c r="A22" s="92"/>
      <c r="B22" s="92"/>
      <c r="C22" s="92"/>
      <c r="D22" s="92"/>
      <c r="E22" s="92"/>
      <c r="F22" s="92"/>
      <c r="G22" s="92"/>
      <c r="H22" s="92"/>
      <c r="I22" s="92"/>
      <c r="J22" s="92"/>
      <c r="K22" s="92"/>
      <c r="L22" s="92"/>
      <c r="M22" s="92"/>
    </row>
    <row r="23" spans="1:13" ht="12.75" customHeight="1" x14ac:dyDescent="0.2">
      <c r="A23" s="92"/>
      <c r="B23" s="92"/>
      <c r="C23" s="92"/>
      <c r="D23" s="92"/>
      <c r="E23" s="92"/>
      <c r="F23" s="92"/>
      <c r="G23" s="92"/>
      <c r="H23" s="92"/>
      <c r="I23" s="92"/>
      <c r="J23" s="92"/>
      <c r="K23" s="92"/>
      <c r="L23" s="92"/>
      <c r="M23" s="92"/>
    </row>
    <row r="24" spans="1:13" ht="12.75" customHeight="1" x14ac:dyDescent="0.2">
      <c r="A24" s="92"/>
      <c r="B24" s="92"/>
      <c r="C24" s="92"/>
      <c r="D24" s="92"/>
      <c r="E24" s="92"/>
      <c r="F24" s="92"/>
      <c r="G24" s="92"/>
      <c r="H24" s="92"/>
      <c r="I24" s="92"/>
      <c r="J24" s="92"/>
      <c r="K24" s="92"/>
      <c r="L24" s="92"/>
      <c r="M24" s="92"/>
    </row>
    <row r="25" spans="1:13" ht="12.75" customHeight="1" x14ac:dyDescent="0.2">
      <c r="A25" s="92"/>
      <c r="B25" s="92"/>
      <c r="C25" s="92"/>
      <c r="D25" s="92"/>
      <c r="E25" s="92"/>
      <c r="F25" s="92"/>
      <c r="G25" s="92"/>
      <c r="H25" s="92"/>
      <c r="I25" s="92"/>
      <c r="J25" s="92"/>
      <c r="K25" s="92"/>
      <c r="L25" s="92"/>
      <c r="M25" s="92"/>
    </row>
    <row r="26" spans="1:13" ht="12.75" customHeight="1" x14ac:dyDescent="0.2">
      <c r="A26" s="92"/>
      <c r="B26" s="92"/>
      <c r="C26" s="92"/>
      <c r="D26" s="92"/>
      <c r="E26" s="92"/>
      <c r="F26" s="92"/>
      <c r="G26" s="92"/>
      <c r="H26" s="92"/>
      <c r="I26" s="92"/>
      <c r="J26" s="92"/>
      <c r="K26" s="92"/>
      <c r="L26" s="92"/>
      <c r="M26" s="92"/>
    </row>
    <row r="27" spans="1:13" ht="12.75" customHeight="1" x14ac:dyDescent="0.2">
      <c r="A27" s="92"/>
      <c r="B27" s="92"/>
      <c r="C27" s="92"/>
      <c r="D27" s="92"/>
      <c r="E27" s="92"/>
      <c r="F27" s="92"/>
      <c r="G27" s="92"/>
      <c r="H27" s="92"/>
      <c r="I27" s="92"/>
      <c r="J27" s="92"/>
      <c r="K27" s="92"/>
      <c r="L27" s="92"/>
      <c r="M27" s="92"/>
    </row>
    <row r="28" spans="1:13" ht="12.75" customHeight="1" x14ac:dyDescent="0.2">
      <c r="A28" s="92"/>
      <c r="B28" s="92"/>
      <c r="C28" s="92"/>
      <c r="D28" s="92"/>
      <c r="E28" s="92"/>
      <c r="F28" s="92"/>
      <c r="G28" s="92"/>
      <c r="H28" s="92"/>
      <c r="I28" s="92"/>
      <c r="J28" s="92"/>
      <c r="K28" s="92"/>
      <c r="L28" s="92"/>
      <c r="M28" s="92"/>
    </row>
    <row r="29" spans="1:13" ht="12.75" customHeight="1" x14ac:dyDescent="0.2">
      <c r="A29" s="92"/>
      <c r="B29" s="92"/>
      <c r="C29" s="92"/>
      <c r="D29" s="92"/>
      <c r="E29" s="92"/>
      <c r="F29" s="92"/>
      <c r="G29" s="92"/>
      <c r="H29" s="92"/>
      <c r="I29" s="92"/>
      <c r="J29" s="92"/>
      <c r="K29" s="92"/>
      <c r="L29" s="92"/>
      <c r="M29" s="92"/>
    </row>
    <row r="30" spans="1:13" ht="12.75" customHeight="1" x14ac:dyDescent="0.2">
      <c r="A30" s="92"/>
      <c r="B30" s="92"/>
      <c r="C30" s="92"/>
      <c r="D30" s="92"/>
      <c r="E30" s="92"/>
      <c r="F30" s="92"/>
      <c r="G30" s="92"/>
      <c r="H30" s="92"/>
      <c r="I30" s="92"/>
      <c r="J30" s="92"/>
      <c r="K30" s="92"/>
      <c r="L30" s="92"/>
      <c r="M30" s="92"/>
    </row>
    <row r="31" spans="1:13" ht="12.75" customHeight="1" x14ac:dyDescent="0.2">
      <c r="A31" s="94" t="s">
        <v>116</v>
      </c>
      <c r="B31" s="95"/>
      <c r="C31" s="95"/>
      <c r="D31" s="95"/>
      <c r="E31" s="95"/>
      <c r="F31" s="95"/>
      <c r="G31" s="95"/>
      <c r="H31" s="95"/>
      <c r="I31" s="95"/>
      <c r="J31" s="95"/>
      <c r="K31" s="95"/>
      <c r="L31" s="95"/>
      <c r="M31" s="92"/>
    </row>
    <row r="32" spans="1:13" ht="12.75" customHeight="1" x14ac:dyDescent="0.2">
      <c r="A32" s="96" t="s">
        <v>117</v>
      </c>
      <c r="B32" s="97"/>
      <c r="C32" s="97"/>
      <c r="D32" s="97"/>
      <c r="E32" s="97"/>
      <c r="F32" s="97"/>
      <c r="G32" s="97"/>
      <c r="H32" s="97"/>
      <c r="I32" s="97"/>
      <c r="J32" s="97"/>
      <c r="K32" s="97"/>
      <c r="L32" s="97"/>
      <c r="M32" s="86"/>
    </row>
    <row r="33" spans="1:13" ht="12.75" customHeight="1" x14ac:dyDescent="0.2">
      <c r="A33" s="98" t="s">
        <v>118</v>
      </c>
      <c r="B33" s="86"/>
      <c r="C33" s="86"/>
      <c r="D33" s="86"/>
      <c r="E33" s="86"/>
      <c r="F33" s="86"/>
      <c r="G33" s="86"/>
      <c r="H33" s="86"/>
      <c r="I33" s="86"/>
      <c r="J33" s="86"/>
      <c r="K33" s="86"/>
      <c r="L33" s="86"/>
      <c r="M33" s="86" t="s">
        <v>393</v>
      </c>
    </row>
    <row r="34" spans="1:13" ht="12.75" customHeight="1" x14ac:dyDescent="0.2">
      <c r="A34" s="99" t="s">
        <v>58</v>
      </c>
      <c r="B34" s="86"/>
      <c r="C34" s="86"/>
      <c r="D34" s="86"/>
      <c r="E34" s="86"/>
      <c r="F34" s="86"/>
      <c r="G34" s="86"/>
      <c r="H34" s="86"/>
      <c r="I34" s="86"/>
      <c r="J34" s="86"/>
      <c r="K34" s="86"/>
      <c r="L34" s="86"/>
      <c r="M34" s="86"/>
    </row>
    <row r="38" spans="1:13" x14ac:dyDescent="0.2">
      <c r="A38" s="6"/>
      <c r="B38" s="6"/>
      <c r="C38" s="6"/>
      <c r="D38" s="6"/>
    </row>
    <row r="39" spans="1:13" x14ac:dyDescent="0.2">
      <c r="A39" s="363"/>
      <c r="B39" s="370">
        <v>2008</v>
      </c>
      <c r="C39" s="370">
        <v>2013</v>
      </c>
      <c r="D39" s="364">
        <v>2005</v>
      </c>
    </row>
    <row r="40" spans="1:13" ht="11.25" customHeight="1" x14ac:dyDescent="0.2">
      <c r="A40" s="365" t="s">
        <v>22</v>
      </c>
      <c r="B40" s="371"/>
      <c r="C40" s="391">
        <v>18.400399685141998</v>
      </c>
      <c r="D40" s="366"/>
    </row>
    <row r="41" spans="1:13" ht="11.25" customHeight="1" x14ac:dyDescent="0.2">
      <c r="A41" s="102" t="s">
        <v>42</v>
      </c>
      <c r="B41" s="103">
        <v>17.47779870314</v>
      </c>
      <c r="C41" s="105">
        <v>17.272564861808</v>
      </c>
      <c r="D41" s="104">
        <v>20.350135745464002</v>
      </c>
    </row>
    <row r="42" spans="1:13" ht="11.25" customHeight="1" x14ac:dyDescent="0.2">
      <c r="A42" s="80" t="s">
        <v>119</v>
      </c>
      <c r="B42" s="372">
        <v>16.120666694331</v>
      </c>
      <c r="C42" s="81">
        <v>16.100554336359</v>
      </c>
      <c r="D42" s="367">
        <v>14.743817144404</v>
      </c>
    </row>
    <row r="43" spans="1:13" ht="11.25" customHeight="1" x14ac:dyDescent="0.2">
      <c r="A43" s="102" t="s">
        <v>120</v>
      </c>
      <c r="B43" s="103">
        <v>14.82246726522</v>
      </c>
      <c r="C43" s="105">
        <v>14.926156641465001</v>
      </c>
      <c r="D43" s="104">
        <v>14.464985729581</v>
      </c>
    </row>
    <row r="44" spans="1:13" ht="11.25" customHeight="1" x14ac:dyDescent="0.2">
      <c r="A44" s="80" t="s">
        <v>121</v>
      </c>
      <c r="B44" s="372">
        <v>14.252821838288</v>
      </c>
      <c r="C44" s="81">
        <v>14.867446854018</v>
      </c>
      <c r="D44" s="367">
        <v>14.440766332128</v>
      </c>
    </row>
    <row r="45" spans="1:13" ht="11.25" customHeight="1" x14ac:dyDescent="0.2">
      <c r="A45" s="102" t="s">
        <v>18</v>
      </c>
      <c r="B45" s="103">
        <v>13.069763537350999</v>
      </c>
      <c r="C45" s="105">
        <v>13.767253913000999</v>
      </c>
      <c r="D45" s="104">
        <v>14.379674918924</v>
      </c>
    </row>
    <row r="46" spans="1:13" ht="11.25" customHeight="1" x14ac:dyDescent="0.2">
      <c r="A46" s="80" t="s">
        <v>8</v>
      </c>
      <c r="B46" s="372">
        <v>11.083450917197</v>
      </c>
      <c r="C46" s="81">
        <v>13.533311675602</v>
      </c>
      <c r="D46" s="367">
        <v>15.638077653874999</v>
      </c>
    </row>
    <row r="47" spans="1:13" ht="11.25" customHeight="1" x14ac:dyDescent="0.2">
      <c r="A47" s="102" t="s">
        <v>109</v>
      </c>
      <c r="B47" s="103">
        <v>13.017296408845</v>
      </c>
      <c r="C47" s="105">
        <v>13.233416478183001</v>
      </c>
      <c r="D47" s="104">
        <v>13.583375046401001</v>
      </c>
    </row>
    <row r="48" spans="1:13" ht="11.25" customHeight="1" x14ac:dyDescent="0.2">
      <c r="A48" s="80" t="s">
        <v>2</v>
      </c>
      <c r="B48" s="372">
        <v>14.378507150677001</v>
      </c>
      <c r="C48" s="81">
        <v>12.993187519228</v>
      </c>
      <c r="D48" s="367">
        <v>15.046526221424999</v>
      </c>
    </row>
    <row r="49" spans="1:4" ht="11.25" customHeight="1" x14ac:dyDescent="0.2">
      <c r="A49" s="102" t="s">
        <v>3</v>
      </c>
      <c r="B49" s="103">
        <v>13.266879076239</v>
      </c>
      <c r="C49" s="105">
        <v>12.821180066758</v>
      </c>
      <c r="D49" s="104">
        <v>14.083266680161</v>
      </c>
    </row>
    <row r="50" spans="1:4" ht="11.25" customHeight="1" x14ac:dyDescent="0.2">
      <c r="A50" s="80" t="s">
        <v>21</v>
      </c>
      <c r="B50" s="372">
        <v>11.704856477658</v>
      </c>
      <c r="C50" s="81">
        <v>12.791700854088001</v>
      </c>
      <c r="D50" s="367">
        <v>11.988829741659</v>
      </c>
    </row>
    <row r="51" spans="1:4" ht="11.25" customHeight="1" x14ac:dyDescent="0.2">
      <c r="A51" s="102" t="s">
        <v>6</v>
      </c>
      <c r="B51" s="103"/>
      <c r="C51" s="105">
        <v>12.09727772772</v>
      </c>
      <c r="D51" s="104"/>
    </row>
    <row r="52" spans="1:4" ht="11.25" customHeight="1" x14ac:dyDescent="0.2">
      <c r="A52" s="80" t="s">
        <v>25</v>
      </c>
      <c r="B52" s="372">
        <v>12.514631842090999</v>
      </c>
      <c r="C52" s="81">
        <v>11.676628679047999</v>
      </c>
      <c r="D52" s="367">
        <v>13.116676359718999</v>
      </c>
    </row>
    <row r="53" spans="1:4" ht="11.25" customHeight="1" x14ac:dyDescent="0.2">
      <c r="A53" s="102" t="s">
        <v>4</v>
      </c>
      <c r="B53" s="103">
        <v>12.30648830588</v>
      </c>
      <c r="C53" s="105">
        <v>11.564262114573999</v>
      </c>
      <c r="D53" s="104"/>
    </row>
    <row r="54" spans="1:4" ht="11.25" customHeight="1" x14ac:dyDescent="0.2">
      <c r="A54" s="80" t="s">
        <v>27</v>
      </c>
      <c r="B54" s="372">
        <v>10.881265847748001</v>
      </c>
      <c r="C54" s="81">
        <v>11.505021416546001</v>
      </c>
      <c r="D54" s="367">
        <v>9.8783826023099</v>
      </c>
    </row>
    <row r="55" spans="1:4" ht="11.25" customHeight="1" x14ac:dyDescent="0.2">
      <c r="A55" s="102" t="s">
        <v>32</v>
      </c>
      <c r="B55" s="103"/>
      <c r="C55" s="105">
        <v>11.290701144511999</v>
      </c>
      <c r="D55" s="104"/>
    </row>
    <row r="56" spans="1:4" ht="11.25" customHeight="1" x14ac:dyDescent="0.2">
      <c r="A56" s="80" t="s">
        <v>17</v>
      </c>
      <c r="B56" s="372">
        <v>10.924627555595</v>
      </c>
      <c r="C56" s="81">
        <v>11.254219877643999</v>
      </c>
      <c r="D56" s="367">
        <v>11.344269554922001</v>
      </c>
    </row>
    <row r="57" spans="1:4" ht="11.25" customHeight="1" x14ac:dyDescent="0.2">
      <c r="A57" s="102" t="s">
        <v>7</v>
      </c>
      <c r="B57" s="103">
        <v>11.446407804910001</v>
      </c>
      <c r="C57" s="105">
        <v>11.235733774081</v>
      </c>
      <c r="D57" s="104">
        <v>11.476052987689</v>
      </c>
    </row>
    <row r="58" spans="1:4" ht="11.25" customHeight="1" x14ac:dyDescent="0.2">
      <c r="A58" s="80" t="s">
        <v>15</v>
      </c>
      <c r="B58" s="372">
        <v>11.180299627794371</v>
      </c>
      <c r="C58" s="81">
        <v>11.230379704044458</v>
      </c>
      <c r="D58" s="367">
        <v>11.675332278121486</v>
      </c>
    </row>
    <row r="59" spans="1:4" ht="11.25" customHeight="1" x14ac:dyDescent="0.2">
      <c r="A59" s="102" t="s">
        <v>29</v>
      </c>
      <c r="B59" s="103"/>
      <c r="C59" s="105">
        <v>11.092352266983999</v>
      </c>
      <c r="D59" s="104"/>
    </row>
    <row r="60" spans="1:4" ht="11.25" customHeight="1" x14ac:dyDescent="0.2">
      <c r="A60" s="80" t="s">
        <v>14</v>
      </c>
      <c r="B60" s="372">
        <v>11.408789326265</v>
      </c>
      <c r="C60" s="81">
        <v>10.51180402288</v>
      </c>
      <c r="D60" s="367">
        <v>11.576499445244</v>
      </c>
    </row>
    <row r="61" spans="1:4" ht="11.25" customHeight="1" x14ac:dyDescent="0.2">
      <c r="A61" s="102" t="s">
        <v>9</v>
      </c>
      <c r="B61" s="103">
        <v>10.969014337648</v>
      </c>
      <c r="C61" s="105">
        <v>10.420731883996</v>
      </c>
      <c r="D61" s="104">
        <v>10.154012020986</v>
      </c>
    </row>
    <row r="62" spans="1:4" ht="11.25" customHeight="1" x14ac:dyDescent="0.2">
      <c r="A62" s="80" t="s">
        <v>28</v>
      </c>
      <c r="B62" s="372">
        <v>9.7887923893849003</v>
      </c>
      <c r="C62" s="81">
        <v>10.272993147934001</v>
      </c>
      <c r="D62" s="367">
        <v>11.058384156788</v>
      </c>
    </row>
    <row r="63" spans="1:4" ht="11.25" customHeight="1" x14ac:dyDescent="0.2">
      <c r="A63" s="102" t="s">
        <v>13</v>
      </c>
      <c r="B63" s="103">
        <v>10.228972548232647</v>
      </c>
      <c r="C63" s="105">
        <v>9.9195789827732526</v>
      </c>
      <c r="D63" s="104">
        <v>10.508490166199195</v>
      </c>
    </row>
    <row r="64" spans="1:4" ht="11.25" customHeight="1" x14ac:dyDescent="0.2">
      <c r="A64" s="80" t="s">
        <v>5</v>
      </c>
      <c r="B64" s="372"/>
      <c r="C64" s="81">
        <v>9.8579587037443002</v>
      </c>
      <c r="D64" s="367"/>
    </row>
    <row r="65" spans="1:4" ht="11.25" customHeight="1" x14ac:dyDescent="0.2">
      <c r="A65" s="102" t="s">
        <v>23</v>
      </c>
      <c r="B65" s="103">
        <v>9.3608988235450994</v>
      </c>
      <c r="C65" s="105">
        <v>9.5732640656912995</v>
      </c>
      <c r="D65" s="104">
        <v>9.7245391119204001</v>
      </c>
    </row>
    <row r="66" spans="1:4" ht="11.25" customHeight="1" x14ac:dyDescent="0.2">
      <c r="A66" s="80" t="s">
        <v>19</v>
      </c>
      <c r="B66" s="372">
        <v>9.2142402037755993</v>
      </c>
      <c r="C66" s="81">
        <v>9.4825177076379994</v>
      </c>
      <c r="D66" s="367">
        <v>8.9403958980556002</v>
      </c>
    </row>
    <row r="67" spans="1:4" ht="11.25" customHeight="1" x14ac:dyDescent="0.2">
      <c r="A67" s="102" t="s">
        <v>86</v>
      </c>
      <c r="B67" s="103">
        <v>8.2184423489165006</v>
      </c>
      <c r="C67" s="105">
        <v>8.7331775652482992</v>
      </c>
      <c r="D67" s="104">
        <v>8.3037158064659007</v>
      </c>
    </row>
    <row r="68" spans="1:4" ht="11.25" customHeight="1" x14ac:dyDescent="0.2">
      <c r="A68" s="80" t="s">
        <v>24</v>
      </c>
      <c r="B68" s="372">
        <v>9.0720303325421998</v>
      </c>
      <c r="C68" s="81">
        <v>8.4225899633288996</v>
      </c>
      <c r="D68" s="367">
        <v>9.1786127463746006</v>
      </c>
    </row>
    <row r="69" spans="1:4" ht="11.25" customHeight="1" x14ac:dyDescent="0.2">
      <c r="A69" s="102" t="s">
        <v>26</v>
      </c>
      <c r="B69" s="103">
        <v>9.4211365704755998</v>
      </c>
      <c r="C69" s="105">
        <v>8.1518519155117009</v>
      </c>
      <c r="D69" s="104">
        <v>9.4435425140966007</v>
      </c>
    </row>
    <row r="70" spans="1:4" ht="11.25" customHeight="1" x14ac:dyDescent="0.2">
      <c r="A70" s="80" t="s">
        <v>12</v>
      </c>
      <c r="B70" s="372">
        <v>8.5652762077583997</v>
      </c>
      <c r="C70" s="81">
        <v>8.1288856344412004</v>
      </c>
      <c r="D70" s="367">
        <v>8.7269274604064009</v>
      </c>
    </row>
    <row r="71" spans="1:4" x14ac:dyDescent="0.2">
      <c r="A71" s="102" t="s">
        <v>33</v>
      </c>
      <c r="B71" s="103">
        <v>8.1743832203947999</v>
      </c>
      <c r="C71" s="105">
        <v>8.0371671210412998</v>
      </c>
      <c r="D71" s="104">
        <v>8.2001701408029</v>
      </c>
    </row>
    <row r="72" spans="1:4" x14ac:dyDescent="0.2">
      <c r="A72" s="80" t="s">
        <v>11</v>
      </c>
      <c r="B72" s="372">
        <v>10.544298609105001</v>
      </c>
      <c r="C72" s="81">
        <v>7.4943413815593001</v>
      </c>
      <c r="D72" s="367">
        <v>11.496409773611999</v>
      </c>
    </row>
    <row r="73" spans="1:4" x14ac:dyDescent="0.2">
      <c r="A73" s="102" t="s">
        <v>82</v>
      </c>
      <c r="B73" s="103">
        <v>8.2120269766869001</v>
      </c>
      <c r="C73" s="105">
        <v>7.2626352300101997</v>
      </c>
      <c r="D73" s="104">
        <v>8.0822577767042993</v>
      </c>
    </row>
    <row r="74" spans="1:4" x14ac:dyDescent="0.2">
      <c r="A74" s="385" t="s">
        <v>31</v>
      </c>
      <c r="B74" s="702">
        <v>8.3386374935353995</v>
      </c>
      <c r="C74" s="386">
        <v>6.7597380764636998</v>
      </c>
      <c r="D74" s="703">
        <v>8.8821528054440009</v>
      </c>
    </row>
  </sheetData>
  <hyperlinks>
    <hyperlink ref="A1" r:id="rId1" display="http://dx.doi.org/10.1787/eag-2016-en"/>
    <hyperlink ref="A4" r:id="rId2"/>
  </hyperlinks>
  <pageMargins left="0.7" right="0.7" top="0.75" bottom="0.75" header="0.3" footer="0.3"/>
  <pageSetup paperSize="9" scale="83" orientation="portrait" r:id="rId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K76"/>
  <sheetViews>
    <sheetView topLeftCell="A5" zoomScale="170" zoomScaleNormal="80" zoomScalePageLayoutView="80" workbookViewId="0">
      <selection activeCell="P37" sqref="P37"/>
    </sheetView>
  </sheetViews>
  <sheetFormatPr defaultColWidth="8.85546875" defaultRowHeight="12.75" x14ac:dyDescent="0.2"/>
  <cols>
    <col min="1" max="1" width="13.28515625" style="659" customWidth="1"/>
    <col min="2" max="2" width="4.7109375" style="659" customWidth="1"/>
    <col min="3" max="3" width="5.28515625" style="659" customWidth="1"/>
    <col min="4" max="4" width="13.140625" style="659" customWidth="1"/>
    <col min="5" max="6" width="9.42578125" style="659" customWidth="1"/>
    <col min="7" max="7" width="10" style="619" customWidth="1"/>
    <col min="8" max="8" width="7" style="619" customWidth="1"/>
    <col min="9" max="9" width="11.85546875" style="619" customWidth="1"/>
    <col min="10" max="11" width="8.85546875" style="619"/>
    <col min="12" max="16384" width="8.85546875" style="659"/>
  </cols>
  <sheetData>
    <row r="1" spans="1:11" s="613" customFormat="1" x14ac:dyDescent="0.2">
      <c r="A1" s="437" t="s">
        <v>59</v>
      </c>
    </row>
    <row r="2" spans="1:11" s="613" customFormat="1" x14ac:dyDescent="0.2">
      <c r="A2" s="613" t="s">
        <v>300</v>
      </c>
      <c r="B2" s="613" t="s">
        <v>312</v>
      </c>
    </row>
    <row r="3" spans="1:11" s="613" customFormat="1" x14ac:dyDescent="0.2">
      <c r="A3" s="613" t="s">
        <v>62</v>
      </c>
    </row>
    <row r="4" spans="1:11" s="613" customFormat="1" x14ac:dyDescent="0.2">
      <c r="A4" s="437" t="s">
        <v>63</v>
      </c>
    </row>
    <row r="5" spans="1:11" s="613" customFormat="1" x14ac:dyDescent="0.2"/>
    <row r="6" spans="1:11" ht="13.5" x14ac:dyDescent="0.25">
      <c r="A6" s="614" t="s">
        <v>313</v>
      </c>
      <c r="B6" s="615"/>
      <c r="C6" s="615"/>
      <c r="D6" s="615"/>
      <c r="E6" s="615"/>
      <c r="F6" s="616"/>
      <c r="G6" s="617"/>
      <c r="H6" s="617"/>
      <c r="I6" s="617"/>
      <c r="J6" s="617"/>
      <c r="K6" s="618"/>
    </row>
    <row r="7" spans="1:11" ht="13.5" x14ac:dyDescent="0.25">
      <c r="A7" s="614" t="s">
        <v>314</v>
      </c>
      <c r="B7" s="620"/>
      <c r="C7" s="620"/>
      <c r="D7" s="621"/>
      <c r="E7" s="621"/>
      <c r="F7" s="617"/>
      <c r="G7" s="617"/>
      <c r="H7" s="617"/>
      <c r="I7" s="617"/>
      <c r="J7" s="617"/>
      <c r="K7" s="618"/>
    </row>
    <row r="8" spans="1:11" ht="10.5" customHeight="1" x14ac:dyDescent="0.2">
      <c r="A8" s="620" t="s">
        <v>315</v>
      </c>
      <c r="B8" s="620"/>
      <c r="C8" s="620"/>
      <c r="D8" s="621"/>
      <c r="E8" s="621"/>
      <c r="F8" s="617"/>
      <c r="G8" s="617"/>
      <c r="H8" s="617"/>
      <c r="I8" s="617"/>
      <c r="J8" s="617"/>
      <c r="K8" s="618"/>
    </row>
    <row r="9" spans="1:11" x14ac:dyDescent="0.2">
      <c r="A9" s="622"/>
      <c r="B9" s="622"/>
      <c r="C9" s="622"/>
      <c r="D9" s="623"/>
      <c r="E9" s="623"/>
      <c r="F9" s="617"/>
      <c r="G9" s="617"/>
      <c r="H9" s="617"/>
      <c r="I9" s="617"/>
      <c r="J9" s="617"/>
      <c r="K9" s="618"/>
    </row>
    <row r="10" spans="1:11" ht="17.25" customHeight="1" x14ac:dyDescent="0.2">
      <c r="A10" s="621"/>
      <c r="B10" s="621"/>
      <c r="C10" s="621"/>
      <c r="D10" s="621"/>
      <c r="E10" s="621"/>
      <c r="F10" s="617"/>
      <c r="G10" s="617"/>
      <c r="H10" s="617"/>
      <c r="I10" s="617"/>
      <c r="J10" s="617"/>
      <c r="K10" s="618"/>
    </row>
    <row r="11" spans="1:11" ht="13.5" x14ac:dyDescent="0.25">
      <c r="A11" s="624"/>
      <c r="B11" s="625"/>
      <c r="C11" s="625"/>
      <c r="D11" s="625"/>
      <c r="E11" s="625"/>
      <c r="F11" s="626"/>
      <c r="G11" s="617"/>
      <c r="H11" s="617"/>
      <c r="I11" s="617"/>
      <c r="J11" s="617"/>
      <c r="K11" s="618"/>
    </row>
    <row r="12" spans="1:11" ht="13.5" x14ac:dyDescent="0.25">
      <c r="A12" s="627"/>
      <c r="B12" s="628"/>
      <c r="C12" s="628"/>
      <c r="D12" s="628"/>
      <c r="E12" s="628"/>
      <c r="F12" s="629"/>
      <c r="G12" s="617"/>
      <c r="H12" s="617"/>
      <c r="I12" s="617"/>
      <c r="J12" s="617"/>
      <c r="K12" s="618"/>
    </row>
    <row r="13" spans="1:11" ht="13.5" x14ac:dyDescent="0.25">
      <c r="A13" s="627"/>
      <c r="B13" s="628"/>
      <c r="C13" s="628"/>
      <c r="D13" s="628"/>
      <c r="E13" s="628"/>
      <c r="F13" s="629"/>
      <c r="G13" s="617"/>
      <c r="H13" s="617"/>
      <c r="I13" s="617"/>
      <c r="J13" s="617"/>
      <c r="K13" s="618"/>
    </row>
    <row r="14" spans="1:11" ht="13.5" x14ac:dyDescent="0.25">
      <c r="A14" s="627"/>
      <c r="B14" s="628"/>
      <c r="C14" s="628"/>
      <c r="D14" s="628"/>
      <c r="E14" s="628"/>
      <c r="F14" s="629"/>
      <c r="G14" s="617"/>
      <c r="H14" s="617"/>
      <c r="I14" s="617"/>
      <c r="J14" s="617"/>
      <c r="K14" s="618"/>
    </row>
    <row r="15" spans="1:11" ht="13.5" x14ac:dyDescent="0.25">
      <c r="A15" s="627"/>
      <c r="B15" s="628"/>
      <c r="C15" s="628"/>
      <c r="D15" s="628"/>
      <c r="E15" s="628"/>
      <c r="F15" s="629"/>
      <c r="G15" s="617"/>
      <c r="H15" s="617"/>
      <c r="I15" s="617"/>
      <c r="J15" s="617"/>
      <c r="K15" s="618"/>
    </row>
    <row r="16" spans="1:11" ht="13.5" x14ac:dyDescent="0.25">
      <c r="A16" s="627"/>
      <c r="B16" s="628"/>
      <c r="C16" s="628"/>
      <c r="D16" s="628"/>
      <c r="E16" s="628"/>
      <c r="F16" s="629"/>
      <c r="G16" s="617"/>
      <c r="H16" s="617"/>
      <c r="I16" s="617"/>
      <c r="J16" s="617"/>
      <c r="K16" s="618"/>
    </row>
    <row r="17" spans="1:11" ht="13.5" x14ac:dyDescent="0.25">
      <c r="A17" s="627"/>
      <c r="B17" s="628"/>
      <c r="C17" s="628"/>
      <c r="D17" s="628"/>
      <c r="E17" s="628"/>
      <c r="F17" s="629"/>
      <c r="G17" s="617"/>
      <c r="H17" s="617"/>
      <c r="I17" s="617"/>
      <c r="J17" s="617"/>
      <c r="K17" s="618"/>
    </row>
    <row r="18" spans="1:11" ht="13.5" x14ac:dyDescent="0.25">
      <c r="A18" s="627"/>
      <c r="B18" s="628"/>
      <c r="C18" s="628"/>
      <c r="D18" s="628"/>
      <c r="E18" s="628"/>
      <c r="F18" s="629"/>
      <c r="G18" s="617"/>
      <c r="H18" s="617"/>
      <c r="I18" s="617"/>
      <c r="J18" s="617"/>
      <c r="K18" s="618"/>
    </row>
    <row r="19" spans="1:11" ht="13.5" x14ac:dyDescent="0.25">
      <c r="A19" s="627"/>
      <c r="B19" s="628"/>
      <c r="C19" s="628"/>
      <c r="D19" s="628"/>
      <c r="E19" s="628"/>
      <c r="F19" s="629"/>
      <c r="G19" s="617"/>
      <c r="H19" s="617"/>
      <c r="I19" s="617"/>
      <c r="J19" s="617"/>
      <c r="K19" s="618"/>
    </row>
    <row r="20" spans="1:11" ht="13.5" x14ac:dyDescent="0.25">
      <c r="A20" s="627"/>
      <c r="B20" s="628"/>
      <c r="C20" s="628"/>
      <c r="D20" s="628"/>
      <c r="E20" s="628"/>
      <c r="F20" s="629"/>
      <c r="G20" s="617"/>
      <c r="H20" s="617"/>
      <c r="I20" s="617"/>
      <c r="J20" s="617"/>
      <c r="K20" s="618"/>
    </row>
    <row r="21" spans="1:11" ht="13.5" x14ac:dyDescent="0.25">
      <c r="A21" s="627"/>
      <c r="B21" s="628"/>
      <c r="C21" s="628"/>
      <c r="D21" s="628"/>
      <c r="E21" s="628"/>
      <c r="F21" s="629"/>
      <c r="G21" s="617"/>
      <c r="H21" s="617"/>
      <c r="I21" s="617"/>
      <c r="J21" s="617"/>
      <c r="K21" s="618"/>
    </row>
    <row r="22" spans="1:11" ht="13.5" x14ac:dyDescent="0.25">
      <c r="A22" s="627"/>
      <c r="B22" s="628"/>
      <c r="C22" s="628"/>
      <c r="D22" s="628"/>
      <c r="E22" s="628"/>
      <c r="F22" s="629"/>
      <c r="G22" s="617"/>
      <c r="H22" s="617"/>
      <c r="I22" s="617"/>
      <c r="J22" s="617"/>
      <c r="K22" s="618"/>
    </row>
    <row r="23" spans="1:11" ht="13.5" x14ac:dyDescent="0.25">
      <c r="A23" s="627"/>
      <c r="B23" s="628"/>
      <c r="C23" s="628"/>
      <c r="D23" s="628"/>
      <c r="E23" s="628"/>
      <c r="F23" s="629"/>
      <c r="G23" s="617"/>
      <c r="H23" s="617"/>
      <c r="I23" s="617"/>
      <c r="J23" s="617"/>
      <c r="K23" s="618"/>
    </row>
    <row r="24" spans="1:11" ht="13.5" x14ac:dyDescent="0.25">
      <c r="A24" s="627"/>
      <c r="B24" s="628"/>
      <c r="C24" s="628"/>
      <c r="D24" s="628"/>
      <c r="E24" s="628"/>
      <c r="F24" s="629"/>
      <c r="G24" s="617"/>
      <c r="H24" s="617"/>
      <c r="I24" s="617"/>
      <c r="J24" s="617"/>
      <c r="K24" s="618"/>
    </row>
    <row r="25" spans="1:11" ht="13.5" x14ac:dyDescent="0.25">
      <c r="A25" s="627"/>
      <c r="B25" s="628"/>
      <c r="C25" s="628"/>
      <c r="D25" s="628"/>
      <c r="E25" s="628"/>
      <c r="F25" s="629"/>
      <c r="G25" s="617"/>
      <c r="H25" s="617"/>
      <c r="I25" s="617"/>
      <c r="J25" s="617"/>
      <c r="K25" s="618"/>
    </row>
    <row r="26" spans="1:11" ht="13.5" x14ac:dyDescent="0.25">
      <c r="A26" s="627"/>
      <c r="B26" s="628"/>
      <c r="C26" s="628"/>
      <c r="D26" s="628"/>
      <c r="E26" s="628"/>
      <c r="F26" s="629"/>
      <c r="G26" s="617"/>
      <c r="H26" s="617"/>
      <c r="I26" s="617"/>
      <c r="J26" s="617"/>
      <c r="K26" s="618"/>
    </row>
    <row r="27" spans="1:11" ht="13.5" x14ac:dyDescent="0.25">
      <c r="A27" s="627"/>
      <c r="B27" s="628"/>
      <c r="C27" s="628"/>
      <c r="D27" s="628"/>
      <c r="E27" s="628"/>
      <c r="F27" s="629"/>
      <c r="G27" s="617"/>
      <c r="H27" s="617"/>
      <c r="I27" s="617"/>
      <c r="J27" s="617"/>
      <c r="K27" s="618"/>
    </row>
    <row r="28" spans="1:11" ht="13.5" x14ac:dyDescent="0.25">
      <c r="A28" s="627"/>
      <c r="B28" s="628"/>
      <c r="C28" s="628"/>
      <c r="D28" s="628"/>
      <c r="E28" s="628"/>
      <c r="F28" s="629"/>
      <c r="G28" s="617"/>
      <c r="H28" s="617"/>
      <c r="I28" s="617"/>
      <c r="J28" s="617"/>
      <c r="K28" s="618"/>
    </row>
    <row r="29" spans="1:11" ht="13.5" x14ac:dyDescent="0.25">
      <c r="A29" s="627"/>
      <c r="B29" s="628"/>
      <c r="C29" s="628"/>
      <c r="D29" s="628"/>
      <c r="E29" s="628"/>
      <c r="F29" s="629"/>
      <c r="G29" s="617"/>
      <c r="H29" s="617"/>
      <c r="I29" s="617"/>
      <c r="J29" s="617"/>
      <c r="K29" s="618"/>
    </row>
    <row r="30" spans="1:11" ht="12.75" customHeight="1" x14ac:dyDescent="0.2">
      <c r="A30" s="791" t="s">
        <v>316</v>
      </c>
      <c r="B30" s="791"/>
      <c r="C30" s="791"/>
      <c r="D30" s="791"/>
      <c r="E30" s="791"/>
      <c r="F30" s="791"/>
      <c r="G30" s="791"/>
      <c r="H30" s="791"/>
      <c r="I30" s="791"/>
      <c r="J30" s="791"/>
      <c r="K30" s="618"/>
    </row>
    <row r="31" spans="1:11" ht="12.75" customHeight="1" x14ac:dyDescent="0.2">
      <c r="A31" s="791"/>
      <c r="B31" s="791"/>
      <c r="C31" s="791"/>
      <c r="D31" s="791"/>
      <c r="E31" s="791"/>
      <c r="F31" s="791"/>
      <c r="G31" s="791"/>
      <c r="H31" s="791"/>
      <c r="I31" s="791"/>
      <c r="J31" s="791"/>
      <c r="K31" s="618"/>
    </row>
    <row r="32" spans="1:11" x14ac:dyDescent="0.2">
      <c r="A32" s="791"/>
      <c r="B32" s="791"/>
      <c r="C32" s="791"/>
      <c r="D32" s="791"/>
      <c r="E32" s="791"/>
      <c r="F32" s="791"/>
      <c r="G32" s="791"/>
      <c r="H32" s="791"/>
      <c r="I32" s="791"/>
      <c r="J32" s="791"/>
      <c r="K32" s="618"/>
    </row>
    <row r="33" spans="1:11" ht="13.5" x14ac:dyDescent="0.25">
      <c r="A33" s="624" t="s">
        <v>317</v>
      </c>
      <c r="B33" s="628"/>
      <c r="C33" s="628"/>
      <c r="D33" s="628"/>
      <c r="E33" s="628"/>
      <c r="F33" s="629"/>
      <c r="G33" s="617"/>
      <c r="H33" s="617"/>
      <c r="I33" s="617"/>
      <c r="J33" s="617"/>
      <c r="K33" s="618"/>
    </row>
    <row r="34" spans="1:11" x14ac:dyDescent="0.2">
      <c r="A34" s="630" t="s">
        <v>318</v>
      </c>
      <c r="B34" s="628"/>
      <c r="C34" s="628"/>
      <c r="D34" s="628"/>
      <c r="E34" s="628"/>
      <c r="F34" s="629"/>
      <c r="G34" s="617"/>
      <c r="H34" s="617"/>
      <c r="I34" s="617"/>
      <c r="J34" s="617"/>
      <c r="K34" s="618"/>
    </row>
    <row r="35" spans="1:11" ht="13.5" x14ac:dyDescent="0.25">
      <c r="A35" s="631" t="s">
        <v>58</v>
      </c>
      <c r="B35" s="628"/>
      <c r="C35" s="628"/>
      <c r="D35" s="628"/>
      <c r="E35" s="628"/>
      <c r="F35" s="629"/>
      <c r="G35" s="617"/>
      <c r="H35" s="617"/>
      <c r="I35" s="617"/>
      <c r="J35" s="617"/>
      <c r="K35" s="618"/>
    </row>
    <row r="36" spans="1:11" ht="13.5" x14ac:dyDescent="0.25">
      <c r="A36" s="627"/>
      <c r="B36" s="628"/>
      <c r="C36" s="628"/>
      <c r="D36" s="628"/>
      <c r="E36" s="628"/>
      <c r="F36" s="629"/>
      <c r="G36" s="617"/>
      <c r="H36" s="617"/>
      <c r="I36" s="617"/>
      <c r="J36" s="617"/>
      <c r="K36" s="618"/>
    </row>
    <row r="37" spans="1:11" x14ac:dyDescent="0.2">
      <c r="A37" s="632"/>
      <c r="B37" s="633"/>
      <c r="C37" s="633"/>
      <c r="D37" s="634"/>
      <c r="E37" s="633"/>
      <c r="F37" s="635"/>
      <c r="G37" s="636"/>
      <c r="H37" s="636"/>
      <c r="I37" s="636"/>
      <c r="J37" s="636"/>
    </row>
    <row r="38" spans="1:11" ht="56.25" customHeight="1" x14ac:dyDescent="0.2">
      <c r="A38" s="637" t="s">
        <v>319</v>
      </c>
      <c r="B38" s="638" t="s">
        <v>320</v>
      </c>
      <c r="C38" s="639" t="s">
        <v>321</v>
      </c>
      <c r="D38" s="637" t="s">
        <v>322</v>
      </c>
      <c r="E38" s="640" t="s">
        <v>149</v>
      </c>
      <c r="F38" s="640" t="s">
        <v>74</v>
      </c>
      <c r="G38" s="639" t="s">
        <v>253</v>
      </c>
      <c r="H38" s="636"/>
      <c r="I38" s="636"/>
      <c r="J38" s="636"/>
    </row>
    <row r="39" spans="1:11" ht="13.5" x14ac:dyDescent="0.25">
      <c r="A39" s="641" t="s">
        <v>11</v>
      </c>
      <c r="B39" s="642" t="s">
        <v>153</v>
      </c>
      <c r="C39" s="643"/>
      <c r="D39" s="644" t="s">
        <v>11</v>
      </c>
      <c r="E39" s="645">
        <v>7.8208290995616423</v>
      </c>
      <c r="F39" s="645">
        <v>14.953751113104181</v>
      </c>
      <c r="G39" s="645"/>
      <c r="H39" s="636"/>
      <c r="I39" s="636"/>
      <c r="J39" s="636"/>
    </row>
    <row r="40" spans="1:11" ht="13.5" x14ac:dyDescent="0.25">
      <c r="A40" s="646" t="s">
        <v>23</v>
      </c>
      <c r="B40" s="647" t="s">
        <v>153</v>
      </c>
      <c r="C40" s="648"/>
      <c r="D40" s="649" t="s">
        <v>23</v>
      </c>
      <c r="E40" s="650">
        <v>9.6742811289777872</v>
      </c>
      <c r="F40" s="650">
        <v>13.57558085565009</v>
      </c>
      <c r="G40" s="650">
        <v>14.334740002554907</v>
      </c>
      <c r="H40" s="636"/>
      <c r="I40" s="636"/>
      <c r="J40" s="636"/>
    </row>
    <row r="41" spans="1:11" ht="13.5" x14ac:dyDescent="0.25">
      <c r="A41" s="641" t="s">
        <v>26</v>
      </c>
      <c r="B41" s="642" t="s">
        <v>153</v>
      </c>
      <c r="C41" s="643"/>
      <c r="D41" s="644" t="s">
        <v>26</v>
      </c>
      <c r="E41" s="645">
        <v>9.9824008355626681</v>
      </c>
      <c r="F41" s="645">
        <v>13.034388095094442</v>
      </c>
      <c r="G41" s="645"/>
      <c r="H41" s="636"/>
      <c r="I41" s="636"/>
      <c r="J41" s="636"/>
    </row>
    <row r="42" spans="1:11" ht="13.5" x14ac:dyDescent="0.25">
      <c r="A42" s="646" t="s">
        <v>155</v>
      </c>
      <c r="B42" s="647" t="s">
        <v>153</v>
      </c>
      <c r="C42" s="648"/>
      <c r="D42" s="649" t="s">
        <v>155</v>
      </c>
      <c r="E42" s="650">
        <v>9.254797548602653</v>
      </c>
      <c r="F42" s="650">
        <v>12.17189499710082</v>
      </c>
      <c r="G42" s="650">
        <v>14.162361161803222</v>
      </c>
      <c r="H42" s="636"/>
      <c r="I42" s="636"/>
      <c r="J42" s="636"/>
    </row>
    <row r="43" spans="1:11" ht="13.5" x14ac:dyDescent="0.25">
      <c r="A43" s="641" t="s">
        <v>156</v>
      </c>
      <c r="B43" s="642" t="s">
        <v>153</v>
      </c>
      <c r="C43" s="643"/>
      <c r="D43" s="644" t="s">
        <v>156</v>
      </c>
      <c r="E43" s="645">
        <v>9.003716259227577</v>
      </c>
      <c r="F43" s="645">
        <v>11.841673285176766</v>
      </c>
      <c r="G43" s="645">
        <v>13.763592370259289</v>
      </c>
      <c r="H43" s="636"/>
      <c r="I43" s="636"/>
      <c r="J43" s="636"/>
    </row>
    <row r="44" spans="1:11" ht="13.5" x14ac:dyDescent="0.25">
      <c r="A44" s="646" t="s">
        <v>14</v>
      </c>
      <c r="B44" s="647" t="s">
        <v>153</v>
      </c>
      <c r="C44" s="648"/>
      <c r="D44" s="649" t="s">
        <v>14</v>
      </c>
      <c r="E44" s="650">
        <v>7.260114845926954</v>
      </c>
      <c r="F44" s="650">
        <v>11.743758528083561</v>
      </c>
      <c r="G44" s="650"/>
      <c r="H44" s="636"/>
      <c r="I44" s="636"/>
      <c r="J44" s="636"/>
    </row>
    <row r="45" spans="1:11" ht="13.5" x14ac:dyDescent="0.25">
      <c r="A45" s="641" t="s">
        <v>134</v>
      </c>
      <c r="B45" s="642" t="s">
        <v>153</v>
      </c>
      <c r="C45" s="643"/>
      <c r="D45" s="644" t="s">
        <v>134</v>
      </c>
      <c r="E45" s="645">
        <v>9.8324888754240636</v>
      </c>
      <c r="F45" s="645">
        <v>11.686365331379983</v>
      </c>
      <c r="G45" s="645"/>
      <c r="H45" s="651"/>
      <c r="I45" s="636"/>
      <c r="J45" s="636"/>
    </row>
    <row r="46" spans="1:11" ht="13.5" x14ac:dyDescent="0.25">
      <c r="A46" s="646" t="s">
        <v>75</v>
      </c>
      <c r="B46" s="647" t="s">
        <v>153</v>
      </c>
      <c r="C46" s="648"/>
      <c r="D46" s="649" t="s">
        <v>75</v>
      </c>
      <c r="E46" s="650">
        <v>12.420989853739146</v>
      </c>
      <c r="F46" s="650">
        <v>11.546665957626429</v>
      </c>
      <c r="G46" s="650">
        <v>12.214896156392216</v>
      </c>
      <c r="H46" s="636"/>
      <c r="I46" s="636"/>
      <c r="J46" s="636"/>
    </row>
    <row r="47" spans="1:11" ht="13.5" x14ac:dyDescent="0.25">
      <c r="A47" s="641" t="s">
        <v>5</v>
      </c>
      <c r="B47" s="642" t="s">
        <v>153</v>
      </c>
      <c r="C47" s="643"/>
      <c r="D47" s="644" t="s">
        <v>5</v>
      </c>
      <c r="E47" s="645">
        <v>7.6199177319661153</v>
      </c>
      <c r="F47" s="645">
        <v>11.229549423107766</v>
      </c>
      <c r="G47" s="645">
        <v>10.441903543759896</v>
      </c>
      <c r="H47" s="636"/>
      <c r="I47" s="636"/>
      <c r="J47" s="636"/>
    </row>
    <row r="48" spans="1:11" ht="13.5" x14ac:dyDescent="0.25">
      <c r="A48" s="646" t="s">
        <v>19</v>
      </c>
      <c r="B48" s="647" t="s">
        <v>153</v>
      </c>
      <c r="C48" s="648"/>
      <c r="D48" s="649" t="s">
        <v>19</v>
      </c>
      <c r="E48" s="650">
        <v>8.8169004402008451</v>
      </c>
      <c r="F48" s="650">
        <v>11.138707927596414</v>
      </c>
      <c r="G48" s="650">
        <v>12.0076536760967</v>
      </c>
      <c r="H48" s="636"/>
      <c r="I48" s="636"/>
      <c r="J48" s="636"/>
    </row>
    <row r="49" spans="1:10" ht="13.5" x14ac:dyDescent="0.25">
      <c r="A49" s="641" t="s">
        <v>3</v>
      </c>
      <c r="B49" s="642" t="s">
        <v>153</v>
      </c>
      <c r="C49" s="643"/>
      <c r="D49" s="644" t="s">
        <v>3</v>
      </c>
      <c r="E49" s="645">
        <v>9.8474382946078887</v>
      </c>
      <c r="F49" s="645">
        <v>10.302337507957336</v>
      </c>
      <c r="G49" s="645"/>
      <c r="H49" s="636"/>
      <c r="I49" s="636"/>
      <c r="J49" s="636"/>
    </row>
    <row r="50" spans="1:10" ht="13.5" x14ac:dyDescent="0.25">
      <c r="A50" s="646" t="s">
        <v>18</v>
      </c>
      <c r="B50" s="647" t="s">
        <v>153</v>
      </c>
      <c r="C50" s="648"/>
      <c r="D50" s="649" t="s">
        <v>18</v>
      </c>
      <c r="E50" s="650">
        <v>7.9845777083898426</v>
      </c>
      <c r="F50" s="650">
        <v>9.8090662279499785</v>
      </c>
      <c r="G50" s="650"/>
      <c r="H50" s="652"/>
      <c r="I50" s="636"/>
      <c r="J50" s="636"/>
    </row>
    <row r="51" spans="1:10" ht="13.5" x14ac:dyDescent="0.25">
      <c r="A51" s="641" t="s">
        <v>12</v>
      </c>
      <c r="B51" s="642" t="s">
        <v>153</v>
      </c>
      <c r="C51" s="643"/>
      <c r="D51" s="644" t="s">
        <v>12</v>
      </c>
      <c r="E51" s="645">
        <v>7.8782767274391823</v>
      </c>
      <c r="F51" s="645">
        <v>9.724777014830849</v>
      </c>
      <c r="G51" s="645"/>
      <c r="H51" s="652"/>
      <c r="I51" s="636"/>
      <c r="J51" s="636"/>
    </row>
    <row r="52" spans="1:10" ht="13.5" x14ac:dyDescent="0.25">
      <c r="A52" s="646" t="s">
        <v>28</v>
      </c>
      <c r="B52" s="647" t="s">
        <v>153</v>
      </c>
      <c r="C52" s="648"/>
      <c r="D52" s="649" t="s">
        <v>28</v>
      </c>
      <c r="E52" s="650">
        <v>8.7490435313073682</v>
      </c>
      <c r="F52" s="650">
        <v>9.3618009800236131</v>
      </c>
      <c r="G52" s="650"/>
      <c r="H52" s="652"/>
      <c r="I52" s="636"/>
      <c r="J52" s="636"/>
    </row>
    <row r="53" spans="1:10" ht="13.5" x14ac:dyDescent="0.25">
      <c r="A53" s="641" t="s">
        <v>157</v>
      </c>
      <c r="B53" s="642" t="s">
        <v>153</v>
      </c>
      <c r="C53" s="643"/>
      <c r="D53" s="644" t="s">
        <v>157</v>
      </c>
      <c r="E53" s="645">
        <v>9.1426522785654285</v>
      </c>
      <c r="F53" s="645">
        <v>9.1426522785654285</v>
      </c>
      <c r="G53" s="645">
        <v>10.883398947454797</v>
      </c>
      <c r="H53" s="652"/>
      <c r="I53" s="636"/>
      <c r="J53" s="636"/>
    </row>
    <row r="54" spans="1:10" ht="13.5" x14ac:dyDescent="0.25">
      <c r="A54" s="646" t="s">
        <v>15</v>
      </c>
      <c r="B54" s="647">
        <v>1</v>
      </c>
      <c r="C54" s="653">
        <v>1</v>
      </c>
      <c r="D54" s="649" t="s">
        <v>323</v>
      </c>
      <c r="E54" s="650">
        <v>7.4613675747381789</v>
      </c>
      <c r="F54" s="650">
        <v>8.8339866078979945</v>
      </c>
      <c r="G54" s="650">
        <v>9.219953046168996</v>
      </c>
      <c r="H54" s="652"/>
      <c r="I54" s="636"/>
      <c r="J54" s="636"/>
    </row>
    <row r="55" spans="1:10" ht="13.5" x14ac:dyDescent="0.25">
      <c r="A55" s="641" t="s">
        <v>82</v>
      </c>
      <c r="B55" s="642" t="s">
        <v>153</v>
      </c>
      <c r="C55" s="643"/>
      <c r="D55" s="644" t="s">
        <v>82</v>
      </c>
      <c r="E55" s="645">
        <v>7.6227805360300298</v>
      </c>
      <c r="F55" s="645">
        <v>8.6743727760506726</v>
      </c>
      <c r="G55" s="645">
        <v>8.0371427015752381</v>
      </c>
      <c r="H55" s="652"/>
      <c r="I55" s="636"/>
      <c r="J55" s="636"/>
    </row>
    <row r="56" spans="1:10" ht="13.5" x14ac:dyDescent="0.25">
      <c r="A56" s="646" t="s">
        <v>21</v>
      </c>
      <c r="B56" s="647" t="s">
        <v>153</v>
      </c>
      <c r="C56" s="648"/>
      <c r="D56" s="649" t="s">
        <v>21</v>
      </c>
      <c r="E56" s="650">
        <v>8.4550077929036274</v>
      </c>
      <c r="F56" s="650">
        <v>8.6286153604473252</v>
      </c>
      <c r="G56" s="650"/>
      <c r="H56" s="652"/>
      <c r="I56" s="636"/>
      <c r="J56" s="636"/>
    </row>
    <row r="57" spans="1:10" ht="13.5" x14ac:dyDescent="0.25">
      <c r="A57" s="641" t="s">
        <v>2</v>
      </c>
      <c r="B57" s="642" t="s">
        <v>153</v>
      </c>
      <c r="C57" s="643"/>
      <c r="D57" s="644" t="s">
        <v>2</v>
      </c>
      <c r="E57" s="645">
        <v>8.0072124855077345</v>
      </c>
      <c r="F57" s="645">
        <v>8.5055650541976764</v>
      </c>
      <c r="G57" s="645"/>
      <c r="H57" s="652"/>
      <c r="I57" s="636"/>
      <c r="J57" s="636"/>
    </row>
    <row r="58" spans="1:10" ht="13.5" x14ac:dyDescent="0.25">
      <c r="A58" s="646" t="s">
        <v>17</v>
      </c>
      <c r="B58" s="647" t="s">
        <v>153</v>
      </c>
      <c r="C58" s="648"/>
      <c r="D58" s="649" t="s">
        <v>17</v>
      </c>
      <c r="E58" s="650">
        <v>6.6899365252689584</v>
      </c>
      <c r="F58" s="650">
        <v>8.4719513856709536</v>
      </c>
      <c r="G58" s="650">
        <v>7.1574102448064618</v>
      </c>
      <c r="H58" s="652"/>
      <c r="I58" s="636"/>
      <c r="J58" s="636"/>
    </row>
    <row r="59" spans="1:10" ht="13.5" x14ac:dyDescent="0.25">
      <c r="A59" s="641" t="s">
        <v>109</v>
      </c>
      <c r="B59" s="642" t="s">
        <v>153</v>
      </c>
      <c r="C59" s="643"/>
      <c r="D59" s="644" t="s">
        <v>109</v>
      </c>
      <c r="E59" s="645">
        <v>7.1219193301868806</v>
      </c>
      <c r="F59" s="645">
        <v>8.4568546250203589</v>
      </c>
      <c r="G59" s="645">
        <v>8.4348301251083537</v>
      </c>
      <c r="H59" s="652"/>
      <c r="I59" s="636"/>
      <c r="J59" s="636"/>
    </row>
    <row r="60" spans="1:10" ht="13.5" x14ac:dyDescent="0.25">
      <c r="A60" s="646" t="s">
        <v>41</v>
      </c>
      <c r="B60" s="647" t="s">
        <v>153</v>
      </c>
      <c r="C60" s="648"/>
      <c r="D60" s="649" t="s">
        <v>41</v>
      </c>
      <c r="E60" s="650">
        <v>7.2683755082152333</v>
      </c>
      <c r="F60" s="650">
        <v>7.8469909882477582</v>
      </c>
      <c r="G60" s="650">
        <v>9.6517557788639152</v>
      </c>
      <c r="H60" s="652"/>
      <c r="I60" s="636"/>
      <c r="J60" s="636"/>
    </row>
    <row r="61" spans="1:10" ht="13.5" x14ac:dyDescent="0.25">
      <c r="A61" s="641" t="s">
        <v>27</v>
      </c>
      <c r="B61" s="642" t="s">
        <v>153</v>
      </c>
      <c r="C61" s="643"/>
      <c r="D61" s="644" t="s">
        <v>27</v>
      </c>
      <c r="E61" s="645">
        <v>5.6167136785995133</v>
      </c>
      <c r="F61" s="645">
        <v>7.5207556232747113</v>
      </c>
      <c r="G61" s="645">
        <v>6.9185272302464327</v>
      </c>
      <c r="H61" s="652"/>
      <c r="I61" s="636"/>
      <c r="J61" s="636"/>
    </row>
    <row r="62" spans="1:10" ht="13.5" x14ac:dyDescent="0.25">
      <c r="A62" s="646" t="s">
        <v>31</v>
      </c>
      <c r="B62" s="647" t="s">
        <v>153</v>
      </c>
      <c r="C62" s="648"/>
      <c r="D62" s="649" t="s">
        <v>31</v>
      </c>
      <c r="E62" s="650">
        <v>6.6985983731295935</v>
      </c>
      <c r="F62" s="650">
        <v>7.0946541255705942</v>
      </c>
      <c r="G62" s="650">
        <v>6.779181053929598</v>
      </c>
      <c r="H62" s="652"/>
      <c r="I62" s="636"/>
      <c r="J62" s="636"/>
    </row>
    <row r="63" spans="1:10" ht="13.5" x14ac:dyDescent="0.25">
      <c r="A63" s="641" t="s">
        <v>4</v>
      </c>
      <c r="B63" s="642" t="s">
        <v>153</v>
      </c>
      <c r="C63" s="643"/>
      <c r="D63" s="644" t="s">
        <v>4</v>
      </c>
      <c r="E63" s="645"/>
      <c r="F63" s="645">
        <v>7.0224541122620581</v>
      </c>
      <c r="G63" s="645"/>
      <c r="H63" s="652"/>
      <c r="I63" s="636"/>
      <c r="J63" s="636"/>
    </row>
    <row r="64" spans="1:10" ht="13.5" x14ac:dyDescent="0.25">
      <c r="A64" s="646" t="s">
        <v>24</v>
      </c>
      <c r="B64" s="647" t="s">
        <v>153</v>
      </c>
      <c r="C64" s="648"/>
      <c r="D64" s="649" t="s">
        <v>24</v>
      </c>
      <c r="E64" s="650">
        <v>4.5303223285439174</v>
      </c>
      <c r="F64" s="650">
        <v>6.2883851543780205</v>
      </c>
      <c r="G64" s="650">
        <v>9.3293137376441173</v>
      </c>
      <c r="H64" s="652"/>
      <c r="I64" s="636"/>
      <c r="J64" s="636"/>
    </row>
    <row r="65" spans="1:10" ht="13.5" x14ac:dyDescent="0.25">
      <c r="A65" s="641" t="s">
        <v>120</v>
      </c>
      <c r="B65" s="642" t="s">
        <v>153</v>
      </c>
      <c r="C65" s="643"/>
      <c r="D65" s="644" t="s">
        <v>120</v>
      </c>
      <c r="E65" s="645">
        <v>6.8332211106065719</v>
      </c>
      <c r="F65" s="645">
        <v>6.1030057426055766</v>
      </c>
      <c r="G65" s="645">
        <v>5.5108302375290874</v>
      </c>
      <c r="H65" s="652"/>
      <c r="I65" s="636"/>
      <c r="J65" s="636"/>
    </row>
    <row r="66" spans="1:10" ht="13.5" x14ac:dyDescent="0.25">
      <c r="A66" s="646" t="s">
        <v>42</v>
      </c>
      <c r="B66" s="647" t="s">
        <v>153</v>
      </c>
      <c r="C66" s="648"/>
      <c r="D66" s="649" t="s">
        <v>42</v>
      </c>
      <c r="E66" s="650">
        <v>5.5310820065441941</v>
      </c>
      <c r="F66" s="650">
        <v>5.4785581111932498</v>
      </c>
      <c r="G66" s="650"/>
      <c r="H66" s="652"/>
      <c r="I66" s="636"/>
      <c r="J66" s="636"/>
    </row>
    <row r="67" spans="1:10" ht="13.5" x14ac:dyDescent="0.25">
      <c r="A67" s="641" t="s">
        <v>33</v>
      </c>
      <c r="B67" s="642" t="s">
        <v>153</v>
      </c>
      <c r="C67" s="643"/>
      <c r="D67" s="644" t="s">
        <v>33</v>
      </c>
      <c r="E67" s="645">
        <v>3.114819771960303</v>
      </c>
      <c r="F67" s="645">
        <v>4.9314580958504886</v>
      </c>
      <c r="G67" s="645"/>
      <c r="H67" s="652"/>
      <c r="I67" s="636"/>
      <c r="J67" s="636"/>
    </row>
    <row r="68" spans="1:10" ht="13.5" x14ac:dyDescent="0.25">
      <c r="A68" s="646" t="s">
        <v>86</v>
      </c>
      <c r="B68" s="647" t="s">
        <v>153</v>
      </c>
      <c r="C68" s="648"/>
      <c r="D68" s="649" t="s">
        <v>86</v>
      </c>
      <c r="E68" s="650">
        <v>3.4195936722116032</v>
      </c>
      <c r="F68" s="650">
        <v>4.7036294232689828</v>
      </c>
      <c r="G68" s="650">
        <v>4.2504258696610044</v>
      </c>
      <c r="H68" s="652"/>
      <c r="I68" s="636"/>
      <c r="J68" s="636"/>
    </row>
    <row r="69" spans="1:10" ht="13.5" x14ac:dyDescent="0.25">
      <c r="A69" s="641" t="s">
        <v>8</v>
      </c>
      <c r="B69" s="642" t="s">
        <v>153</v>
      </c>
      <c r="C69" s="643"/>
      <c r="D69" s="644" t="s">
        <v>8</v>
      </c>
      <c r="E69" s="645"/>
      <c r="F69" s="645"/>
      <c r="G69" s="645"/>
      <c r="H69" s="652"/>
      <c r="I69" s="636"/>
      <c r="J69" s="636"/>
    </row>
    <row r="70" spans="1:10" ht="13.5" x14ac:dyDescent="0.25">
      <c r="A70" s="646" t="s">
        <v>25</v>
      </c>
      <c r="B70" s="647" t="s">
        <v>153</v>
      </c>
      <c r="C70" s="648"/>
      <c r="D70" s="649" t="s">
        <v>25</v>
      </c>
      <c r="E70" s="650"/>
      <c r="F70" s="650"/>
      <c r="G70" s="650"/>
      <c r="H70" s="652"/>
      <c r="I70" s="636"/>
      <c r="J70" s="636"/>
    </row>
    <row r="71" spans="1:10" ht="13.5" x14ac:dyDescent="0.25">
      <c r="A71" s="641" t="s">
        <v>308</v>
      </c>
      <c r="B71" s="642" t="s">
        <v>153</v>
      </c>
      <c r="C71" s="643"/>
      <c r="D71" s="644" t="s">
        <v>308</v>
      </c>
      <c r="E71" s="645"/>
      <c r="F71" s="645"/>
      <c r="G71" s="645"/>
      <c r="H71" s="652"/>
      <c r="I71" s="636"/>
      <c r="J71" s="636"/>
    </row>
    <row r="72" spans="1:10" ht="13.5" x14ac:dyDescent="0.25">
      <c r="A72" s="646" t="s">
        <v>22</v>
      </c>
      <c r="B72" s="647" t="s">
        <v>153</v>
      </c>
      <c r="C72" s="648"/>
      <c r="D72" s="649" t="s">
        <v>22</v>
      </c>
      <c r="E72" s="650"/>
      <c r="F72" s="650"/>
      <c r="G72" s="650"/>
      <c r="H72" s="636"/>
      <c r="I72" s="636"/>
      <c r="J72" s="636"/>
    </row>
    <row r="73" spans="1:10" ht="13.5" x14ac:dyDescent="0.25">
      <c r="A73" s="641" t="s">
        <v>309</v>
      </c>
      <c r="B73" s="642" t="s">
        <v>153</v>
      </c>
      <c r="C73" s="643"/>
      <c r="D73" s="644" t="s">
        <v>309</v>
      </c>
      <c r="E73" s="645"/>
      <c r="F73" s="645"/>
      <c r="G73" s="645"/>
      <c r="H73" s="636"/>
      <c r="I73" s="636"/>
      <c r="J73" s="636"/>
    </row>
    <row r="74" spans="1:10" ht="13.5" x14ac:dyDescent="0.25">
      <c r="A74" s="646" t="s">
        <v>121</v>
      </c>
      <c r="B74" s="647" t="s">
        <v>153</v>
      </c>
      <c r="C74" s="648"/>
      <c r="D74" s="649" t="s">
        <v>121</v>
      </c>
      <c r="E74" s="650"/>
      <c r="F74" s="650"/>
      <c r="G74" s="650"/>
      <c r="H74" s="651"/>
      <c r="I74" s="636"/>
      <c r="J74" s="636"/>
    </row>
    <row r="75" spans="1:10" ht="13.5" x14ac:dyDescent="0.25">
      <c r="A75" s="641" t="s">
        <v>7</v>
      </c>
      <c r="B75" s="642" t="s">
        <v>153</v>
      </c>
      <c r="C75" s="643"/>
      <c r="D75" s="644" t="s">
        <v>7</v>
      </c>
      <c r="E75" s="645"/>
      <c r="F75" s="645"/>
      <c r="G75" s="645"/>
      <c r="H75" s="636"/>
      <c r="I75" s="636"/>
      <c r="J75" s="636"/>
    </row>
    <row r="76" spans="1:10" x14ac:dyDescent="0.2">
      <c r="A76" s="654" t="s">
        <v>29</v>
      </c>
      <c r="B76" s="655" t="s">
        <v>153</v>
      </c>
      <c r="C76" s="656"/>
      <c r="D76" s="657" t="s">
        <v>29</v>
      </c>
      <c r="E76" s="658"/>
      <c r="F76" s="658"/>
      <c r="G76" s="658"/>
    </row>
  </sheetData>
  <mergeCells count="1">
    <mergeCell ref="A30:J32"/>
  </mergeCells>
  <hyperlinks>
    <hyperlink ref="A1" r:id="rId1" display="http://dx.doi.org/10.1787/eag-2016-en"/>
    <hyperlink ref="A4" r:id="rId2"/>
  </hyperlinks>
  <pageMargins left="0.7" right="0.7" top="0.75" bottom="0.75" header="0.3" footer="0.3"/>
  <pageSetup paperSize="9" scale="96" orientation="portrait" r:id="rId3"/>
  <rowBreaks count="1" manualBreakCount="1">
    <brk id="36" max="16383" man="1"/>
  </rowBreaks>
  <colBreaks count="1" manualBreakCount="1">
    <brk id="10" max="1048575" man="1"/>
  </colBreaks>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76"/>
  <sheetViews>
    <sheetView topLeftCell="A6" zoomScale="142" zoomScaleNormal="115" zoomScalePageLayoutView="115" workbookViewId="0">
      <selection activeCell="E40" sqref="E40"/>
    </sheetView>
  </sheetViews>
  <sheetFormatPr defaultColWidth="8.85546875" defaultRowHeight="12.75" x14ac:dyDescent="0.2"/>
  <cols>
    <col min="1" max="1" width="13.28515625" style="659" customWidth="1"/>
    <col min="2" max="2" width="4.7109375" style="659" customWidth="1"/>
    <col min="3" max="3" width="5.28515625" style="659" customWidth="1"/>
    <col min="4" max="4" width="13.140625" style="659" customWidth="1"/>
    <col min="5" max="6" width="9.42578125" style="659" customWidth="1"/>
    <col min="7" max="7" width="10" style="619" customWidth="1"/>
    <col min="8" max="8" width="7" style="619" customWidth="1"/>
    <col min="9" max="9" width="11.85546875" style="619" customWidth="1"/>
    <col min="10" max="11" width="8.85546875" style="619"/>
    <col min="12" max="16384" width="8.85546875" style="659"/>
  </cols>
  <sheetData>
    <row r="1" spans="1:11" s="613" customFormat="1" x14ac:dyDescent="0.2">
      <c r="A1" s="437" t="s">
        <v>59</v>
      </c>
    </row>
    <row r="2" spans="1:11" s="613" customFormat="1" x14ac:dyDescent="0.2">
      <c r="A2" s="613" t="s">
        <v>300</v>
      </c>
      <c r="B2" s="613" t="s">
        <v>312</v>
      </c>
    </row>
    <row r="3" spans="1:11" s="613" customFormat="1" x14ac:dyDescent="0.2">
      <c r="A3" s="613" t="s">
        <v>62</v>
      </c>
    </row>
    <row r="4" spans="1:11" s="613" customFormat="1" x14ac:dyDescent="0.2">
      <c r="A4" s="437" t="s">
        <v>63</v>
      </c>
    </row>
    <row r="5" spans="1:11" s="613" customFormat="1" x14ac:dyDescent="0.2"/>
    <row r="6" spans="1:11" ht="13.5" x14ac:dyDescent="0.25">
      <c r="A6" s="614" t="s">
        <v>313</v>
      </c>
      <c r="B6" s="615"/>
      <c r="C6" s="615"/>
      <c r="D6" s="615"/>
      <c r="E6" s="615"/>
      <c r="F6" s="616"/>
      <c r="G6" s="617"/>
      <c r="H6" s="617"/>
      <c r="I6" s="617"/>
      <c r="J6" s="617"/>
      <c r="K6" s="618"/>
    </row>
    <row r="7" spans="1:11" ht="13.5" x14ac:dyDescent="0.25">
      <c r="A7" s="614" t="s">
        <v>314</v>
      </c>
      <c r="B7" s="620"/>
      <c r="C7" s="620"/>
      <c r="D7" s="621"/>
      <c r="E7" s="621"/>
      <c r="F7" s="617"/>
      <c r="G7" s="617"/>
      <c r="H7" s="617"/>
      <c r="I7" s="617"/>
      <c r="J7" s="617"/>
      <c r="K7" s="618"/>
    </row>
    <row r="8" spans="1:11" ht="10.5" customHeight="1" x14ac:dyDescent="0.2">
      <c r="A8" s="620" t="s">
        <v>315</v>
      </c>
      <c r="B8" s="620"/>
      <c r="C8" s="620"/>
      <c r="D8" s="621"/>
      <c r="E8" s="621"/>
      <c r="F8" s="617"/>
      <c r="G8" s="617"/>
      <c r="H8" s="617"/>
      <c r="I8" s="617"/>
      <c r="J8" s="617"/>
      <c r="K8" s="618"/>
    </row>
    <row r="9" spans="1:11" x14ac:dyDescent="0.2">
      <c r="A9" s="622"/>
      <c r="B9" s="622"/>
      <c r="C9" s="622"/>
      <c r="D9" s="623"/>
      <c r="E9" s="623"/>
      <c r="F9" s="617"/>
      <c r="G9" s="617"/>
      <c r="H9" s="617"/>
      <c r="I9" s="617"/>
      <c r="J9" s="617"/>
      <c r="K9" s="618"/>
    </row>
    <row r="10" spans="1:11" ht="17.25" customHeight="1" x14ac:dyDescent="0.2">
      <c r="A10" s="621"/>
      <c r="B10" s="621"/>
      <c r="C10" s="621"/>
      <c r="D10" s="621"/>
      <c r="E10" s="621"/>
      <c r="F10" s="617"/>
      <c r="G10" s="617"/>
      <c r="H10" s="617"/>
      <c r="I10" s="617"/>
      <c r="J10" s="617"/>
      <c r="K10" s="618"/>
    </row>
    <row r="11" spans="1:11" ht="13.5" x14ac:dyDescent="0.25">
      <c r="A11" s="624"/>
      <c r="B11" s="625"/>
      <c r="C11" s="625"/>
      <c r="D11" s="625"/>
      <c r="E11" s="625"/>
      <c r="F11" s="626"/>
      <c r="G11" s="617"/>
      <c r="H11" s="617"/>
      <c r="I11" s="617"/>
      <c r="J11" s="617"/>
      <c r="K11" s="618"/>
    </row>
    <row r="12" spans="1:11" ht="13.5" x14ac:dyDescent="0.25">
      <c r="A12" s="627"/>
      <c r="B12" s="628"/>
      <c r="C12" s="628"/>
      <c r="D12" s="628"/>
      <c r="E12" s="628"/>
      <c r="F12" s="629"/>
      <c r="G12" s="617"/>
      <c r="H12" s="617"/>
      <c r="I12" s="617"/>
      <c r="J12" s="617"/>
      <c r="K12" s="618"/>
    </row>
    <row r="13" spans="1:11" ht="13.5" x14ac:dyDescent="0.25">
      <c r="A13" s="627"/>
      <c r="B13" s="628"/>
      <c r="C13" s="628"/>
      <c r="D13" s="628"/>
      <c r="E13" s="628"/>
      <c r="F13" s="629"/>
      <c r="G13" s="617"/>
      <c r="H13" s="617"/>
      <c r="I13" s="617"/>
      <c r="J13" s="617"/>
      <c r="K13" s="618"/>
    </row>
    <row r="14" spans="1:11" ht="13.5" x14ac:dyDescent="0.25">
      <c r="A14" s="627"/>
      <c r="B14" s="628"/>
      <c r="C14" s="628"/>
      <c r="D14" s="628"/>
      <c r="E14" s="628"/>
      <c r="F14" s="629"/>
      <c r="G14" s="617"/>
      <c r="H14" s="617"/>
      <c r="I14" s="617"/>
      <c r="J14" s="617"/>
      <c r="K14" s="618"/>
    </row>
    <row r="15" spans="1:11" ht="13.5" x14ac:dyDescent="0.25">
      <c r="A15" s="627"/>
      <c r="B15" s="628"/>
      <c r="C15" s="628"/>
      <c r="D15" s="628"/>
      <c r="E15" s="628"/>
      <c r="F15" s="629"/>
      <c r="G15" s="617"/>
      <c r="H15" s="617"/>
      <c r="I15" s="617"/>
      <c r="J15" s="617"/>
      <c r="K15" s="618"/>
    </row>
    <row r="16" spans="1:11" ht="13.5" x14ac:dyDescent="0.25">
      <c r="A16" s="627"/>
      <c r="B16" s="628"/>
      <c r="C16" s="628"/>
      <c r="D16" s="628"/>
      <c r="E16" s="628"/>
      <c r="F16" s="629"/>
      <c r="G16" s="617"/>
      <c r="H16" s="617"/>
      <c r="I16" s="617"/>
      <c r="J16" s="617"/>
      <c r="K16" s="618"/>
    </row>
    <row r="17" spans="1:11" ht="13.5" x14ac:dyDescent="0.25">
      <c r="A17" s="627"/>
      <c r="B17" s="628"/>
      <c r="C17" s="628"/>
      <c r="D17" s="628"/>
      <c r="E17" s="628"/>
      <c r="F17" s="629"/>
      <c r="G17" s="617"/>
      <c r="H17" s="617"/>
      <c r="I17" s="617"/>
      <c r="J17" s="617"/>
      <c r="K17" s="618"/>
    </row>
    <row r="18" spans="1:11" ht="13.5" x14ac:dyDescent="0.25">
      <c r="A18" s="627"/>
      <c r="B18" s="628"/>
      <c r="C18" s="628"/>
      <c r="D18" s="628"/>
      <c r="E18" s="628"/>
      <c r="F18" s="629"/>
      <c r="G18" s="617"/>
      <c r="H18" s="617"/>
      <c r="I18" s="617"/>
      <c r="J18" s="617"/>
      <c r="K18" s="618"/>
    </row>
    <row r="19" spans="1:11" ht="13.5" x14ac:dyDescent="0.25">
      <c r="A19" s="627"/>
      <c r="B19" s="628"/>
      <c r="C19" s="628"/>
      <c r="D19" s="628"/>
      <c r="E19" s="628"/>
      <c r="F19" s="629"/>
      <c r="G19" s="617"/>
      <c r="H19" s="617"/>
      <c r="I19" s="617"/>
      <c r="J19" s="617"/>
      <c r="K19" s="618"/>
    </row>
    <row r="20" spans="1:11" ht="13.5" x14ac:dyDescent="0.25">
      <c r="A20" s="627"/>
      <c r="B20" s="628"/>
      <c r="C20" s="628"/>
      <c r="D20" s="628"/>
      <c r="E20" s="628"/>
      <c r="F20" s="629"/>
      <c r="G20" s="617"/>
      <c r="H20" s="617"/>
      <c r="I20" s="617"/>
      <c r="J20" s="617"/>
      <c r="K20" s="618"/>
    </row>
    <row r="21" spans="1:11" ht="13.5" x14ac:dyDescent="0.25">
      <c r="A21" s="627"/>
      <c r="B21" s="628"/>
      <c r="C21" s="628"/>
      <c r="D21" s="628"/>
      <c r="E21" s="628"/>
      <c r="F21" s="629"/>
      <c r="G21" s="617"/>
      <c r="H21" s="617"/>
      <c r="I21" s="617"/>
      <c r="J21" s="617"/>
      <c r="K21" s="618"/>
    </row>
    <row r="22" spans="1:11" ht="13.5" x14ac:dyDescent="0.25">
      <c r="A22" s="627"/>
      <c r="B22" s="628"/>
      <c r="C22" s="628"/>
      <c r="D22" s="628"/>
      <c r="E22" s="628"/>
      <c r="F22" s="629"/>
      <c r="G22" s="617"/>
      <c r="H22" s="617"/>
      <c r="I22" s="617"/>
      <c r="J22" s="617"/>
      <c r="K22" s="618"/>
    </row>
    <row r="23" spans="1:11" ht="13.5" x14ac:dyDescent="0.25">
      <c r="A23" s="627"/>
      <c r="B23" s="628"/>
      <c r="C23" s="628"/>
      <c r="D23" s="628"/>
      <c r="E23" s="628"/>
      <c r="F23" s="629"/>
      <c r="G23" s="617"/>
      <c r="H23" s="617"/>
      <c r="I23" s="617"/>
      <c r="J23" s="617"/>
      <c r="K23" s="618"/>
    </row>
    <row r="24" spans="1:11" ht="13.5" x14ac:dyDescent="0.25">
      <c r="A24" s="627"/>
      <c r="B24" s="628"/>
      <c r="C24" s="628"/>
      <c r="D24" s="628"/>
      <c r="E24" s="628"/>
      <c r="F24" s="629"/>
      <c r="G24" s="617"/>
      <c r="H24" s="617"/>
      <c r="I24" s="617"/>
      <c r="J24" s="617"/>
      <c r="K24" s="618"/>
    </row>
    <row r="25" spans="1:11" ht="13.5" x14ac:dyDescent="0.25">
      <c r="A25" s="627"/>
      <c r="B25" s="628"/>
      <c r="C25" s="628"/>
      <c r="D25" s="628"/>
      <c r="E25" s="628"/>
      <c r="F25" s="629"/>
      <c r="G25" s="617"/>
      <c r="H25" s="617"/>
      <c r="I25" s="617"/>
      <c r="J25" s="617"/>
      <c r="K25" s="618"/>
    </row>
    <row r="26" spans="1:11" ht="13.5" x14ac:dyDescent="0.25">
      <c r="A26" s="627"/>
      <c r="B26" s="628"/>
      <c r="C26" s="628"/>
      <c r="D26" s="628"/>
      <c r="E26" s="628"/>
      <c r="F26" s="629"/>
      <c r="G26" s="617"/>
      <c r="H26" s="617"/>
      <c r="I26" s="617"/>
      <c r="J26" s="617"/>
      <c r="K26" s="618"/>
    </row>
    <row r="27" spans="1:11" ht="13.5" x14ac:dyDescent="0.25">
      <c r="A27" s="627"/>
      <c r="B27" s="628"/>
      <c r="C27" s="628"/>
      <c r="D27" s="628"/>
      <c r="E27" s="628"/>
      <c r="F27" s="629"/>
      <c r="G27" s="617"/>
      <c r="H27" s="617"/>
      <c r="I27" s="617"/>
      <c r="J27" s="617"/>
      <c r="K27" s="618"/>
    </row>
    <row r="28" spans="1:11" ht="13.5" x14ac:dyDescent="0.25">
      <c r="A28" s="627"/>
      <c r="B28" s="628"/>
      <c r="C28" s="628"/>
      <c r="D28" s="628"/>
      <c r="E28" s="628"/>
      <c r="F28" s="629"/>
      <c r="G28" s="617"/>
      <c r="H28" s="617"/>
      <c r="I28" s="617"/>
      <c r="J28" s="617"/>
      <c r="K28" s="618"/>
    </row>
    <row r="29" spans="1:11" ht="13.5" x14ac:dyDescent="0.25">
      <c r="A29" s="627"/>
      <c r="B29" s="628"/>
      <c r="C29" s="628"/>
      <c r="D29" s="628"/>
      <c r="E29" s="628"/>
      <c r="F29" s="629"/>
      <c r="G29" s="617"/>
      <c r="H29" s="617"/>
      <c r="I29" s="617"/>
      <c r="J29" s="617"/>
      <c r="K29" s="618"/>
    </row>
    <row r="30" spans="1:11" ht="12.75" customHeight="1" x14ac:dyDescent="0.2">
      <c r="A30" s="791" t="s">
        <v>316</v>
      </c>
      <c r="B30" s="791"/>
      <c r="C30" s="791"/>
      <c r="D30" s="791"/>
      <c r="E30" s="791"/>
      <c r="F30" s="791"/>
      <c r="G30" s="791"/>
      <c r="H30" s="791"/>
      <c r="I30" s="791"/>
      <c r="J30" s="791"/>
      <c r="K30" s="618"/>
    </row>
    <row r="31" spans="1:11" ht="12.75" customHeight="1" x14ac:dyDescent="0.2">
      <c r="A31" s="791"/>
      <c r="B31" s="791"/>
      <c r="C31" s="791"/>
      <c r="D31" s="791"/>
      <c r="E31" s="791"/>
      <c r="F31" s="791"/>
      <c r="G31" s="791"/>
      <c r="H31" s="791"/>
      <c r="I31" s="791"/>
      <c r="J31" s="791"/>
      <c r="K31" s="618"/>
    </row>
    <row r="32" spans="1:11" x14ac:dyDescent="0.2">
      <c r="A32" s="791"/>
      <c r="B32" s="791"/>
      <c r="C32" s="791"/>
      <c r="D32" s="791"/>
      <c r="E32" s="791"/>
      <c r="F32" s="791"/>
      <c r="G32" s="791"/>
      <c r="H32" s="791"/>
      <c r="I32" s="791"/>
      <c r="J32" s="791"/>
      <c r="K32" s="618"/>
    </row>
    <row r="33" spans="1:11" ht="13.5" x14ac:dyDescent="0.25">
      <c r="A33" s="624" t="s">
        <v>317</v>
      </c>
      <c r="B33" s="628"/>
      <c r="C33" s="628"/>
      <c r="D33" s="628"/>
      <c r="E33" s="628"/>
      <c r="F33" s="629"/>
      <c r="G33" s="617"/>
      <c r="H33" s="617"/>
      <c r="I33" s="617"/>
      <c r="J33" s="617"/>
      <c r="K33" s="618"/>
    </row>
    <row r="34" spans="1:11" x14ac:dyDescent="0.2">
      <c r="A34" s="630" t="s">
        <v>318</v>
      </c>
      <c r="B34" s="628"/>
      <c r="C34" s="628"/>
      <c r="D34" s="628"/>
      <c r="E34" s="628"/>
      <c r="F34" s="629"/>
      <c r="G34" s="617"/>
      <c r="H34" s="617"/>
      <c r="I34" s="617"/>
      <c r="J34" s="617"/>
      <c r="K34" s="618"/>
    </row>
    <row r="35" spans="1:11" ht="13.5" x14ac:dyDescent="0.25">
      <c r="A35" s="631" t="s">
        <v>58</v>
      </c>
      <c r="B35" s="628"/>
      <c r="C35" s="628"/>
      <c r="D35" s="628"/>
      <c r="E35" s="628"/>
      <c r="F35" s="629"/>
      <c r="G35" s="617"/>
      <c r="H35" s="617"/>
      <c r="I35" s="617"/>
      <c r="J35" s="617"/>
      <c r="K35" s="618"/>
    </row>
    <row r="36" spans="1:11" ht="13.5" x14ac:dyDescent="0.25">
      <c r="A36" s="627"/>
      <c r="B36" s="628"/>
      <c r="C36" s="628"/>
      <c r="D36" s="628"/>
      <c r="E36" s="628"/>
      <c r="F36" s="629"/>
      <c r="G36" s="617"/>
      <c r="H36" s="617"/>
      <c r="I36" s="617"/>
      <c r="J36" s="617"/>
      <c r="K36" s="618"/>
    </row>
    <row r="37" spans="1:11" x14ac:dyDescent="0.2">
      <c r="A37" s="632"/>
      <c r="B37" s="633"/>
      <c r="C37" s="633"/>
      <c r="D37" s="634"/>
      <c r="E37" s="633"/>
      <c r="F37" s="635"/>
      <c r="G37" s="636"/>
      <c r="H37" s="636"/>
      <c r="I37" s="636"/>
      <c r="J37" s="636"/>
    </row>
    <row r="38" spans="1:11" ht="56.25" customHeight="1" x14ac:dyDescent="0.2">
      <c r="A38" s="637" t="s">
        <v>319</v>
      </c>
      <c r="B38" s="638" t="s">
        <v>320</v>
      </c>
      <c r="C38" s="639" t="s">
        <v>321</v>
      </c>
      <c r="D38" s="660" t="s">
        <v>322</v>
      </c>
      <c r="E38" s="661" t="s">
        <v>381</v>
      </c>
      <c r="F38" s="661" t="s">
        <v>382</v>
      </c>
      <c r="G38" s="639" t="s">
        <v>253</v>
      </c>
      <c r="H38" s="636"/>
      <c r="I38" s="636"/>
      <c r="J38" s="636"/>
    </row>
    <row r="39" spans="1:11" ht="13.5" x14ac:dyDescent="0.25">
      <c r="A39" s="641" t="s">
        <v>11</v>
      </c>
      <c r="B39" s="642" t="s">
        <v>153</v>
      </c>
      <c r="C39" s="643"/>
      <c r="D39" s="662" t="s">
        <v>11</v>
      </c>
      <c r="E39" s="663">
        <v>7.8208290995616423</v>
      </c>
      <c r="F39" s="663">
        <v>14.953751113104181</v>
      </c>
      <c r="G39" s="645"/>
      <c r="H39" s="636"/>
      <c r="I39" s="636"/>
      <c r="J39" s="636"/>
    </row>
    <row r="40" spans="1:11" ht="13.5" x14ac:dyDescent="0.25">
      <c r="A40" s="646" t="s">
        <v>23</v>
      </c>
      <c r="B40" s="647" t="s">
        <v>153</v>
      </c>
      <c r="C40" s="648"/>
      <c r="D40" s="664" t="s">
        <v>23</v>
      </c>
      <c r="E40" s="665">
        <v>9.6742811289777872</v>
      </c>
      <c r="F40" s="665">
        <v>13.57558085565009</v>
      </c>
      <c r="G40" s="650">
        <v>14.334740002554907</v>
      </c>
      <c r="H40" s="636"/>
      <c r="I40" s="636"/>
      <c r="J40" s="636"/>
    </row>
    <row r="41" spans="1:11" ht="13.5" x14ac:dyDescent="0.25">
      <c r="A41" s="641" t="s">
        <v>26</v>
      </c>
      <c r="B41" s="642" t="s">
        <v>153</v>
      </c>
      <c r="C41" s="643"/>
      <c r="D41" s="662" t="s">
        <v>26</v>
      </c>
      <c r="E41" s="663">
        <v>9.9824008355626681</v>
      </c>
      <c r="F41" s="663">
        <v>13.034388095094442</v>
      </c>
      <c r="G41" s="645"/>
      <c r="H41" s="636"/>
      <c r="I41" s="636"/>
      <c r="J41" s="636"/>
    </row>
    <row r="42" spans="1:11" ht="13.5" x14ac:dyDescent="0.25">
      <c r="A42" s="646" t="s">
        <v>155</v>
      </c>
      <c r="B42" s="647" t="s">
        <v>153</v>
      </c>
      <c r="C42" s="648"/>
      <c r="D42" s="664" t="s">
        <v>155</v>
      </c>
      <c r="E42" s="665">
        <v>9.254797548602653</v>
      </c>
      <c r="F42" s="665">
        <v>12.17189499710082</v>
      </c>
      <c r="G42" s="650">
        <v>14.162361161803222</v>
      </c>
      <c r="H42" s="636"/>
      <c r="I42" s="636"/>
      <c r="J42" s="636"/>
    </row>
    <row r="43" spans="1:11" ht="13.5" x14ac:dyDescent="0.25">
      <c r="A43" s="641" t="s">
        <v>156</v>
      </c>
      <c r="B43" s="642" t="s">
        <v>153</v>
      </c>
      <c r="C43" s="643"/>
      <c r="D43" s="662" t="s">
        <v>156</v>
      </c>
      <c r="E43" s="663">
        <v>9.003716259227577</v>
      </c>
      <c r="F43" s="663">
        <v>11.841673285176766</v>
      </c>
      <c r="G43" s="645">
        <v>13.763592370259289</v>
      </c>
      <c r="H43" s="636"/>
      <c r="I43" s="636"/>
      <c r="J43" s="636"/>
    </row>
    <row r="44" spans="1:11" ht="13.5" x14ac:dyDescent="0.25">
      <c r="A44" s="646" t="s">
        <v>14</v>
      </c>
      <c r="B44" s="647" t="s">
        <v>153</v>
      </c>
      <c r="C44" s="648"/>
      <c r="D44" s="664" t="s">
        <v>14</v>
      </c>
      <c r="E44" s="665">
        <v>7.260114845926954</v>
      </c>
      <c r="F44" s="665">
        <v>11.743758528083561</v>
      </c>
      <c r="G44" s="650"/>
      <c r="H44" s="636"/>
      <c r="I44" s="636"/>
      <c r="J44" s="636"/>
    </row>
    <row r="45" spans="1:11" ht="13.5" x14ac:dyDescent="0.25">
      <c r="A45" s="641" t="s">
        <v>134</v>
      </c>
      <c r="B45" s="642" t="s">
        <v>153</v>
      </c>
      <c r="C45" s="643"/>
      <c r="D45" s="662" t="s">
        <v>134</v>
      </c>
      <c r="E45" s="663">
        <v>9.8324888754240636</v>
      </c>
      <c r="F45" s="663">
        <v>11.686365331379983</v>
      </c>
      <c r="G45" s="645"/>
      <c r="H45" s="651"/>
      <c r="I45" s="636"/>
      <c r="J45" s="636"/>
    </row>
    <row r="46" spans="1:11" ht="13.5" x14ac:dyDescent="0.25">
      <c r="A46" s="646" t="s">
        <v>75</v>
      </c>
      <c r="B46" s="647" t="s">
        <v>153</v>
      </c>
      <c r="C46" s="648"/>
      <c r="D46" s="664" t="s">
        <v>75</v>
      </c>
      <c r="E46" s="665">
        <v>12.420989853739146</v>
      </c>
      <c r="F46" s="665">
        <v>11.546665957626429</v>
      </c>
      <c r="G46" s="650">
        <v>12.214896156392216</v>
      </c>
      <c r="H46" s="636"/>
      <c r="I46" s="636"/>
      <c r="J46" s="636"/>
    </row>
    <row r="47" spans="1:11" ht="13.5" x14ac:dyDescent="0.25">
      <c r="A47" s="641" t="s">
        <v>5</v>
      </c>
      <c r="B47" s="642" t="s">
        <v>153</v>
      </c>
      <c r="C47" s="643"/>
      <c r="D47" s="662" t="s">
        <v>5</v>
      </c>
      <c r="E47" s="663">
        <v>7.6199177319661153</v>
      </c>
      <c r="F47" s="663">
        <v>11.229549423107766</v>
      </c>
      <c r="G47" s="645">
        <v>10.441903543759896</v>
      </c>
      <c r="H47" s="636"/>
      <c r="I47" s="636"/>
      <c r="J47" s="636"/>
    </row>
    <row r="48" spans="1:11" ht="13.5" x14ac:dyDescent="0.25">
      <c r="A48" s="646" t="s">
        <v>19</v>
      </c>
      <c r="B48" s="647" t="s">
        <v>153</v>
      </c>
      <c r="C48" s="648"/>
      <c r="D48" s="664" t="s">
        <v>19</v>
      </c>
      <c r="E48" s="665">
        <v>8.8169004402008451</v>
      </c>
      <c r="F48" s="665">
        <v>11.138707927596414</v>
      </c>
      <c r="G48" s="650">
        <v>12.0076536760967</v>
      </c>
      <c r="H48" s="636"/>
      <c r="I48" s="636"/>
      <c r="J48" s="636"/>
    </row>
    <row r="49" spans="1:10" ht="13.5" x14ac:dyDescent="0.25">
      <c r="A49" s="641" t="s">
        <v>3</v>
      </c>
      <c r="B49" s="642" t="s">
        <v>153</v>
      </c>
      <c r="C49" s="643"/>
      <c r="D49" s="662" t="s">
        <v>3</v>
      </c>
      <c r="E49" s="663">
        <v>9.8474382946078887</v>
      </c>
      <c r="F49" s="663">
        <v>10.302337507957336</v>
      </c>
      <c r="G49" s="645"/>
      <c r="H49" s="636"/>
      <c r="I49" s="636"/>
      <c r="J49" s="636"/>
    </row>
    <row r="50" spans="1:10" ht="13.5" x14ac:dyDescent="0.25">
      <c r="A50" s="646" t="s">
        <v>18</v>
      </c>
      <c r="B50" s="647" t="s">
        <v>153</v>
      </c>
      <c r="C50" s="648"/>
      <c r="D50" s="664" t="s">
        <v>18</v>
      </c>
      <c r="E50" s="665">
        <v>7.9845777083898426</v>
      </c>
      <c r="F50" s="665">
        <v>9.8090662279499785</v>
      </c>
      <c r="G50" s="650"/>
      <c r="H50" s="652"/>
      <c r="I50" s="636"/>
      <c r="J50" s="636"/>
    </row>
    <row r="51" spans="1:10" ht="13.5" x14ac:dyDescent="0.25">
      <c r="A51" s="641" t="s">
        <v>12</v>
      </c>
      <c r="B51" s="642" t="s">
        <v>153</v>
      </c>
      <c r="C51" s="643"/>
      <c r="D51" s="662" t="s">
        <v>12</v>
      </c>
      <c r="E51" s="663">
        <v>7.8782767274391823</v>
      </c>
      <c r="F51" s="663">
        <v>9.724777014830849</v>
      </c>
      <c r="G51" s="645"/>
      <c r="H51" s="652"/>
      <c r="I51" s="636"/>
      <c r="J51" s="636"/>
    </row>
    <row r="52" spans="1:10" ht="13.5" x14ac:dyDescent="0.25">
      <c r="A52" s="646" t="s">
        <v>28</v>
      </c>
      <c r="B52" s="647" t="s">
        <v>153</v>
      </c>
      <c r="C52" s="648"/>
      <c r="D52" s="664" t="s">
        <v>28</v>
      </c>
      <c r="E52" s="665">
        <v>8.7490435313073682</v>
      </c>
      <c r="F52" s="665">
        <v>9.3618009800236131</v>
      </c>
      <c r="G52" s="650"/>
      <c r="H52" s="652"/>
      <c r="I52" s="636"/>
      <c r="J52" s="636"/>
    </row>
    <row r="53" spans="1:10" ht="13.5" x14ac:dyDescent="0.25">
      <c r="A53" s="641" t="s">
        <v>157</v>
      </c>
      <c r="B53" s="642" t="s">
        <v>153</v>
      </c>
      <c r="C53" s="643"/>
      <c r="D53" s="662" t="s">
        <v>157</v>
      </c>
      <c r="E53" s="663">
        <v>9.1426522785654285</v>
      </c>
      <c r="F53" s="663">
        <v>9.1426522785654285</v>
      </c>
      <c r="G53" s="645">
        <v>10.883398947454797</v>
      </c>
      <c r="H53" s="652"/>
      <c r="I53" s="636"/>
      <c r="J53" s="636"/>
    </row>
    <row r="54" spans="1:10" ht="13.5" x14ac:dyDescent="0.25">
      <c r="A54" s="646" t="s">
        <v>15</v>
      </c>
      <c r="B54" s="647">
        <v>1</v>
      </c>
      <c r="C54" s="653">
        <v>1</v>
      </c>
      <c r="D54" s="664" t="s">
        <v>15</v>
      </c>
      <c r="E54" s="665">
        <v>7.4613675747381789</v>
      </c>
      <c r="F54" s="665">
        <v>8.8339866078979945</v>
      </c>
      <c r="G54" s="650">
        <v>9.219953046168996</v>
      </c>
      <c r="H54" s="652"/>
      <c r="I54" s="636"/>
      <c r="J54" s="636"/>
    </row>
    <row r="55" spans="1:10" ht="13.5" x14ac:dyDescent="0.25">
      <c r="A55" s="641" t="s">
        <v>82</v>
      </c>
      <c r="B55" s="642" t="s">
        <v>153</v>
      </c>
      <c r="C55" s="643"/>
      <c r="D55" s="662" t="s">
        <v>82</v>
      </c>
      <c r="E55" s="663">
        <v>7.6227805360300298</v>
      </c>
      <c r="F55" s="663">
        <v>8.6743727760506726</v>
      </c>
      <c r="G55" s="645">
        <v>8.0371427015752381</v>
      </c>
      <c r="H55" s="652"/>
      <c r="I55" s="636"/>
      <c r="J55" s="636"/>
    </row>
    <row r="56" spans="1:10" ht="13.5" x14ac:dyDescent="0.25">
      <c r="A56" s="646" t="s">
        <v>21</v>
      </c>
      <c r="B56" s="647" t="s">
        <v>153</v>
      </c>
      <c r="C56" s="648"/>
      <c r="D56" s="664" t="s">
        <v>21</v>
      </c>
      <c r="E56" s="665">
        <v>8.4550077929036274</v>
      </c>
      <c r="F56" s="665">
        <v>8.6286153604473252</v>
      </c>
      <c r="G56" s="650"/>
      <c r="H56" s="652"/>
      <c r="I56" s="636"/>
      <c r="J56" s="636"/>
    </row>
    <row r="57" spans="1:10" ht="13.5" x14ac:dyDescent="0.25">
      <c r="A57" s="641" t="s">
        <v>2</v>
      </c>
      <c r="B57" s="642" t="s">
        <v>153</v>
      </c>
      <c r="C57" s="643"/>
      <c r="D57" s="662" t="s">
        <v>2</v>
      </c>
      <c r="E57" s="663">
        <v>8.0072124855077345</v>
      </c>
      <c r="F57" s="663">
        <v>8.5055650541976764</v>
      </c>
      <c r="G57" s="645"/>
      <c r="H57" s="652"/>
      <c r="I57" s="636"/>
      <c r="J57" s="636"/>
    </row>
    <row r="58" spans="1:10" ht="13.5" x14ac:dyDescent="0.25">
      <c r="A58" s="646" t="s">
        <v>17</v>
      </c>
      <c r="B58" s="647" t="s">
        <v>153</v>
      </c>
      <c r="C58" s="648"/>
      <c r="D58" s="664" t="s">
        <v>17</v>
      </c>
      <c r="E58" s="665">
        <v>6.6899365252689584</v>
      </c>
      <c r="F58" s="665">
        <v>8.4719513856709536</v>
      </c>
      <c r="G58" s="650">
        <v>7.1574102448064618</v>
      </c>
      <c r="H58" s="652"/>
      <c r="I58" s="636"/>
      <c r="J58" s="636"/>
    </row>
    <row r="59" spans="1:10" ht="13.5" x14ac:dyDescent="0.25">
      <c r="A59" s="641" t="s">
        <v>109</v>
      </c>
      <c r="B59" s="642" t="s">
        <v>153</v>
      </c>
      <c r="C59" s="643"/>
      <c r="D59" s="662" t="s">
        <v>109</v>
      </c>
      <c r="E59" s="663">
        <v>7.1219193301868806</v>
      </c>
      <c r="F59" s="663">
        <v>8.4568546250203589</v>
      </c>
      <c r="G59" s="645">
        <v>8.4348301251083537</v>
      </c>
      <c r="H59" s="652"/>
      <c r="I59" s="636"/>
      <c r="J59" s="636"/>
    </row>
    <row r="60" spans="1:10" ht="13.5" x14ac:dyDescent="0.25">
      <c r="A60" s="646" t="s">
        <v>41</v>
      </c>
      <c r="B60" s="647" t="s">
        <v>153</v>
      </c>
      <c r="C60" s="648"/>
      <c r="D60" s="664" t="s">
        <v>41</v>
      </c>
      <c r="E60" s="665">
        <v>7.2683755082152333</v>
      </c>
      <c r="F60" s="665">
        <v>7.8469909882477582</v>
      </c>
      <c r="G60" s="650">
        <v>9.6517557788639152</v>
      </c>
      <c r="H60" s="652"/>
      <c r="I60" s="636"/>
      <c r="J60" s="636"/>
    </row>
    <row r="61" spans="1:10" ht="13.5" x14ac:dyDescent="0.25">
      <c r="A61" s="641" t="s">
        <v>27</v>
      </c>
      <c r="B61" s="642" t="s">
        <v>153</v>
      </c>
      <c r="C61" s="643"/>
      <c r="D61" s="662" t="s">
        <v>27</v>
      </c>
      <c r="E61" s="663">
        <v>5.6167136785995133</v>
      </c>
      <c r="F61" s="663">
        <v>7.5207556232747113</v>
      </c>
      <c r="G61" s="645">
        <v>6.9185272302464327</v>
      </c>
      <c r="H61" s="652"/>
      <c r="I61" s="636"/>
      <c r="J61" s="636"/>
    </row>
    <row r="62" spans="1:10" ht="13.5" x14ac:dyDescent="0.25">
      <c r="A62" s="646" t="s">
        <v>31</v>
      </c>
      <c r="B62" s="647" t="s">
        <v>153</v>
      </c>
      <c r="C62" s="648"/>
      <c r="D62" s="664" t="s">
        <v>31</v>
      </c>
      <c r="E62" s="665">
        <v>6.6985983731295935</v>
      </c>
      <c r="F62" s="665">
        <v>7.0946541255705942</v>
      </c>
      <c r="G62" s="650">
        <v>6.779181053929598</v>
      </c>
      <c r="H62" s="652"/>
      <c r="I62" s="636"/>
      <c r="J62" s="636"/>
    </row>
    <row r="63" spans="1:10" ht="13.5" x14ac:dyDescent="0.25">
      <c r="A63" s="641" t="s">
        <v>4</v>
      </c>
      <c r="B63" s="642" t="s">
        <v>153</v>
      </c>
      <c r="C63" s="643"/>
      <c r="D63" s="662" t="s">
        <v>4</v>
      </c>
      <c r="E63" s="663" t="s">
        <v>354</v>
      </c>
      <c r="F63" s="663">
        <v>7.0224541122620581</v>
      </c>
      <c r="G63" s="645"/>
      <c r="H63" s="652"/>
      <c r="I63" s="636"/>
      <c r="J63" s="636"/>
    </row>
    <row r="64" spans="1:10" ht="13.5" x14ac:dyDescent="0.25">
      <c r="A64" s="646" t="s">
        <v>24</v>
      </c>
      <c r="B64" s="647" t="s">
        <v>153</v>
      </c>
      <c r="C64" s="648"/>
      <c r="D64" s="664" t="s">
        <v>24</v>
      </c>
      <c r="E64" s="665">
        <v>4.5303223285439174</v>
      </c>
      <c r="F64" s="665">
        <v>6.2883851543780205</v>
      </c>
      <c r="G64" s="650">
        <v>9.3293137376441173</v>
      </c>
      <c r="H64" s="652"/>
      <c r="I64" s="636"/>
      <c r="J64" s="636"/>
    </row>
    <row r="65" spans="1:10" ht="13.5" x14ac:dyDescent="0.25">
      <c r="A65" s="641" t="s">
        <v>120</v>
      </c>
      <c r="B65" s="642" t="s">
        <v>153</v>
      </c>
      <c r="C65" s="643"/>
      <c r="D65" s="662" t="s">
        <v>33</v>
      </c>
      <c r="E65" s="663">
        <v>3.114819771960303</v>
      </c>
      <c r="F65" s="663">
        <v>4.9314580958504886</v>
      </c>
      <c r="G65" s="645"/>
      <c r="H65" s="652"/>
      <c r="I65" s="636"/>
      <c r="J65" s="636"/>
    </row>
    <row r="66" spans="1:10" ht="13.5" x14ac:dyDescent="0.25">
      <c r="A66" s="646" t="s">
        <v>42</v>
      </c>
      <c r="B66" s="647" t="s">
        <v>153</v>
      </c>
      <c r="C66" s="648"/>
      <c r="D66" s="664" t="s">
        <v>86</v>
      </c>
      <c r="E66" s="665">
        <v>3.4195936722116032</v>
      </c>
      <c r="F66" s="665">
        <v>4.7036294232689828</v>
      </c>
      <c r="G66" s="650">
        <v>4.2504258696610044</v>
      </c>
      <c r="H66" s="652"/>
      <c r="I66" s="636"/>
      <c r="J66" s="636"/>
    </row>
    <row r="67" spans="1:10" ht="13.5" x14ac:dyDescent="0.25">
      <c r="A67" s="641" t="s">
        <v>33</v>
      </c>
      <c r="B67" s="642" t="s">
        <v>153</v>
      </c>
      <c r="C67" s="643"/>
      <c r="D67" s="662"/>
      <c r="E67" s="663"/>
      <c r="F67" s="663"/>
      <c r="G67" s="645"/>
      <c r="H67" s="652"/>
      <c r="I67" s="636"/>
      <c r="J67" s="636"/>
    </row>
    <row r="68" spans="1:10" ht="13.5" x14ac:dyDescent="0.25">
      <c r="A68" s="646" t="s">
        <v>86</v>
      </c>
      <c r="B68" s="647" t="s">
        <v>153</v>
      </c>
      <c r="C68" s="648"/>
      <c r="D68" s="664"/>
      <c r="E68" s="665"/>
      <c r="F68" s="665"/>
      <c r="G68" s="650"/>
      <c r="H68" s="652"/>
      <c r="I68" s="636"/>
      <c r="J68" s="636"/>
    </row>
    <row r="69" spans="1:10" ht="13.5" x14ac:dyDescent="0.25">
      <c r="A69" s="641" t="s">
        <v>8</v>
      </c>
      <c r="B69" s="642" t="s">
        <v>153</v>
      </c>
      <c r="C69" s="643"/>
      <c r="D69" s="662" t="s">
        <v>8</v>
      </c>
      <c r="E69" s="663"/>
      <c r="F69" s="663"/>
      <c r="G69" s="645"/>
      <c r="H69" s="652"/>
      <c r="I69" s="636"/>
      <c r="J69" s="636"/>
    </row>
    <row r="70" spans="1:10" ht="13.5" x14ac:dyDescent="0.25">
      <c r="A70" s="646" t="s">
        <v>25</v>
      </c>
      <c r="B70" s="647" t="s">
        <v>153</v>
      </c>
      <c r="C70" s="648"/>
      <c r="D70" s="664" t="s">
        <v>25</v>
      </c>
      <c r="E70" s="665"/>
      <c r="F70" s="665"/>
      <c r="G70" s="650"/>
      <c r="H70" s="652"/>
      <c r="I70" s="636"/>
      <c r="J70" s="636"/>
    </row>
    <row r="71" spans="1:10" ht="13.5" x14ac:dyDescent="0.25">
      <c r="A71" s="641" t="s">
        <v>308</v>
      </c>
      <c r="B71" s="642" t="s">
        <v>153</v>
      </c>
      <c r="C71" s="643"/>
      <c r="D71" s="662" t="s">
        <v>308</v>
      </c>
      <c r="E71" s="663"/>
      <c r="F71" s="663"/>
      <c r="G71" s="645"/>
      <c r="H71" s="652"/>
      <c r="I71" s="636"/>
      <c r="J71" s="636"/>
    </row>
    <row r="72" spans="1:10" ht="13.5" x14ac:dyDescent="0.25">
      <c r="A72" s="646" t="s">
        <v>22</v>
      </c>
      <c r="B72" s="647" t="s">
        <v>153</v>
      </c>
      <c r="C72" s="648"/>
      <c r="D72" s="664" t="s">
        <v>22</v>
      </c>
      <c r="E72" s="665"/>
      <c r="F72" s="665"/>
      <c r="G72" s="650"/>
      <c r="H72" s="636"/>
      <c r="I72" s="636"/>
      <c r="J72" s="636"/>
    </row>
    <row r="73" spans="1:10" ht="13.5" x14ac:dyDescent="0.25">
      <c r="A73" s="641" t="s">
        <v>309</v>
      </c>
      <c r="B73" s="642" t="s">
        <v>153</v>
      </c>
      <c r="C73" s="643"/>
      <c r="D73" s="662" t="s">
        <v>309</v>
      </c>
      <c r="E73" s="663"/>
      <c r="F73" s="663"/>
      <c r="G73" s="645"/>
      <c r="H73" s="636"/>
      <c r="I73" s="636"/>
      <c r="J73" s="636"/>
    </row>
    <row r="74" spans="1:10" ht="13.5" x14ac:dyDescent="0.25">
      <c r="A74" s="646" t="s">
        <v>121</v>
      </c>
      <c r="B74" s="647" t="s">
        <v>153</v>
      </c>
      <c r="C74" s="648"/>
      <c r="D74" s="664" t="s">
        <v>121</v>
      </c>
      <c r="E74" s="665"/>
      <c r="F74" s="665"/>
      <c r="G74" s="650"/>
      <c r="H74" s="651"/>
      <c r="I74" s="636"/>
      <c r="J74" s="636"/>
    </row>
    <row r="75" spans="1:10" ht="13.5" x14ac:dyDescent="0.25">
      <c r="A75" s="641" t="s">
        <v>7</v>
      </c>
      <c r="B75" s="642" t="s">
        <v>153</v>
      </c>
      <c r="C75" s="643"/>
      <c r="D75" s="662" t="s">
        <v>7</v>
      </c>
      <c r="E75" s="663"/>
      <c r="F75" s="663"/>
      <c r="G75" s="645"/>
      <c r="H75" s="636"/>
      <c r="I75" s="636"/>
      <c r="J75" s="636"/>
    </row>
    <row r="76" spans="1:10" x14ac:dyDescent="0.2">
      <c r="A76" s="654" t="s">
        <v>29</v>
      </c>
      <c r="B76" s="655" t="s">
        <v>153</v>
      </c>
      <c r="C76" s="656"/>
      <c r="D76" s="666" t="s">
        <v>29</v>
      </c>
      <c r="E76" s="667"/>
      <c r="F76" s="667"/>
      <c r="G76" s="658"/>
    </row>
  </sheetData>
  <mergeCells count="1">
    <mergeCell ref="A30:J32"/>
  </mergeCells>
  <hyperlinks>
    <hyperlink ref="A1" r:id="rId1" display="http://dx.doi.org/10.1787/eag-2016-en"/>
    <hyperlink ref="A4" r:id="rId2"/>
  </hyperlinks>
  <pageMargins left="0.7" right="0.7" top="0.75" bottom="0.75" header="0.3" footer="0.3"/>
  <pageSetup paperSize="9" scale="96" orientation="portrait" r:id="rId3"/>
  <rowBreaks count="1" manualBreakCount="1">
    <brk id="36" max="16383" man="1"/>
  </rowBreaks>
  <colBreaks count="1" manualBreakCount="1">
    <brk id="10" max="1048575" man="1"/>
  </colBreaks>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6"/>
  <sheetViews>
    <sheetView zoomScaleSheetLayoutView="90" workbookViewId="0"/>
  </sheetViews>
  <sheetFormatPr defaultColWidth="9.140625" defaultRowHeight="12.75" x14ac:dyDescent="0.2"/>
  <cols>
    <col min="1" max="1" width="17.140625" customWidth="1"/>
    <col min="2" max="2" width="4.140625" style="447" customWidth="1"/>
    <col min="3" max="3" width="7.42578125" customWidth="1"/>
    <col min="4" max="4" width="2.42578125" style="443" customWidth="1"/>
    <col min="5" max="5" width="7.42578125" customWidth="1"/>
    <col min="6" max="6" width="2.42578125" style="443" customWidth="1"/>
    <col min="7" max="7" width="7.42578125" customWidth="1"/>
    <col min="8" max="8" width="2.42578125" style="443" customWidth="1"/>
    <col min="9" max="9" width="7.42578125" customWidth="1"/>
    <col min="10" max="10" width="2.42578125" style="443" customWidth="1"/>
    <col min="11" max="11" width="7.42578125" customWidth="1"/>
    <col min="12" max="12" width="2.42578125" style="443" customWidth="1"/>
    <col min="13" max="13" width="7.42578125" customWidth="1"/>
    <col min="14" max="14" width="2.42578125" style="443" customWidth="1"/>
    <col min="15" max="15" width="7.42578125" customWidth="1"/>
    <col min="16" max="16" width="2.42578125" style="443" customWidth="1"/>
    <col min="17" max="17" width="7.42578125" customWidth="1"/>
    <col min="18" max="18" width="2.42578125" style="443" customWidth="1"/>
    <col min="19" max="19" width="7.42578125" customWidth="1"/>
    <col min="20" max="20" width="2.42578125" style="443" customWidth="1"/>
    <col min="21" max="21" width="7.42578125" customWidth="1"/>
    <col min="22" max="22" width="2.42578125" style="443" customWidth="1"/>
    <col min="23" max="23" width="7.42578125" customWidth="1"/>
    <col min="24" max="24" width="2.42578125" style="443" customWidth="1"/>
    <col min="25" max="25" width="7.42578125" customWidth="1"/>
    <col min="26" max="26" width="2.42578125" style="443" customWidth="1"/>
    <col min="27" max="27" width="3.7109375" customWidth="1"/>
  </cols>
  <sheetData>
    <row r="1" spans="1:26" s="26" customFormat="1" x14ac:dyDescent="0.2">
      <c r="A1" s="437" t="s">
        <v>59</v>
      </c>
      <c r="B1" s="438"/>
      <c r="D1" s="439"/>
      <c r="F1" s="439"/>
      <c r="H1" s="439"/>
      <c r="J1" s="439"/>
      <c r="L1" s="439"/>
      <c r="N1" s="439"/>
      <c r="P1" s="439"/>
      <c r="R1" s="439"/>
      <c r="T1" s="439"/>
      <c r="V1" s="439"/>
      <c r="X1" s="439"/>
      <c r="Z1" s="439"/>
    </row>
    <row r="2" spans="1:26" s="26" customFormat="1" x14ac:dyDescent="0.2">
      <c r="A2" s="26" t="s">
        <v>223</v>
      </c>
      <c r="B2" s="440" t="s">
        <v>249</v>
      </c>
      <c r="D2" s="439"/>
      <c r="F2" s="439"/>
      <c r="H2" s="439"/>
      <c r="J2" s="439"/>
      <c r="L2" s="439"/>
      <c r="N2" s="439"/>
      <c r="P2" s="439"/>
      <c r="R2" s="439"/>
      <c r="T2" s="439"/>
      <c r="V2" s="439"/>
      <c r="X2" s="439"/>
      <c r="Z2" s="439"/>
    </row>
    <row r="3" spans="1:26" s="26" customFormat="1" x14ac:dyDescent="0.2">
      <c r="A3" s="26" t="s">
        <v>62</v>
      </c>
      <c r="B3" s="438"/>
      <c r="D3" s="439"/>
      <c r="F3" s="439"/>
      <c r="H3" s="439"/>
      <c r="J3" s="439"/>
      <c r="L3" s="439"/>
      <c r="N3" s="439"/>
      <c r="P3" s="439"/>
      <c r="R3" s="439"/>
      <c r="T3" s="439"/>
      <c r="V3" s="439"/>
      <c r="X3" s="439"/>
      <c r="Z3" s="439"/>
    </row>
    <row r="4" spans="1:26" s="26" customFormat="1" x14ac:dyDescent="0.2">
      <c r="A4" s="437" t="s">
        <v>63</v>
      </c>
      <c r="B4" s="438"/>
      <c r="D4" s="439"/>
      <c r="F4" s="439"/>
      <c r="H4" s="439"/>
      <c r="J4" s="439"/>
      <c r="L4" s="439"/>
      <c r="N4" s="439"/>
      <c r="P4" s="439"/>
      <c r="R4" s="439"/>
      <c r="T4" s="439"/>
      <c r="V4" s="439"/>
      <c r="X4" s="439"/>
      <c r="Z4" s="439"/>
    </row>
    <row r="5" spans="1:26" s="26" customFormat="1" x14ac:dyDescent="0.2">
      <c r="B5" s="438"/>
      <c r="D5" s="439"/>
      <c r="F5" s="439"/>
      <c r="H5" s="439"/>
      <c r="J5" s="439"/>
      <c r="L5" s="439"/>
      <c r="N5" s="439"/>
      <c r="P5" s="439"/>
      <c r="R5" s="439"/>
      <c r="T5" s="439"/>
      <c r="V5" s="439"/>
      <c r="X5" s="439"/>
      <c r="Z5" s="439"/>
    </row>
    <row r="6" spans="1:26" ht="12.75" customHeight="1" x14ac:dyDescent="0.2">
      <c r="A6" s="441" t="s">
        <v>250</v>
      </c>
      <c r="B6" s="442"/>
      <c r="M6" s="444"/>
      <c r="N6" s="445"/>
    </row>
    <row r="7" spans="1:26" x14ac:dyDescent="0.2">
      <c r="A7" s="441" t="s">
        <v>251</v>
      </c>
      <c r="B7" s="442"/>
      <c r="M7" s="444"/>
      <c r="N7" s="445"/>
    </row>
    <row r="8" spans="1:26" ht="12.75" customHeight="1" x14ac:dyDescent="0.2">
      <c r="A8" s="446" t="s">
        <v>252</v>
      </c>
    </row>
    <row r="10" spans="1:26" ht="12.75" customHeight="1" x14ac:dyDescent="0.2"/>
    <row r="11" spans="1:26" ht="12.75" customHeight="1" x14ac:dyDescent="0.2"/>
    <row r="12" spans="1:26" ht="21" customHeight="1" x14ac:dyDescent="0.2">
      <c r="A12" s="448"/>
      <c r="B12" s="449"/>
    </row>
    <row r="13" spans="1:26" ht="21" customHeight="1" x14ac:dyDescent="0.2">
      <c r="A13" s="448"/>
      <c r="B13" s="449"/>
      <c r="C13" s="800" t="s">
        <v>73</v>
      </c>
      <c r="D13" s="801"/>
      <c r="E13" s="801"/>
      <c r="F13" s="802"/>
      <c r="G13" s="800" t="s">
        <v>74</v>
      </c>
      <c r="H13" s="801"/>
      <c r="I13" s="801"/>
      <c r="J13" s="802"/>
      <c r="K13" s="800" t="s">
        <v>253</v>
      </c>
      <c r="L13" s="801"/>
      <c r="M13" s="801"/>
      <c r="N13" s="802"/>
      <c r="O13" s="800" t="s">
        <v>254</v>
      </c>
      <c r="P13" s="801"/>
      <c r="Q13" s="801"/>
      <c r="R13" s="802"/>
      <c r="S13" s="800" t="s">
        <v>234</v>
      </c>
      <c r="T13" s="801"/>
      <c r="U13" s="801"/>
      <c r="V13" s="802"/>
      <c r="W13" s="800" t="s">
        <v>255</v>
      </c>
      <c r="X13" s="801"/>
      <c r="Y13" s="801"/>
      <c r="Z13" s="802"/>
    </row>
    <row r="14" spans="1:26" ht="22.5" customHeight="1" x14ac:dyDescent="0.2">
      <c r="A14" s="448"/>
      <c r="B14" s="449"/>
      <c r="C14" s="797" t="s">
        <v>256</v>
      </c>
      <c r="D14" s="799"/>
      <c r="E14" s="797" t="s">
        <v>257</v>
      </c>
      <c r="F14" s="798"/>
      <c r="G14" s="797" t="s">
        <v>256</v>
      </c>
      <c r="H14" s="799"/>
      <c r="I14" s="797" t="s">
        <v>257</v>
      </c>
      <c r="J14" s="798"/>
      <c r="K14" s="797" t="s">
        <v>256</v>
      </c>
      <c r="L14" s="799"/>
      <c r="M14" s="797" t="s">
        <v>257</v>
      </c>
      <c r="N14" s="798"/>
      <c r="O14" s="797" t="s">
        <v>256</v>
      </c>
      <c r="P14" s="799"/>
      <c r="Q14" s="797" t="s">
        <v>257</v>
      </c>
      <c r="R14" s="798"/>
      <c r="S14" s="797" t="s">
        <v>256</v>
      </c>
      <c r="T14" s="799"/>
      <c r="U14" s="797" t="s">
        <v>257</v>
      </c>
      <c r="V14" s="798"/>
      <c r="W14" s="797" t="s">
        <v>256</v>
      </c>
      <c r="X14" s="799"/>
      <c r="Y14" s="797" t="s">
        <v>257</v>
      </c>
      <c r="Z14" s="798"/>
    </row>
    <row r="15" spans="1:26" x14ac:dyDescent="0.2">
      <c r="A15" s="450"/>
      <c r="B15" s="449"/>
      <c r="C15" s="795">
        <v>1</v>
      </c>
      <c r="D15" s="796"/>
      <c r="E15" s="793">
        <v>2</v>
      </c>
      <c r="F15" s="794"/>
      <c r="G15" s="793">
        <v>3</v>
      </c>
      <c r="H15" s="794"/>
      <c r="I15" s="793">
        <v>4</v>
      </c>
      <c r="J15" s="794"/>
      <c r="K15" s="793">
        <v>5</v>
      </c>
      <c r="L15" s="794"/>
      <c r="M15" s="793">
        <v>6</v>
      </c>
      <c r="N15" s="794"/>
      <c r="O15" s="793">
        <v>7</v>
      </c>
      <c r="P15" s="794"/>
      <c r="Q15" s="793">
        <v>8</v>
      </c>
      <c r="R15" s="794"/>
      <c r="S15" s="793">
        <v>9</v>
      </c>
      <c r="T15" s="794"/>
      <c r="U15" s="793">
        <v>10</v>
      </c>
      <c r="V15" s="794"/>
      <c r="W15" s="793">
        <v>11</v>
      </c>
      <c r="X15" s="794"/>
      <c r="Y15" s="793">
        <v>12</v>
      </c>
      <c r="Z15" s="794"/>
    </row>
    <row r="16" spans="1:26" x14ac:dyDescent="0.2">
      <c r="A16" s="451" t="s">
        <v>152</v>
      </c>
      <c r="B16" s="452"/>
      <c r="C16" s="453"/>
      <c r="D16" s="454"/>
      <c r="E16" s="455"/>
      <c r="F16" s="456"/>
      <c r="G16" s="455"/>
      <c r="H16" s="456"/>
      <c r="I16" s="453"/>
      <c r="J16" s="454"/>
      <c r="K16" s="455"/>
      <c r="L16" s="456"/>
      <c r="M16" s="455"/>
      <c r="N16" s="456"/>
      <c r="O16" s="455"/>
      <c r="P16" s="456"/>
      <c r="Q16" s="453"/>
      <c r="R16" s="454"/>
      <c r="S16" s="455"/>
      <c r="T16" s="456"/>
      <c r="U16" s="455"/>
      <c r="V16" s="456"/>
      <c r="W16" s="453"/>
      <c r="X16" s="454"/>
      <c r="Y16" s="455"/>
      <c r="Z16" s="456"/>
    </row>
    <row r="17" spans="1:26" x14ac:dyDescent="0.2">
      <c r="A17" s="457" t="s">
        <v>18</v>
      </c>
      <c r="B17" s="458"/>
      <c r="C17" s="459">
        <v>90.924122510594998</v>
      </c>
      <c r="D17" s="460"/>
      <c r="E17" s="461">
        <v>9.0758774894050003</v>
      </c>
      <c r="F17" s="462"/>
      <c r="G17" s="461">
        <v>90.497725783931003</v>
      </c>
      <c r="H17" s="463"/>
      <c r="I17" s="464">
        <v>9.5022742160690008</v>
      </c>
      <c r="J17" s="465"/>
      <c r="K17" s="461">
        <v>91.307984339732997</v>
      </c>
      <c r="L17" s="463"/>
      <c r="M17" s="461">
        <v>8.6920156602670993</v>
      </c>
      <c r="N17" s="462"/>
      <c r="O17" s="461">
        <v>95.646058965102</v>
      </c>
      <c r="P17" s="462"/>
      <c r="Q17" s="459">
        <v>4.3539410348976997</v>
      </c>
      <c r="R17" s="460"/>
      <c r="S17" s="461">
        <v>87.372009560416004</v>
      </c>
      <c r="T17" s="462"/>
      <c r="U17" s="461">
        <v>12.627990439584</v>
      </c>
      <c r="V17" s="463"/>
      <c r="W17" s="464">
        <v>89.825497859235</v>
      </c>
      <c r="X17" s="465"/>
      <c r="Y17" s="461">
        <v>10.174502140765</v>
      </c>
      <c r="Z17" s="463"/>
    </row>
    <row r="18" spans="1:26" x14ac:dyDescent="0.2">
      <c r="A18" s="466" t="s">
        <v>5</v>
      </c>
      <c r="B18" s="458"/>
      <c r="C18" s="459">
        <v>96.698266603671001</v>
      </c>
      <c r="D18" s="460"/>
      <c r="E18" s="461">
        <v>3.3017333963261</v>
      </c>
      <c r="F18" s="462"/>
      <c r="G18" s="461">
        <v>98.072353977117999</v>
      </c>
      <c r="H18" s="463"/>
      <c r="I18" s="464">
        <v>1.9276460228812</v>
      </c>
      <c r="J18" s="465"/>
      <c r="K18" s="461">
        <v>98.188479135807</v>
      </c>
      <c r="L18" s="463"/>
      <c r="M18" s="461">
        <v>1.8115208641928</v>
      </c>
      <c r="N18" s="462"/>
      <c r="O18" s="461">
        <v>94.772854037748004</v>
      </c>
      <c r="P18" s="462"/>
      <c r="Q18" s="459">
        <v>5.2271459622515</v>
      </c>
      <c r="R18" s="460"/>
      <c r="S18" s="461">
        <v>92.696425663121005</v>
      </c>
      <c r="T18" s="462"/>
      <c r="U18" s="461">
        <v>7.3035743368789001</v>
      </c>
      <c r="V18" s="463"/>
      <c r="W18" s="464">
        <v>95.935318673672001</v>
      </c>
      <c r="X18" s="465"/>
      <c r="Y18" s="467">
        <v>4.0646813263238002</v>
      </c>
      <c r="Z18" s="463"/>
    </row>
    <row r="19" spans="1:26" x14ac:dyDescent="0.2">
      <c r="A19" s="468" t="s">
        <v>9</v>
      </c>
      <c r="B19" s="469"/>
      <c r="C19" s="470">
        <v>94.286371460292003</v>
      </c>
      <c r="D19" s="471"/>
      <c r="E19" s="472">
        <v>5.7136285397066002</v>
      </c>
      <c r="F19" s="473"/>
      <c r="G19" s="472">
        <v>97.666109350577997</v>
      </c>
      <c r="H19" s="474"/>
      <c r="I19" s="475">
        <v>2.3338906494223002</v>
      </c>
      <c r="J19" s="476"/>
      <c r="K19" s="472">
        <v>97.538688376248999</v>
      </c>
      <c r="L19" s="474" t="s">
        <v>188</v>
      </c>
      <c r="M19" s="472">
        <v>2.4613116237509001</v>
      </c>
      <c r="N19" s="473" t="s">
        <v>188</v>
      </c>
      <c r="O19" s="472"/>
      <c r="P19" s="473" t="s">
        <v>258</v>
      </c>
      <c r="Q19" s="470"/>
      <c r="R19" s="471" t="s">
        <v>259</v>
      </c>
      <c r="S19" s="472">
        <v>95.789151513351001</v>
      </c>
      <c r="T19" s="473"/>
      <c r="U19" s="472">
        <v>4.2108484866482003</v>
      </c>
      <c r="V19" s="474"/>
      <c r="W19" s="475">
        <v>96.244740090544994</v>
      </c>
      <c r="X19" s="476"/>
      <c r="Y19" s="472">
        <v>3.7552599094561998</v>
      </c>
      <c r="Z19" s="474"/>
    </row>
    <row r="20" spans="1:26" x14ac:dyDescent="0.2">
      <c r="A20" s="468" t="s">
        <v>157</v>
      </c>
      <c r="B20" s="469">
        <v>1</v>
      </c>
      <c r="C20" s="470">
        <v>93.141987455953</v>
      </c>
      <c r="D20" s="471" t="s">
        <v>188</v>
      </c>
      <c r="E20" s="472">
        <v>6.8580125440454998</v>
      </c>
      <c r="F20" s="473" t="s">
        <v>188</v>
      </c>
      <c r="G20" s="472"/>
      <c r="H20" s="474" t="s">
        <v>260</v>
      </c>
      <c r="I20" s="475"/>
      <c r="J20" s="476" t="s">
        <v>261</v>
      </c>
      <c r="K20" s="472">
        <v>93.141987455952005</v>
      </c>
      <c r="L20" s="474"/>
      <c r="M20" s="472">
        <v>6.8580125440452999</v>
      </c>
      <c r="N20" s="473"/>
      <c r="O20" s="472"/>
      <c r="P20" s="473" t="s">
        <v>154</v>
      </c>
      <c r="Q20" s="470"/>
      <c r="R20" s="471" t="s">
        <v>154</v>
      </c>
      <c r="S20" s="477">
        <v>91.999772936778001</v>
      </c>
      <c r="T20" s="473"/>
      <c r="U20" s="477">
        <v>8.0002270632221002</v>
      </c>
      <c r="V20" s="473"/>
      <c r="W20" s="475"/>
      <c r="X20" s="476" t="s">
        <v>154</v>
      </c>
      <c r="Y20" s="472"/>
      <c r="Z20" s="474" t="s">
        <v>154</v>
      </c>
    </row>
    <row r="21" spans="1:26" x14ac:dyDescent="0.2">
      <c r="A21" s="466" t="s">
        <v>120</v>
      </c>
      <c r="B21" s="458"/>
      <c r="C21" s="459"/>
      <c r="D21" s="460" t="s">
        <v>154</v>
      </c>
      <c r="E21" s="461"/>
      <c r="F21" s="462" t="s">
        <v>154</v>
      </c>
      <c r="G21" s="461"/>
      <c r="H21" s="463" t="s">
        <v>154</v>
      </c>
      <c r="I21" s="464"/>
      <c r="J21" s="465" t="s">
        <v>154</v>
      </c>
      <c r="K21" s="461"/>
      <c r="L21" s="463" t="s">
        <v>154</v>
      </c>
      <c r="M21" s="461"/>
      <c r="N21" s="462" t="s">
        <v>154</v>
      </c>
      <c r="O21" s="461"/>
      <c r="P21" s="462" t="s">
        <v>262</v>
      </c>
      <c r="Q21" s="459"/>
      <c r="R21" s="460" t="s">
        <v>262</v>
      </c>
      <c r="S21" s="461"/>
      <c r="T21" s="462" t="s">
        <v>154</v>
      </c>
      <c r="U21" s="461"/>
      <c r="V21" s="463" t="s">
        <v>154</v>
      </c>
      <c r="W21" s="464"/>
      <c r="X21" s="465" t="s">
        <v>154</v>
      </c>
      <c r="Y21" s="461"/>
      <c r="Z21" s="463" t="s">
        <v>154</v>
      </c>
    </row>
    <row r="22" spans="1:26" x14ac:dyDescent="0.2">
      <c r="A22" s="466" t="s">
        <v>33</v>
      </c>
      <c r="B22" s="458">
        <v>2</v>
      </c>
      <c r="C22" s="459">
        <v>88.581533028812004</v>
      </c>
      <c r="D22" s="460"/>
      <c r="E22" s="461">
        <v>11.418466971188</v>
      </c>
      <c r="F22" s="462"/>
      <c r="G22" s="461">
        <v>89.085828845899997</v>
      </c>
      <c r="H22" s="463"/>
      <c r="I22" s="464">
        <v>10.9141711541</v>
      </c>
      <c r="J22" s="465"/>
      <c r="K22" s="461">
        <v>95.857379600987997</v>
      </c>
      <c r="L22" s="463"/>
      <c r="M22" s="461">
        <v>4.1426203990120003</v>
      </c>
      <c r="N22" s="462"/>
      <c r="O22" s="461"/>
      <c r="P22" s="462" t="s">
        <v>154</v>
      </c>
      <c r="Q22" s="459"/>
      <c r="R22" s="460" t="s">
        <v>154</v>
      </c>
      <c r="S22" s="461">
        <v>91.326900428793891</v>
      </c>
      <c r="T22" s="462"/>
      <c r="U22" s="461">
        <v>8.6730995712061087</v>
      </c>
      <c r="V22" s="463"/>
      <c r="W22" s="464"/>
      <c r="X22" s="465" t="s">
        <v>154</v>
      </c>
      <c r="Y22" s="461"/>
      <c r="Z22" s="463" t="s">
        <v>154</v>
      </c>
    </row>
    <row r="23" spans="1:26" x14ac:dyDescent="0.2">
      <c r="A23" s="468" t="s">
        <v>3</v>
      </c>
      <c r="B23" s="469"/>
      <c r="C23" s="470">
        <v>90.553884790324005</v>
      </c>
      <c r="D23" s="471"/>
      <c r="E23" s="472">
        <v>9.4461152096760994</v>
      </c>
      <c r="F23" s="473"/>
      <c r="G23" s="472">
        <v>92.548014788152003</v>
      </c>
      <c r="H23" s="474"/>
      <c r="I23" s="475">
        <v>7.4519852118476004</v>
      </c>
      <c r="J23" s="476"/>
      <c r="K23" s="472">
        <v>92.262082019985002</v>
      </c>
      <c r="L23" s="474"/>
      <c r="M23" s="472">
        <v>7.7379179800152</v>
      </c>
      <c r="N23" s="473"/>
      <c r="O23" s="472"/>
      <c r="P23" s="473" t="s">
        <v>262</v>
      </c>
      <c r="Q23" s="470"/>
      <c r="R23" s="471" t="s">
        <v>262</v>
      </c>
      <c r="S23" s="472">
        <v>96.883996766633004</v>
      </c>
      <c r="T23" s="473"/>
      <c r="U23" s="472">
        <v>3.1160032333666998</v>
      </c>
      <c r="V23" s="474"/>
      <c r="W23" s="475">
        <v>93.101737097340006</v>
      </c>
      <c r="X23" s="476"/>
      <c r="Y23" s="472">
        <v>6.8982629026603002</v>
      </c>
      <c r="Z23" s="474"/>
    </row>
    <row r="24" spans="1:26" x14ac:dyDescent="0.2">
      <c r="A24" s="468" t="s">
        <v>25</v>
      </c>
      <c r="B24" s="469"/>
      <c r="C24" s="470">
        <v>86.359482686459003</v>
      </c>
      <c r="D24" s="471"/>
      <c r="E24" s="472">
        <v>13.640517313541</v>
      </c>
      <c r="F24" s="473"/>
      <c r="G24" s="472">
        <v>86.233090834720997</v>
      </c>
      <c r="H24" s="474"/>
      <c r="I24" s="475">
        <v>13.766909165278999</v>
      </c>
      <c r="J24" s="476"/>
      <c r="K24" s="472">
        <v>86.394770308560993</v>
      </c>
      <c r="L24" s="474"/>
      <c r="M24" s="472">
        <v>13.605229691439</v>
      </c>
      <c r="N24" s="473"/>
      <c r="O24" s="472">
        <v>86.420346703782997</v>
      </c>
      <c r="P24" s="473"/>
      <c r="Q24" s="470">
        <v>13.579653296217</v>
      </c>
      <c r="R24" s="471"/>
      <c r="S24" s="472">
        <v>81.857463160487001</v>
      </c>
      <c r="T24" s="473"/>
      <c r="U24" s="472">
        <v>18.142536839512999</v>
      </c>
      <c r="V24" s="474"/>
      <c r="W24" s="475">
        <v>84.582969372367003</v>
      </c>
      <c r="X24" s="476"/>
      <c r="Y24" s="472">
        <v>15.417030627633</v>
      </c>
      <c r="Z24" s="474"/>
    </row>
    <row r="25" spans="1:26" x14ac:dyDescent="0.2">
      <c r="A25" s="466" t="s">
        <v>14</v>
      </c>
      <c r="B25" s="458"/>
      <c r="C25" s="459">
        <v>93.897209389024994</v>
      </c>
      <c r="D25" s="460"/>
      <c r="E25" s="461">
        <v>6.1027906109751999</v>
      </c>
      <c r="F25" s="462"/>
      <c r="G25" s="461">
        <v>93.851451607723007</v>
      </c>
      <c r="H25" s="463"/>
      <c r="I25" s="464">
        <v>6.1485483922766004</v>
      </c>
      <c r="J25" s="465"/>
      <c r="K25" s="461">
        <v>92.065921506449001</v>
      </c>
      <c r="L25" s="463" t="s">
        <v>188</v>
      </c>
      <c r="M25" s="461">
        <v>7.9340784935514996</v>
      </c>
      <c r="N25" s="462" t="s">
        <v>188</v>
      </c>
      <c r="O25" s="461"/>
      <c r="P25" s="462" t="s">
        <v>258</v>
      </c>
      <c r="Q25" s="459"/>
      <c r="R25" s="460" t="s">
        <v>259</v>
      </c>
      <c r="S25" s="461">
        <v>96.751278009231001</v>
      </c>
      <c r="T25" s="462"/>
      <c r="U25" s="461">
        <v>3.2487219907705001</v>
      </c>
      <c r="V25" s="463"/>
      <c r="W25" s="464">
        <v>94.307244215056997</v>
      </c>
      <c r="X25" s="465"/>
      <c r="Y25" s="461">
        <v>5.6927557849461001</v>
      </c>
      <c r="Z25" s="463"/>
    </row>
    <row r="26" spans="1:26" x14ac:dyDescent="0.2">
      <c r="A26" s="466" t="s">
        <v>24</v>
      </c>
      <c r="B26" s="458"/>
      <c r="C26" s="459">
        <v>91.474161276516</v>
      </c>
      <c r="D26" s="460"/>
      <c r="E26" s="461">
        <v>8.5258387234843003</v>
      </c>
      <c r="F26" s="462"/>
      <c r="G26" s="461">
        <v>92.237360019752998</v>
      </c>
      <c r="H26" s="463"/>
      <c r="I26" s="464">
        <v>7.7626399802466004</v>
      </c>
      <c r="J26" s="465"/>
      <c r="K26" s="461">
        <v>91.216971847786994</v>
      </c>
      <c r="L26" s="463"/>
      <c r="M26" s="461">
        <v>8.7830281522128004</v>
      </c>
      <c r="N26" s="462"/>
      <c r="O26" s="461">
        <v>90.052146008825005</v>
      </c>
      <c r="P26" s="462"/>
      <c r="Q26" s="459">
        <v>9.9478539911753003</v>
      </c>
      <c r="R26" s="460"/>
      <c r="S26" s="461">
        <v>90.713861139339997</v>
      </c>
      <c r="T26" s="462"/>
      <c r="U26" s="461">
        <v>9.2861388606599995</v>
      </c>
      <c r="V26" s="463"/>
      <c r="W26" s="464">
        <v>91.380766839787995</v>
      </c>
      <c r="X26" s="465"/>
      <c r="Y26" s="461">
        <v>8.6192331602115999</v>
      </c>
      <c r="Z26" s="463"/>
    </row>
    <row r="27" spans="1:26" x14ac:dyDescent="0.2">
      <c r="A27" s="468" t="s">
        <v>19</v>
      </c>
      <c r="B27" s="469"/>
      <c r="C27" s="470">
        <v>94.173277702071999</v>
      </c>
      <c r="D27" s="471"/>
      <c r="E27" s="472">
        <v>5.8267222979259996</v>
      </c>
      <c r="F27" s="473"/>
      <c r="G27" s="472">
        <v>94.819846158288996</v>
      </c>
      <c r="H27" s="474"/>
      <c r="I27" s="475">
        <v>5.1801538417107</v>
      </c>
      <c r="J27" s="476"/>
      <c r="K27" s="472">
        <v>89.743569624597001</v>
      </c>
      <c r="L27" s="474"/>
      <c r="M27" s="472">
        <v>10.256430375406</v>
      </c>
      <c r="N27" s="473"/>
      <c r="O27" s="472">
        <v>92.306962163950004</v>
      </c>
      <c r="P27" s="473"/>
      <c r="Q27" s="470">
        <v>7.6930378360507001</v>
      </c>
      <c r="R27" s="471"/>
      <c r="S27" s="472">
        <v>91.138428317111007</v>
      </c>
      <c r="T27" s="473"/>
      <c r="U27" s="472">
        <v>8.8615716828866002</v>
      </c>
      <c r="V27" s="474"/>
      <c r="W27" s="475">
        <v>92.426867080701001</v>
      </c>
      <c r="X27" s="476"/>
      <c r="Y27" s="472">
        <v>7.5731329192918002</v>
      </c>
      <c r="Z27" s="474"/>
    </row>
    <row r="28" spans="1:26" x14ac:dyDescent="0.2">
      <c r="A28" s="468" t="s">
        <v>134</v>
      </c>
      <c r="B28" s="469"/>
      <c r="C28" s="470"/>
      <c r="D28" s="471" t="s">
        <v>154</v>
      </c>
      <c r="E28" s="472"/>
      <c r="F28" s="473" t="s">
        <v>154</v>
      </c>
      <c r="G28" s="472"/>
      <c r="H28" s="474" t="s">
        <v>154</v>
      </c>
      <c r="I28" s="475"/>
      <c r="J28" s="476" t="s">
        <v>154</v>
      </c>
      <c r="K28" s="472"/>
      <c r="L28" s="474" t="s">
        <v>154</v>
      </c>
      <c r="M28" s="472"/>
      <c r="N28" s="473" t="s">
        <v>154</v>
      </c>
      <c r="O28" s="472"/>
      <c r="P28" s="473" t="s">
        <v>154</v>
      </c>
      <c r="Q28" s="470"/>
      <c r="R28" s="471" t="s">
        <v>154</v>
      </c>
      <c r="S28" s="472"/>
      <c r="T28" s="473" t="s">
        <v>154</v>
      </c>
      <c r="U28" s="472"/>
      <c r="V28" s="474" t="s">
        <v>154</v>
      </c>
      <c r="W28" s="475"/>
      <c r="X28" s="476" t="s">
        <v>154</v>
      </c>
      <c r="Y28" s="472"/>
      <c r="Z28" s="474" t="s">
        <v>154</v>
      </c>
    </row>
    <row r="29" spans="1:26" x14ac:dyDescent="0.2">
      <c r="A29" s="466" t="s">
        <v>31</v>
      </c>
      <c r="B29" s="458"/>
      <c r="C29" s="459">
        <v>98.206112101345994</v>
      </c>
      <c r="D29" s="460"/>
      <c r="E29" s="461">
        <v>1.7938878986541</v>
      </c>
      <c r="F29" s="462"/>
      <c r="G29" s="461">
        <v>97.709916671849996</v>
      </c>
      <c r="H29" s="463"/>
      <c r="I29" s="464">
        <v>2.2900833281473001</v>
      </c>
      <c r="J29" s="465"/>
      <c r="K29" s="461">
        <v>97.422558573920995</v>
      </c>
      <c r="L29" s="463"/>
      <c r="M29" s="461">
        <v>2.5774414260790999</v>
      </c>
      <c r="N29" s="462"/>
      <c r="O29" s="461">
        <v>97.366022686975001</v>
      </c>
      <c r="P29" s="462"/>
      <c r="Q29" s="459">
        <v>2.6339773130249</v>
      </c>
      <c r="R29" s="460"/>
      <c r="S29" s="461">
        <v>88.628664623500995</v>
      </c>
      <c r="T29" s="462"/>
      <c r="U29" s="461">
        <v>11.371335376498999</v>
      </c>
      <c r="V29" s="463"/>
      <c r="W29" s="464">
        <v>94.736644421902994</v>
      </c>
      <c r="X29" s="465"/>
      <c r="Y29" s="461">
        <v>5.2633555780948997</v>
      </c>
      <c r="Z29" s="478"/>
    </row>
    <row r="30" spans="1:26" x14ac:dyDescent="0.2">
      <c r="A30" s="466" t="s">
        <v>8</v>
      </c>
      <c r="B30" s="479"/>
      <c r="C30" s="480">
        <v>94.472636550570996</v>
      </c>
      <c r="D30" s="481"/>
      <c r="E30" s="482">
        <v>5.5273634494288997</v>
      </c>
      <c r="F30" s="483"/>
      <c r="G30" s="482">
        <v>94.845880547975995</v>
      </c>
      <c r="H30" s="484"/>
      <c r="I30" s="485">
        <v>5.1541194520236999</v>
      </c>
      <c r="J30" s="486"/>
      <c r="K30" s="482">
        <v>96.31384048196</v>
      </c>
      <c r="L30" s="484"/>
      <c r="M30" s="482">
        <v>3.6861595180369</v>
      </c>
      <c r="N30" s="483"/>
      <c r="O30" s="482">
        <v>96.096781897674006</v>
      </c>
      <c r="P30" s="483"/>
      <c r="Q30" s="480">
        <v>3.9032181023264001</v>
      </c>
      <c r="R30" s="481"/>
      <c r="S30" s="482">
        <v>95.668945309310004</v>
      </c>
      <c r="T30" s="483"/>
      <c r="U30" s="482">
        <v>4.3310546906902996</v>
      </c>
      <c r="V30" s="484"/>
      <c r="W30" s="485">
        <v>95.202611480273006</v>
      </c>
      <c r="X30" s="486"/>
      <c r="Y30" s="482">
        <v>4.7973885197203998</v>
      </c>
      <c r="Z30" s="484"/>
    </row>
    <row r="31" spans="1:26" x14ac:dyDescent="0.2">
      <c r="A31" s="468" t="s">
        <v>109</v>
      </c>
      <c r="B31" s="469"/>
      <c r="C31" s="470">
        <v>93.378575142976004</v>
      </c>
      <c r="D31" s="471"/>
      <c r="E31" s="472">
        <v>6.6214248570235004</v>
      </c>
      <c r="F31" s="473"/>
      <c r="G31" s="472">
        <v>95.520740779899</v>
      </c>
      <c r="H31" s="474"/>
      <c r="I31" s="475">
        <v>4.4792592201007002</v>
      </c>
      <c r="J31" s="476"/>
      <c r="K31" s="472">
        <v>95.563195549696999</v>
      </c>
      <c r="L31" s="474"/>
      <c r="M31" s="472">
        <v>4.4368044502985997</v>
      </c>
      <c r="N31" s="473"/>
      <c r="O31" s="472">
        <v>96.507123687252005</v>
      </c>
      <c r="P31" s="473"/>
      <c r="Q31" s="470">
        <v>3.4928763127483999</v>
      </c>
      <c r="R31" s="471"/>
      <c r="S31" s="472">
        <v>93.112258514908007</v>
      </c>
      <c r="T31" s="473"/>
      <c r="U31" s="472">
        <v>6.8877414850926</v>
      </c>
      <c r="V31" s="474"/>
      <c r="W31" s="475">
        <v>94.206077089022997</v>
      </c>
      <c r="X31" s="476"/>
      <c r="Y31" s="472">
        <v>5.7939229109778001</v>
      </c>
      <c r="Z31" s="474"/>
    </row>
    <row r="32" spans="1:26" x14ac:dyDescent="0.2">
      <c r="A32" s="468" t="s">
        <v>27</v>
      </c>
      <c r="B32" s="469"/>
      <c r="C32" s="470">
        <v>89.116495244652995</v>
      </c>
      <c r="D32" s="471"/>
      <c r="E32" s="472">
        <v>10.883504755346999</v>
      </c>
      <c r="F32" s="473"/>
      <c r="G32" s="472"/>
      <c r="H32" s="474" t="s">
        <v>258</v>
      </c>
      <c r="I32" s="475"/>
      <c r="J32" s="476" t="s">
        <v>259</v>
      </c>
      <c r="K32" s="472">
        <v>92.225808278127005</v>
      </c>
      <c r="L32" s="474" t="s">
        <v>188</v>
      </c>
      <c r="M32" s="472">
        <v>7.7741917218731</v>
      </c>
      <c r="N32" s="473" t="s">
        <v>188</v>
      </c>
      <c r="O32" s="472">
        <v>91.836734693878</v>
      </c>
      <c r="P32" s="473"/>
      <c r="Q32" s="470">
        <v>8.1632653061223994</v>
      </c>
      <c r="R32" s="471"/>
      <c r="S32" s="472">
        <v>92.758780751973006</v>
      </c>
      <c r="T32" s="473"/>
      <c r="U32" s="472">
        <v>7.2412192480271997</v>
      </c>
      <c r="V32" s="474"/>
      <c r="W32" s="475">
        <v>91.200317701955996</v>
      </c>
      <c r="X32" s="476"/>
      <c r="Y32" s="472">
        <v>8.7996822980441003</v>
      </c>
      <c r="Z32" s="474"/>
    </row>
    <row r="33" spans="1:26" x14ac:dyDescent="0.2">
      <c r="A33" s="466" t="s">
        <v>82</v>
      </c>
      <c r="B33" s="458">
        <v>2</v>
      </c>
      <c r="C33" s="459">
        <v>96.755874261488998</v>
      </c>
      <c r="D33" s="460"/>
      <c r="E33" s="461">
        <v>3.2441257385108</v>
      </c>
      <c r="F33" s="462"/>
      <c r="G33" s="461">
        <v>97.252421171457996</v>
      </c>
      <c r="H33" s="463"/>
      <c r="I33" s="464">
        <v>2.7475788285465002</v>
      </c>
      <c r="J33" s="465"/>
      <c r="K33" s="461">
        <v>97.974957790743005</v>
      </c>
      <c r="L33" s="463"/>
      <c r="M33" s="461">
        <v>2.0250422092584999</v>
      </c>
      <c r="N33" s="462"/>
      <c r="O33" s="461">
        <v>82.888522312901998</v>
      </c>
      <c r="P33" s="462"/>
      <c r="Q33" s="459">
        <v>17.111477687097999</v>
      </c>
      <c r="R33" s="460"/>
      <c r="S33" s="461">
        <v>85.704311746029006</v>
      </c>
      <c r="T33" s="462"/>
      <c r="U33" s="461">
        <v>14.295688253971999</v>
      </c>
      <c r="V33" s="463"/>
      <c r="W33" s="464">
        <v>93.748599766636005</v>
      </c>
      <c r="X33" s="465"/>
      <c r="Y33" s="461">
        <v>6.2514002333645999</v>
      </c>
      <c r="Z33" s="463"/>
    </row>
    <row r="34" spans="1:26" x14ac:dyDescent="0.2">
      <c r="A34" s="466" t="s">
        <v>12</v>
      </c>
      <c r="B34" s="458"/>
      <c r="C34" s="459">
        <v>85.376303902328004</v>
      </c>
      <c r="D34" s="460"/>
      <c r="E34" s="461">
        <v>14.623696097671999</v>
      </c>
      <c r="F34" s="462"/>
      <c r="G34" s="461">
        <v>84.903438119913005</v>
      </c>
      <c r="H34" s="463"/>
      <c r="I34" s="464">
        <v>15.096561880087</v>
      </c>
      <c r="J34" s="465"/>
      <c r="K34" s="461">
        <v>89.380385438892006</v>
      </c>
      <c r="L34" s="463" t="s">
        <v>188</v>
      </c>
      <c r="M34" s="461">
        <v>10.619614561108</v>
      </c>
      <c r="N34" s="462" t="s">
        <v>188</v>
      </c>
      <c r="O34" s="461"/>
      <c r="P34" s="462" t="s">
        <v>263</v>
      </c>
      <c r="Q34" s="459"/>
      <c r="R34" s="460" t="s">
        <v>264</v>
      </c>
      <c r="S34" s="461">
        <v>83.994199177989003</v>
      </c>
      <c r="T34" s="462" t="s">
        <v>188</v>
      </c>
      <c r="U34" s="461">
        <v>16.005800822011</v>
      </c>
      <c r="V34" s="463" t="s">
        <v>188</v>
      </c>
      <c r="W34" s="464">
        <v>85.586006891458993</v>
      </c>
      <c r="X34" s="465"/>
      <c r="Y34" s="461">
        <v>14.413993108541</v>
      </c>
      <c r="Z34" s="463"/>
    </row>
    <row r="35" spans="1:26" x14ac:dyDescent="0.2">
      <c r="A35" s="468" t="s">
        <v>21</v>
      </c>
      <c r="B35" s="469"/>
      <c r="C35" s="470">
        <v>86.517022120007994</v>
      </c>
      <c r="D35" s="471"/>
      <c r="E35" s="472">
        <v>13.482977879991999</v>
      </c>
      <c r="F35" s="473"/>
      <c r="G35" s="472">
        <v>88.376274645465998</v>
      </c>
      <c r="H35" s="474"/>
      <c r="I35" s="475">
        <v>11.623725354534001</v>
      </c>
      <c r="J35" s="476"/>
      <c r="K35" s="472">
        <v>88.505047042572002</v>
      </c>
      <c r="L35" s="474"/>
      <c r="M35" s="472">
        <v>11.494952957428</v>
      </c>
      <c r="N35" s="473"/>
      <c r="O35" s="472"/>
      <c r="P35" s="473" t="s">
        <v>154</v>
      </c>
      <c r="Q35" s="470"/>
      <c r="R35" s="471" t="s">
        <v>154</v>
      </c>
      <c r="S35" s="472">
        <v>86.06538145207</v>
      </c>
      <c r="T35" s="473"/>
      <c r="U35" s="472">
        <v>13.93461854793</v>
      </c>
      <c r="V35" s="474"/>
      <c r="W35" s="475">
        <v>87.080445316601995</v>
      </c>
      <c r="X35" s="476"/>
      <c r="Y35" s="472">
        <v>12.919554683397999</v>
      </c>
      <c r="Z35" s="487"/>
    </row>
    <row r="36" spans="1:26" x14ac:dyDescent="0.2">
      <c r="A36" s="488" t="s">
        <v>29</v>
      </c>
      <c r="B36" s="489"/>
      <c r="C36" s="272">
        <v>86.750878575868995</v>
      </c>
      <c r="D36" s="273"/>
      <c r="E36" s="272">
        <v>13.249121424128999</v>
      </c>
      <c r="F36" s="273"/>
      <c r="G36" s="272">
        <v>86.992338016459001</v>
      </c>
      <c r="H36" s="273"/>
      <c r="I36" s="272">
        <v>13.007661983538</v>
      </c>
      <c r="J36" s="273"/>
      <c r="K36" s="272">
        <v>89.481191062489003</v>
      </c>
      <c r="L36" s="273"/>
      <c r="M36" s="272">
        <v>10.51880893751</v>
      </c>
      <c r="N36" s="273"/>
      <c r="O36" s="272">
        <v>93.579824111459999</v>
      </c>
      <c r="P36" s="273"/>
      <c r="Q36" s="272">
        <v>6.4201758885376998</v>
      </c>
      <c r="R36" s="273"/>
      <c r="S36" s="272">
        <v>82.833081932899006</v>
      </c>
      <c r="T36" s="273"/>
      <c r="U36" s="272">
        <v>17.166918067103001</v>
      </c>
      <c r="V36" s="273"/>
      <c r="W36" s="272">
        <v>86.193012453438001</v>
      </c>
      <c r="X36" s="273"/>
      <c r="Y36" s="272">
        <v>13.806987546565001</v>
      </c>
      <c r="Z36" s="273"/>
    </row>
    <row r="37" spans="1:26" x14ac:dyDescent="0.2">
      <c r="A37" s="457" t="s">
        <v>75</v>
      </c>
      <c r="B37" s="458">
        <v>2</v>
      </c>
      <c r="C37" s="459">
        <v>89.862586491638993</v>
      </c>
      <c r="D37" s="460"/>
      <c r="E37" s="461">
        <v>10.137413508361</v>
      </c>
      <c r="F37" s="462"/>
      <c r="G37" s="461">
        <v>92.272184026735999</v>
      </c>
      <c r="H37" s="463"/>
      <c r="I37" s="464">
        <v>7.7278159732639002</v>
      </c>
      <c r="J37" s="465"/>
      <c r="K37" s="461">
        <v>92.304574579730001</v>
      </c>
      <c r="L37" s="463"/>
      <c r="M37" s="461">
        <v>7.6954254202707002</v>
      </c>
      <c r="N37" s="462"/>
      <c r="O37" s="461">
        <v>100</v>
      </c>
      <c r="P37" s="462"/>
      <c r="Q37" s="459"/>
      <c r="R37" s="460" t="s">
        <v>262</v>
      </c>
      <c r="S37" s="461">
        <v>73.846562277876004</v>
      </c>
      <c r="T37" s="462"/>
      <c r="U37" s="461">
        <v>26.153437722123002</v>
      </c>
      <c r="V37" s="463"/>
      <c r="W37" s="464">
        <v>87.597240244405995</v>
      </c>
      <c r="X37" s="465"/>
      <c r="Y37" s="461">
        <v>12.402759755587001</v>
      </c>
      <c r="Z37" s="463"/>
    </row>
    <row r="38" spans="1:26" x14ac:dyDescent="0.2">
      <c r="A38" s="466" t="s">
        <v>42</v>
      </c>
      <c r="B38" s="458">
        <v>2</v>
      </c>
      <c r="C38" s="459">
        <v>96.945999406534995</v>
      </c>
      <c r="D38" s="460"/>
      <c r="E38" s="461">
        <v>3.0540005934668999</v>
      </c>
      <c r="F38" s="462"/>
      <c r="G38" s="461">
        <v>96.551109767702002</v>
      </c>
      <c r="H38" s="463"/>
      <c r="I38" s="464">
        <v>3.4488902323047999</v>
      </c>
      <c r="J38" s="465"/>
      <c r="K38" s="461">
        <v>96.650370754093004</v>
      </c>
      <c r="L38" s="463"/>
      <c r="M38" s="461">
        <v>3.3496292459090999</v>
      </c>
      <c r="N38" s="462"/>
      <c r="O38" s="461"/>
      <c r="P38" s="462" t="s">
        <v>262</v>
      </c>
      <c r="Q38" s="459"/>
      <c r="R38" s="460" t="s">
        <v>262</v>
      </c>
      <c r="S38" s="461">
        <v>91.371406917917994</v>
      </c>
      <c r="T38" s="462"/>
      <c r="U38" s="461">
        <v>8.6285930820820003</v>
      </c>
      <c r="V38" s="463"/>
      <c r="W38" s="464">
        <v>95.632530805087995</v>
      </c>
      <c r="X38" s="465"/>
      <c r="Y38" s="461">
        <v>4.3674691949149</v>
      </c>
      <c r="Z38" s="463"/>
    </row>
    <row r="39" spans="1:26" x14ac:dyDescent="0.2">
      <c r="A39" s="468" t="s">
        <v>17</v>
      </c>
      <c r="B39" s="469"/>
      <c r="C39" s="470">
        <v>88.161316290586001</v>
      </c>
      <c r="D39" s="471"/>
      <c r="E39" s="472">
        <v>11.838683709413001</v>
      </c>
      <c r="F39" s="473"/>
      <c r="G39" s="472">
        <v>87.024622239832993</v>
      </c>
      <c r="H39" s="474"/>
      <c r="I39" s="475">
        <v>12.975377760167</v>
      </c>
      <c r="J39" s="476"/>
      <c r="K39" s="472">
        <v>90.932047731322996</v>
      </c>
      <c r="L39" s="474"/>
      <c r="M39" s="472">
        <v>9.0679522686764997</v>
      </c>
      <c r="N39" s="473"/>
      <c r="O39" s="472">
        <v>93.477756413123004</v>
      </c>
      <c r="P39" s="473"/>
      <c r="Q39" s="470">
        <v>6.5222435868793003</v>
      </c>
      <c r="R39" s="471"/>
      <c r="S39" s="472">
        <v>88.692565934723007</v>
      </c>
      <c r="T39" s="473"/>
      <c r="U39" s="472">
        <v>11.307434065281001</v>
      </c>
      <c r="V39" s="474"/>
      <c r="W39" s="475">
        <v>88.661871718430007</v>
      </c>
      <c r="X39" s="476"/>
      <c r="Y39" s="472">
        <v>11.338128281571</v>
      </c>
      <c r="Z39" s="474"/>
    </row>
    <row r="40" spans="1:26" x14ac:dyDescent="0.2">
      <c r="A40" s="468" t="s">
        <v>22</v>
      </c>
      <c r="B40" s="469"/>
      <c r="C40" s="470"/>
      <c r="D40" s="471" t="s">
        <v>154</v>
      </c>
      <c r="E40" s="472"/>
      <c r="F40" s="473" t="s">
        <v>154</v>
      </c>
      <c r="G40" s="472"/>
      <c r="H40" s="474" t="s">
        <v>154</v>
      </c>
      <c r="I40" s="475"/>
      <c r="J40" s="476" t="s">
        <v>154</v>
      </c>
      <c r="K40" s="472"/>
      <c r="L40" s="474" t="s">
        <v>154</v>
      </c>
      <c r="M40" s="472"/>
      <c r="N40" s="473" t="s">
        <v>154</v>
      </c>
      <c r="O40" s="472"/>
      <c r="P40" s="473" t="s">
        <v>154</v>
      </c>
      <c r="Q40" s="470"/>
      <c r="R40" s="471" t="s">
        <v>154</v>
      </c>
      <c r="S40" s="477"/>
      <c r="T40" s="473" t="s">
        <v>154</v>
      </c>
      <c r="U40" s="477"/>
      <c r="V40" s="473" t="s">
        <v>154</v>
      </c>
      <c r="W40" s="475"/>
      <c r="X40" s="476" t="s">
        <v>154</v>
      </c>
      <c r="Y40" s="472"/>
      <c r="Z40" s="474" t="s">
        <v>154</v>
      </c>
    </row>
    <row r="41" spans="1:26" x14ac:dyDescent="0.2">
      <c r="A41" s="457" t="s">
        <v>2</v>
      </c>
      <c r="B41" s="458"/>
      <c r="C41" s="459">
        <v>87.903706352043997</v>
      </c>
      <c r="D41" s="460"/>
      <c r="E41" s="461">
        <v>12.096293647955999</v>
      </c>
      <c r="F41" s="462"/>
      <c r="G41" s="461">
        <v>87.903706352043997</v>
      </c>
      <c r="H41" s="463"/>
      <c r="I41" s="464">
        <v>12.096293647955999</v>
      </c>
      <c r="J41" s="465"/>
      <c r="K41" s="461">
        <v>87.433703792543</v>
      </c>
      <c r="L41" s="463" t="s">
        <v>188</v>
      </c>
      <c r="M41" s="461">
        <v>12.566296207457</v>
      </c>
      <c r="N41" s="462" t="s">
        <v>188</v>
      </c>
      <c r="O41" s="461"/>
      <c r="P41" s="462" t="s">
        <v>258</v>
      </c>
      <c r="Q41" s="459"/>
      <c r="R41" s="460" t="s">
        <v>259</v>
      </c>
      <c r="S41" s="461">
        <v>92.606241179237998</v>
      </c>
      <c r="T41" s="462"/>
      <c r="U41" s="461">
        <v>7.3937588207621001</v>
      </c>
      <c r="V41" s="463"/>
      <c r="W41" s="464">
        <v>88.976351931897995</v>
      </c>
      <c r="X41" s="465"/>
      <c r="Y41" s="461">
        <v>11.023648068102</v>
      </c>
      <c r="Z41" s="463"/>
    </row>
    <row r="42" spans="1:26" x14ac:dyDescent="0.2">
      <c r="A42" s="466" t="s">
        <v>28</v>
      </c>
      <c r="B42" s="458" t="s">
        <v>265</v>
      </c>
      <c r="C42" s="459">
        <v>95.202071075846007</v>
      </c>
      <c r="D42" s="460"/>
      <c r="E42" s="461">
        <v>4.7979294463548996</v>
      </c>
      <c r="F42" s="462"/>
      <c r="G42" s="461">
        <v>97.659757553166997</v>
      </c>
      <c r="H42" s="463"/>
      <c r="I42" s="464">
        <v>2.3402427314600001</v>
      </c>
      <c r="J42" s="465"/>
      <c r="K42" s="461">
        <v>96.067954181234001</v>
      </c>
      <c r="L42" s="463" t="s">
        <v>188</v>
      </c>
      <c r="M42" s="461">
        <v>3.9320456959866998</v>
      </c>
      <c r="N42" s="462" t="s">
        <v>188</v>
      </c>
      <c r="O42" s="461">
        <v>97.026162907015006</v>
      </c>
      <c r="P42" s="462"/>
      <c r="Q42" s="459">
        <v>2.9738259893332</v>
      </c>
      <c r="R42" s="460"/>
      <c r="S42" s="461">
        <v>85.590714490230994</v>
      </c>
      <c r="T42" s="462"/>
      <c r="U42" s="461">
        <v>14.409287213643999</v>
      </c>
      <c r="V42" s="463"/>
      <c r="W42" s="464">
        <v>92.936293146820006</v>
      </c>
      <c r="X42" s="465"/>
      <c r="Y42" s="461">
        <v>7.0637074160175999</v>
      </c>
      <c r="Z42" s="463"/>
    </row>
    <row r="43" spans="1:26" x14ac:dyDescent="0.2">
      <c r="A43" s="468" t="s">
        <v>23</v>
      </c>
      <c r="B43" s="469"/>
      <c r="C43" s="470">
        <v>96.579929735066997</v>
      </c>
      <c r="D43" s="471"/>
      <c r="E43" s="472">
        <v>3.4200702649335</v>
      </c>
      <c r="F43" s="473"/>
      <c r="G43" s="472">
        <v>96.382767825824004</v>
      </c>
      <c r="H43" s="474"/>
      <c r="I43" s="475">
        <v>3.6172321741736999</v>
      </c>
      <c r="J43" s="476"/>
      <c r="K43" s="472">
        <v>95.458328191936999</v>
      </c>
      <c r="L43" s="474" t="s">
        <v>188</v>
      </c>
      <c r="M43" s="472">
        <v>4.5416718080636</v>
      </c>
      <c r="N43" s="473" t="s">
        <v>188</v>
      </c>
      <c r="O43" s="472"/>
      <c r="P43" s="473" t="s">
        <v>263</v>
      </c>
      <c r="Q43" s="472"/>
      <c r="R43" s="473" t="s">
        <v>264</v>
      </c>
      <c r="S43" s="472">
        <v>94.325273175562003</v>
      </c>
      <c r="T43" s="473" t="s">
        <v>188</v>
      </c>
      <c r="U43" s="472">
        <v>5.6747268244377</v>
      </c>
      <c r="V43" s="474" t="s">
        <v>188</v>
      </c>
      <c r="W43" s="475">
        <v>95.726014784482999</v>
      </c>
      <c r="X43" s="476"/>
      <c r="Y43" s="472">
        <v>4.2739852155170999</v>
      </c>
      <c r="Z43" s="474"/>
    </row>
    <row r="44" spans="1:26" x14ac:dyDescent="0.2">
      <c r="A44" s="468" t="s">
        <v>86</v>
      </c>
      <c r="B44" s="469">
        <v>2</v>
      </c>
      <c r="C44" s="470">
        <v>97.358437995326994</v>
      </c>
      <c r="D44" s="471"/>
      <c r="E44" s="472">
        <v>2.6415620046728998</v>
      </c>
      <c r="F44" s="473"/>
      <c r="G44" s="472">
        <v>97.166594601026006</v>
      </c>
      <c r="H44" s="474"/>
      <c r="I44" s="475">
        <v>2.8334053989740999</v>
      </c>
      <c r="J44" s="476"/>
      <c r="K44" s="472">
        <v>97.018962489922004</v>
      </c>
      <c r="L44" s="474"/>
      <c r="M44" s="472">
        <v>2.9810375100776998</v>
      </c>
      <c r="N44" s="473"/>
      <c r="O44" s="472">
        <v>97.602723259730993</v>
      </c>
      <c r="P44" s="473"/>
      <c r="Q44" s="470">
        <v>2.3972767402685</v>
      </c>
      <c r="R44" s="471"/>
      <c r="S44" s="477">
        <v>83.038059116699998</v>
      </c>
      <c r="T44" s="473"/>
      <c r="U44" s="477">
        <v>16.961940883299999</v>
      </c>
      <c r="V44" s="473"/>
      <c r="W44" s="475">
        <v>92.686492024220001</v>
      </c>
      <c r="X44" s="476"/>
      <c r="Y44" s="472">
        <v>7.3135079757797001</v>
      </c>
      <c r="Z44" s="474"/>
    </row>
    <row r="45" spans="1:26" x14ac:dyDescent="0.2">
      <c r="A45" s="457" t="s">
        <v>11</v>
      </c>
      <c r="B45" s="458">
        <v>2</v>
      </c>
      <c r="C45" s="459">
        <v>90.835105752103004</v>
      </c>
      <c r="D45" s="460"/>
      <c r="E45" s="461">
        <v>9.1648942478968003</v>
      </c>
      <c r="F45" s="462"/>
      <c r="G45" s="461">
        <v>90.838783111395003</v>
      </c>
      <c r="H45" s="463"/>
      <c r="I45" s="464">
        <v>9.1612168886027998</v>
      </c>
      <c r="J45" s="465"/>
      <c r="K45" s="461">
        <v>87.422814564576996</v>
      </c>
      <c r="L45" s="463"/>
      <c r="M45" s="461">
        <v>12.577185435423999</v>
      </c>
      <c r="N45" s="462"/>
      <c r="O45" s="461"/>
      <c r="P45" s="462" t="s">
        <v>262</v>
      </c>
      <c r="Q45" s="459"/>
      <c r="R45" s="460" t="s">
        <v>262</v>
      </c>
      <c r="S45" s="461">
        <v>83.370983765058</v>
      </c>
      <c r="T45" s="462"/>
      <c r="U45" s="461">
        <v>16.629016234940998</v>
      </c>
      <c r="V45" s="463"/>
      <c r="W45" s="464">
        <v>88.131173887919999</v>
      </c>
      <c r="X45" s="465"/>
      <c r="Y45" s="461">
        <v>11.868826112082999</v>
      </c>
      <c r="Z45" s="463"/>
    </row>
    <row r="46" spans="1:26" x14ac:dyDescent="0.2">
      <c r="A46" s="466" t="s">
        <v>26</v>
      </c>
      <c r="B46" s="458"/>
      <c r="C46" s="459">
        <v>95.973046512815998</v>
      </c>
      <c r="D46" s="460"/>
      <c r="E46" s="461">
        <v>4.0269534871841</v>
      </c>
      <c r="F46" s="462"/>
      <c r="G46" s="461">
        <v>96.949712744245005</v>
      </c>
      <c r="H46" s="463"/>
      <c r="I46" s="464">
        <v>3.0502872557542</v>
      </c>
      <c r="J46" s="465"/>
      <c r="K46" s="461">
        <v>96.311933932640002</v>
      </c>
      <c r="L46" s="463" t="s">
        <v>188</v>
      </c>
      <c r="M46" s="461">
        <v>3.6880660673588999</v>
      </c>
      <c r="N46" s="462" t="s">
        <v>188</v>
      </c>
      <c r="O46" s="461"/>
      <c r="P46" s="462" t="s">
        <v>258</v>
      </c>
      <c r="Q46" s="459"/>
      <c r="R46" s="460" t="s">
        <v>259</v>
      </c>
      <c r="S46" s="461">
        <v>87.446440844364005</v>
      </c>
      <c r="T46" s="462"/>
      <c r="U46" s="461">
        <v>12.553559155636</v>
      </c>
      <c r="V46" s="463"/>
      <c r="W46" s="464">
        <v>93.715325624223993</v>
      </c>
      <c r="X46" s="465"/>
      <c r="Y46" s="461">
        <v>6.2846743757760004</v>
      </c>
      <c r="Z46" s="463"/>
    </row>
    <row r="47" spans="1:26" x14ac:dyDescent="0.2">
      <c r="A47" s="468" t="s">
        <v>7</v>
      </c>
      <c r="B47" s="469"/>
      <c r="C47" s="470">
        <v>94.057577848275002</v>
      </c>
      <c r="D47" s="471"/>
      <c r="E47" s="472">
        <v>5.9424221517245002</v>
      </c>
      <c r="F47" s="473"/>
      <c r="G47" s="472">
        <v>94.088387643391997</v>
      </c>
      <c r="H47" s="474"/>
      <c r="I47" s="475">
        <v>5.9116123566076997</v>
      </c>
      <c r="J47" s="476"/>
      <c r="K47" s="472">
        <v>92.857589440854994</v>
      </c>
      <c r="L47" s="474"/>
      <c r="M47" s="472">
        <v>7.1424105591469997</v>
      </c>
      <c r="N47" s="473"/>
      <c r="O47" s="472">
        <v>94.338377105945</v>
      </c>
      <c r="P47" s="473"/>
      <c r="Q47" s="470">
        <v>5.6616228940560003</v>
      </c>
      <c r="R47" s="471"/>
      <c r="S47" s="472">
        <v>96.607176343120997</v>
      </c>
      <c r="T47" s="473"/>
      <c r="U47" s="472">
        <v>3.3928236568783001</v>
      </c>
      <c r="V47" s="474"/>
      <c r="W47" s="475">
        <v>94.603249667674007</v>
      </c>
      <c r="X47" s="476"/>
      <c r="Y47" s="472">
        <v>5.3967503323252997</v>
      </c>
      <c r="Z47" s="474"/>
    </row>
    <row r="48" spans="1:26" x14ac:dyDescent="0.2">
      <c r="A48" s="468" t="s">
        <v>121</v>
      </c>
      <c r="B48" s="469">
        <v>2</v>
      </c>
      <c r="C48" s="470">
        <v>89.050338778848996</v>
      </c>
      <c r="D48" s="471"/>
      <c r="E48" s="472">
        <v>10.949661221151</v>
      </c>
      <c r="F48" s="473"/>
      <c r="G48" s="472">
        <v>90.840845855929004</v>
      </c>
      <c r="H48" s="474"/>
      <c r="I48" s="475">
        <v>9.1591541440711008</v>
      </c>
      <c r="J48" s="476"/>
      <c r="K48" s="472">
        <v>92.668212737318996</v>
      </c>
      <c r="L48" s="474" t="s">
        <v>188</v>
      </c>
      <c r="M48" s="472">
        <v>7.3317872626806002</v>
      </c>
      <c r="N48" s="473" t="s">
        <v>188</v>
      </c>
      <c r="O48" s="472"/>
      <c r="P48" s="473" t="s">
        <v>258</v>
      </c>
      <c r="Q48" s="470"/>
      <c r="R48" s="471" t="s">
        <v>259</v>
      </c>
      <c r="S48" s="477">
        <v>90.691322862874003</v>
      </c>
      <c r="T48" s="473"/>
      <c r="U48" s="477">
        <v>9.3086771371257004</v>
      </c>
      <c r="V48" s="473"/>
      <c r="W48" s="475">
        <v>90.547830557934006</v>
      </c>
      <c r="X48" s="476"/>
      <c r="Y48" s="472">
        <v>9.4521694420661007</v>
      </c>
      <c r="Z48" s="474"/>
    </row>
    <row r="49" spans="1:26" x14ac:dyDescent="0.2">
      <c r="A49" s="457" t="s">
        <v>41</v>
      </c>
      <c r="B49" s="458"/>
      <c r="C49" s="459">
        <v>93.000215036499</v>
      </c>
      <c r="D49" s="460"/>
      <c r="E49" s="461">
        <v>6.9997849635003</v>
      </c>
      <c r="F49" s="462"/>
      <c r="G49" s="461">
        <v>93.165510178958996</v>
      </c>
      <c r="H49" s="463"/>
      <c r="I49" s="464">
        <v>6.8344898210445999</v>
      </c>
      <c r="J49" s="465"/>
      <c r="K49" s="461">
        <v>81.586113416963002</v>
      </c>
      <c r="L49" s="463"/>
      <c r="M49" s="461">
        <v>12.692594979980999</v>
      </c>
      <c r="N49" s="462"/>
      <c r="O49" s="461"/>
      <c r="P49" s="462" t="s">
        <v>262</v>
      </c>
      <c r="Q49" s="459"/>
      <c r="R49" s="460" t="s">
        <v>262</v>
      </c>
      <c r="S49" s="461">
        <v>81.718023724855996</v>
      </c>
      <c r="T49" s="462"/>
      <c r="U49" s="461">
        <v>18.281976275144</v>
      </c>
      <c r="V49" s="463"/>
      <c r="W49" s="464">
        <v>86.518071187290005</v>
      </c>
      <c r="X49" s="465"/>
      <c r="Y49" s="461">
        <v>12.334543368237</v>
      </c>
      <c r="Z49" s="463"/>
    </row>
    <row r="50" spans="1:26" x14ac:dyDescent="0.2">
      <c r="A50" s="466" t="s">
        <v>6</v>
      </c>
      <c r="B50" s="458"/>
      <c r="C50" s="459">
        <v>97.215083157284994</v>
      </c>
      <c r="D50" s="460"/>
      <c r="E50" s="461">
        <v>2.7849168427131001</v>
      </c>
      <c r="F50" s="462"/>
      <c r="G50" s="461">
        <v>97.493235370932993</v>
      </c>
      <c r="H50" s="463"/>
      <c r="I50" s="464">
        <v>2.5067646290661001</v>
      </c>
      <c r="J50" s="465"/>
      <c r="K50" s="461">
        <v>97.565299345187995</v>
      </c>
      <c r="L50" s="463"/>
      <c r="M50" s="461">
        <v>2.4347006548110999</v>
      </c>
      <c r="N50" s="462"/>
      <c r="O50" s="461"/>
      <c r="P50" s="462" t="s">
        <v>262</v>
      </c>
      <c r="Q50" s="459"/>
      <c r="R50" s="460" t="s">
        <v>262</v>
      </c>
      <c r="S50" s="461">
        <v>93.752599616254003</v>
      </c>
      <c r="T50" s="462"/>
      <c r="U50" s="461">
        <v>6.2474003837475998</v>
      </c>
      <c r="V50" s="463"/>
      <c r="W50" s="464">
        <v>96.401350306015004</v>
      </c>
      <c r="X50" s="465"/>
      <c r="Y50" s="461">
        <v>3.5986496939842998</v>
      </c>
      <c r="Z50" s="463"/>
    </row>
    <row r="51" spans="1:26" x14ac:dyDescent="0.2">
      <c r="A51" s="468" t="s">
        <v>4</v>
      </c>
      <c r="B51" s="469"/>
      <c r="C51" s="470">
        <v>92.199633469562002</v>
      </c>
      <c r="D51" s="471"/>
      <c r="E51" s="472">
        <v>7.8003665304374001</v>
      </c>
      <c r="F51" s="473"/>
      <c r="G51" s="472">
        <v>92.198866622093007</v>
      </c>
      <c r="H51" s="474"/>
      <c r="I51" s="475">
        <v>7.8011333779080996</v>
      </c>
      <c r="J51" s="476"/>
      <c r="K51" s="472">
        <v>92.197781105432</v>
      </c>
      <c r="L51" s="474"/>
      <c r="M51" s="472">
        <v>7.8022188945722997</v>
      </c>
      <c r="N51" s="473"/>
      <c r="O51" s="472"/>
      <c r="P51" s="473" t="s">
        <v>266</v>
      </c>
      <c r="Q51" s="470"/>
      <c r="R51" s="471" t="s">
        <v>267</v>
      </c>
      <c r="S51" s="472">
        <v>89.957004839196998</v>
      </c>
      <c r="T51" s="473" t="s">
        <v>188</v>
      </c>
      <c r="U51" s="472">
        <v>10.042995160805001</v>
      </c>
      <c r="V51" s="474" t="s">
        <v>188</v>
      </c>
      <c r="W51" s="475">
        <v>91.238884686557</v>
      </c>
      <c r="X51" s="476"/>
      <c r="Y51" s="472">
        <v>8.7611153134405999</v>
      </c>
      <c r="Z51" s="474"/>
    </row>
    <row r="52" spans="1:26" x14ac:dyDescent="0.2">
      <c r="A52" s="490"/>
      <c r="B52" s="491"/>
      <c r="C52" s="492"/>
      <c r="D52" s="493"/>
      <c r="E52" s="492"/>
      <c r="F52" s="493"/>
      <c r="G52" s="492"/>
      <c r="H52" s="493"/>
      <c r="I52" s="492"/>
      <c r="J52" s="493"/>
      <c r="K52" s="492"/>
      <c r="L52" s="493"/>
      <c r="M52" s="492"/>
      <c r="N52" s="493"/>
      <c r="O52" s="492"/>
      <c r="P52" s="493"/>
      <c r="Q52" s="492"/>
      <c r="R52" s="493"/>
      <c r="S52" s="492"/>
      <c r="T52" s="493"/>
      <c r="U52" s="492"/>
      <c r="V52" s="493"/>
      <c r="W52" s="492"/>
      <c r="X52" s="493"/>
      <c r="Y52" s="492"/>
      <c r="Z52" s="493"/>
    </row>
    <row r="53" spans="1:26" x14ac:dyDescent="0.2">
      <c r="A53" s="494" t="s">
        <v>15</v>
      </c>
      <c r="B53" s="495"/>
      <c r="C53" s="496">
        <v>92.344038834543483</v>
      </c>
      <c r="D53" s="497" t="s">
        <v>153</v>
      </c>
      <c r="E53" s="496">
        <v>7.6559611817748889</v>
      </c>
      <c r="F53" s="497" t="s">
        <v>153</v>
      </c>
      <c r="G53" s="496">
        <v>93.038295840415458</v>
      </c>
      <c r="H53" s="497" t="s">
        <v>153</v>
      </c>
      <c r="I53" s="496">
        <v>6.9617041690721431</v>
      </c>
      <c r="J53" s="497" t="s">
        <v>153</v>
      </c>
      <c r="K53" s="496">
        <v>92.845640771820811</v>
      </c>
      <c r="L53" s="497" t="s">
        <v>153</v>
      </c>
      <c r="M53" s="496">
        <v>6.9755688617469076</v>
      </c>
      <c r="N53" s="497" t="s">
        <v>153</v>
      </c>
      <c r="O53" s="496" t="s">
        <v>153</v>
      </c>
      <c r="P53" s="497" t="s">
        <v>154</v>
      </c>
      <c r="Q53" s="496" t="s">
        <v>153</v>
      </c>
      <c r="R53" s="497" t="s">
        <v>154</v>
      </c>
      <c r="S53" s="496">
        <v>89.322165190372274</v>
      </c>
      <c r="T53" s="497" t="s">
        <v>153</v>
      </c>
      <c r="U53" s="496">
        <v>10.67783486287402</v>
      </c>
      <c r="V53" s="497" t="s">
        <v>153</v>
      </c>
      <c r="W53" s="496">
        <v>91.637717897431784</v>
      </c>
      <c r="X53" s="497" t="s">
        <v>153</v>
      </c>
      <c r="Y53" s="496">
        <v>8.3240359398465067</v>
      </c>
      <c r="Z53" s="497" t="s">
        <v>153</v>
      </c>
    </row>
    <row r="54" spans="1:26" x14ac:dyDescent="0.2">
      <c r="A54" s="494" t="s">
        <v>13</v>
      </c>
      <c r="B54" s="495"/>
      <c r="C54" s="498">
        <v>93.160037232275954</v>
      </c>
      <c r="D54" s="499" t="s">
        <v>153</v>
      </c>
      <c r="E54" s="498">
        <v>6.8399627925902147</v>
      </c>
      <c r="F54" s="499" t="s">
        <v>153</v>
      </c>
      <c r="G54" s="498">
        <v>93.898357968497677</v>
      </c>
      <c r="H54" s="499" t="s">
        <v>153</v>
      </c>
      <c r="I54" s="498">
        <v>6.1016420450555238</v>
      </c>
      <c r="J54" s="499" t="s">
        <v>153</v>
      </c>
      <c r="K54" s="498">
        <v>93.79282237403234</v>
      </c>
      <c r="L54" s="499" t="s">
        <v>153</v>
      </c>
      <c r="M54" s="498">
        <v>6.207177620121076</v>
      </c>
      <c r="N54" s="499" t="s">
        <v>153</v>
      </c>
      <c r="O54" s="496" t="s">
        <v>153</v>
      </c>
      <c r="P54" s="497" t="s">
        <v>154</v>
      </c>
      <c r="Q54" s="496" t="s">
        <v>153</v>
      </c>
      <c r="R54" s="497" t="s">
        <v>154</v>
      </c>
      <c r="S54" s="496">
        <v>89.243152256156847</v>
      </c>
      <c r="T54" s="497" t="s">
        <v>153</v>
      </c>
      <c r="U54" s="496">
        <v>10.756847824980248</v>
      </c>
      <c r="V54" s="497" t="s">
        <v>153</v>
      </c>
      <c r="W54" s="496">
        <v>92.366149425233075</v>
      </c>
      <c r="X54" s="497" t="s">
        <v>153</v>
      </c>
      <c r="Y54" s="496">
        <v>7.6338506029083053</v>
      </c>
      <c r="Z54" s="497" t="s">
        <v>153</v>
      </c>
    </row>
    <row r="55" spans="1:26" x14ac:dyDescent="0.2">
      <c r="A55" s="490"/>
      <c r="B55" s="491"/>
      <c r="C55" s="500"/>
      <c r="D55" s="493"/>
      <c r="E55" s="500"/>
      <c r="F55" s="493"/>
      <c r="G55" s="500"/>
      <c r="H55" s="493"/>
      <c r="I55" s="500"/>
      <c r="J55" s="493"/>
      <c r="K55" s="500"/>
      <c r="L55" s="493"/>
      <c r="M55" s="500"/>
      <c r="N55" s="493"/>
      <c r="O55" s="500"/>
      <c r="P55" s="493"/>
      <c r="Q55" s="500"/>
      <c r="R55" s="493"/>
      <c r="S55" s="500"/>
      <c r="T55" s="493"/>
      <c r="U55" s="500"/>
      <c r="V55" s="493"/>
      <c r="W55" s="500"/>
      <c r="X55" s="493"/>
      <c r="Y55" s="500"/>
      <c r="Z55" s="493"/>
    </row>
    <row r="56" spans="1:26" x14ac:dyDescent="0.2">
      <c r="A56" s="490" t="s">
        <v>161</v>
      </c>
      <c r="B56" s="491"/>
      <c r="C56" s="500"/>
      <c r="D56" s="493"/>
      <c r="E56" s="500"/>
      <c r="F56" s="493"/>
      <c r="G56" s="500"/>
      <c r="H56" s="493"/>
      <c r="I56" s="500"/>
      <c r="J56" s="493"/>
      <c r="K56" s="500"/>
      <c r="L56" s="493"/>
      <c r="M56" s="500"/>
      <c r="N56" s="493"/>
      <c r="O56" s="500"/>
      <c r="P56" s="493"/>
      <c r="Q56" s="500"/>
      <c r="R56" s="493"/>
      <c r="S56" s="500"/>
      <c r="T56" s="493"/>
      <c r="U56" s="500"/>
      <c r="V56" s="493"/>
      <c r="W56" s="500"/>
      <c r="X56" s="493"/>
      <c r="Y56" s="500"/>
      <c r="Z56" s="493"/>
    </row>
    <row r="57" spans="1:26" x14ac:dyDescent="0.2">
      <c r="A57" s="457" t="s">
        <v>40</v>
      </c>
      <c r="B57" s="458">
        <v>2</v>
      </c>
      <c r="C57" s="459">
        <v>96.135170899033</v>
      </c>
      <c r="D57" s="460"/>
      <c r="E57" s="461">
        <v>3.8648291030466</v>
      </c>
      <c r="F57" s="462"/>
      <c r="G57" s="461">
        <v>90.741186052683005</v>
      </c>
      <c r="H57" s="463"/>
      <c r="I57" s="464">
        <v>9.2588139473169999</v>
      </c>
      <c r="J57" s="465"/>
      <c r="K57" s="461">
        <v>91.123867850772996</v>
      </c>
      <c r="L57" s="463"/>
      <c r="M57" s="461">
        <v>8.8761321492271996</v>
      </c>
      <c r="N57" s="462"/>
      <c r="O57" s="461"/>
      <c r="P57" s="462" t="s">
        <v>262</v>
      </c>
      <c r="Q57" s="459"/>
      <c r="R57" s="460" t="s">
        <v>262</v>
      </c>
      <c r="S57" s="461">
        <v>97.109615521517</v>
      </c>
      <c r="T57" s="462"/>
      <c r="U57" s="461">
        <v>2.8903844784835</v>
      </c>
      <c r="V57" s="463"/>
      <c r="W57" s="464"/>
      <c r="X57" s="465" t="s">
        <v>154</v>
      </c>
      <c r="Y57" s="461"/>
      <c r="Z57" s="463" t="s">
        <v>154</v>
      </c>
    </row>
    <row r="58" spans="1:26" x14ac:dyDescent="0.2">
      <c r="A58" s="466" t="s">
        <v>119</v>
      </c>
      <c r="B58" s="458">
        <v>2</v>
      </c>
      <c r="C58" s="459">
        <v>94.719389301019007</v>
      </c>
      <c r="D58" s="460"/>
      <c r="E58" s="461">
        <v>5.2806106989814001</v>
      </c>
      <c r="F58" s="462"/>
      <c r="G58" s="461">
        <v>95.375998192764001</v>
      </c>
      <c r="H58" s="463"/>
      <c r="I58" s="464">
        <v>4.6240018072364002</v>
      </c>
      <c r="J58" s="465"/>
      <c r="K58" s="461">
        <v>92.860621418649004</v>
      </c>
      <c r="L58" s="463" t="s">
        <v>188</v>
      </c>
      <c r="M58" s="461">
        <v>7.1393785813506003</v>
      </c>
      <c r="N58" s="462" t="s">
        <v>188</v>
      </c>
      <c r="O58" s="461"/>
      <c r="P58" s="462" t="s">
        <v>258</v>
      </c>
      <c r="Q58" s="459"/>
      <c r="R58" s="460" t="s">
        <v>259</v>
      </c>
      <c r="S58" s="461">
        <v>90.690178618171998</v>
      </c>
      <c r="T58" s="462"/>
      <c r="U58" s="461">
        <v>9.3098213818279003</v>
      </c>
      <c r="V58" s="463"/>
      <c r="W58" s="464">
        <v>93.887012021760995</v>
      </c>
      <c r="X58" s="465"/>
      <c r="Y58" s="461">
        <v>6.1129879782392997</v>
      </c>
      <c r="Z58" s="463"/>
    </row>
    <row r="59" spans="1:26" x14ac:dyDescent="0.2">
      <c r="A59" s="468" t="s">
        <v>162</v>
      </c>
      <c r="B59" s="469"/>
      <c r="C59" s="470"/>
      <c r="D59" s="471" t="s">
        <v>154</v>
      </c>
      <c r="E59" s="472"/>
      <c r="F59" s="473" t="s">
        <v>154</v>
      </c>
      <c r="G59" s="472"/>
      <c r="H59" s="474" t="s">
        <v>154</v>
      </c>
      <c r="I59" s="475"/>
      <c r="J59" s="476" t="s">
        <v>154</v>
      </c>
      <c r="K59" s="472"/>
      <c r="L59" s="474" t="s">
        <v>154</v>
      </c>
      <c r="M59" s="472"/>
      <c r="N59" s="473" t="s">
        <v>154</v>
      </c>
      <c r="O59" s="472"/>
      <c r="P59" s="473" t="s">
        <v>154</v>
      </c>
      <c r="Q59" s="470"/>
      <c r="R59" s="471" t="s">
        <v>154</v>
      </c>
      <c r="S59" s="472"/>
      <c r="T59" s="473" t="s">
        <v>154</v>
      </c>
      <c r="U59" s="472"/>
      <c r="V59" s="474" t="s">
        <v>154</v>
      </c>
      <c r="W59" s="475"/>
      <c r="X59" s="476" t="s">
        <v>154</v>
      </c>
      <c r="Y59" s="472"/>
      <c r="Z59" s="474" t="s">
        <v>154</v>
      </c>
    </row>
    <row r="60" spans="1:26" x14ac:dyDescent="0.2">
      <c r="A60" s="468" t="s">
        <v>44</v>
      </c>
      <c r="B60" s="469"/>
      <c r="C60" s="470"/>
      <c r="D60" s="471" t="s">
        <v>154</v>
      </c>
      <c r="E60" s="472"/>
      <c r="F60" s="473" t="s">
        <v>154</v>
      </c>
      <c r="G60" s="472"/>
      <c r="H60" s="474" t="s">
        <v>154</v>
      </c>
      <c r="I60" s="475"/>
      <c r="J60" s="476" t="s">
        <v>154</v>
      </c>
      <c r="K60" s="472"/>
      <c r="L60" s="474" t="s">
        <v>154</v>
      </c>
      <c r="M60" s="472"/>
      <c r="N60" s="473" t="s">
        <v>154</v>
      </c>
      <c r="O60" s="472"/>
      <c r="P60" s="473" t="s">
        <v>154</v>
      </c>
      <c r="Q60" s="470"/>
      <c r="R60" s="471" t="s">
        <v>154</v>
      </c>
      <c r="S60" s="477"/>
      <c r="T60" s="473" t="s">
        <v>154</v>
      </c>
      <c r="U60" s="477"/>
      <c r="V60" s="473" t="s">
        <v>154</v>
      </c>
      <c r="W60" s="475"/>
      <c r="X60" s="476" t="s">
        <v>154</v>
      </c>
      <c r="Y60" s="472"/>
      <c r="Z60" s="474" t="s">
        <v>154</v>
      </c>
    </row>
    <row r="61" spans="1:26" x14ac:dyDescent="0.2">
      <c r="A61" s="457" t="s">
        <v>105</v>
      </c>
      <c r="B61" s="458"/>
      <c r="C61" s="459"/>
      <c r="D61" s="460" t="s">
        <v>154</v>
      </c>
      <c r="E61" s="461"/>
      <c r="F61" s="462" t="s">
        <v>154</v>
      </c>
      <c r="G61" s="461"/>
      <c r="H61" s="463" t="s">
        <v>154</v>
      </c>
      <c r="I61" s="464"/>
      <c r="J61" s="465" t="s">
        <v>154</v>
      </c>
      <c r="K61" s="461"/>
      <c r="L61" s="463" t="s">
        <v>154</v>
      </c>
      <c r="M61" s="461"/>
      <c r="N61" s="462" t="s">
        <v>154</v>
      </c>
      <c r="O61" s="461"/>
      <c r="P61" s="462" t="s">
        <v>154</v>
      </c>
      <c r="Q61" s="459"/>
      <c r="R61" s="460" t="s">
        <v>154</v>
      </c>
      <c r="S61" s="461"/>
      <c r="T61" s="462" t="s">
        <v>154</v>
      </c>
      <c r="U61" s="461"/>
      <c r="V61" s="463" t="s">
        <v>154</v>
      </c>
      <c r="W61" s="464"/>
      <c r="X61" s="465" t="s">
        <v>154</v>
      </c>
      <c r="Y61" s="461"/>
      <c r="Z61" s="463" t="s">
        <v>154</v>
      </c>
    </row>
    <row r="62" spans="1:26" x14ac:dyDescent="0.2">
      <c r="A62" s="466" t="s">
        <v>163</v>
      </c>
      <c r="B62" s="458"/>
      <c r="C62" s="459"/>
      <c r="D62" s="460" t="s">
        <v>154</v>
      </c>
      <c r="E62" s="461"/>
      <c r="F62" s="462" t="s">
        <v>154</v>
      </c>
      <c r="G62" s="461"/>
      <c r="H62" s="463" t="s">
        <v>154</v>
      </c>
      <c r="I62" s="464"/>
      <c r="J62" s="465" t="s">
        <v>154</v>
      </c>
      <c r="K62" s="461"/>
      <c r="L62" s="463" t="s">
        <v>154</v>
      </c>
      <c r="M62" s="461"/>
      <c r="N62" s="462" t="s">
        <v>154</v>
      </c>
      <c r="O62" s="461"/>
      <c r="P62" s="462" t="s">
        <v>154</v>
      </c>
      <c r="Q62" s="459"/>
      <c r="R62" s="460" t="s">
        <v>154</v>
      </c>
      <c r="S62" s="461"/>
      <c r="T62" s="462" t="s">
        <v>154</v>
      </c>
      <c r="U62" s="461"/>
      <c r="V62" s="463" t="s">
        <v>154</v>
      </c>
      <c r="W62" s="464"/>
      <c r="X62" s="465" t="s">
        <v>154</v>
      </c>
      <c r="Y62" s="461"/>
      <c r="Z62" s="463" t="s">
        <v>154</v>
      </c>
    </row>
    <row r="63" spans="1:26" x14ac:dyDescent="0.2">
      <c r="A63" s="468" t="s">
        <v>45</v>
      </c>
      <c r="B63" s="469">
        <v>1</v>
      </c>
      <c r="C63" s="470">
        <v>86.006300601521005</v>
      </c>
      <c r="D63" s="471"/>
      <c r="E63" s="472">
        <v>13.993699398479</v>
      </c>
      <c r="F63" s="473"/>
      <c r="G63" s="472">
        <v>93.362171251367002</v>
      </c>
      <c r="H63" s="474"/>
      <c r="I63" s="475">
        <v>6.6378287486334999</v>
      </c>
      <c r="J63" s="476"/>
      <c r="K63" s="472">
        <v>90.714528874617002</v>
      </c>
      <c r="L63" s="474"/>
      <c r="M63" s="472">
        <v>9.2854711253828004</v>
      </c>
      <c r="N63" s="473"/>
      <c r="O63" s="472"/>
      <c r="P63" s="473" t="s">
        <v>262</v>
      </c>
      <c r="Q63" s="470"/>
      <c r="R63" s="471" t="s">
        <v>262</v>
      </c>
      <c r="S63" s="472">
        <v>79.835812896410005</v>
      </c>
      <c r="T63" s="473"/>
      <c r="U63" s="472">
        <v>20.164187103589999</v>
      </c>
      <c r="V63" s="474"/>
      <c r="W63" s="475">
        <v>86.695835462304004</v>
      </c>
      <c r="X63" s="476"/>
      <c r="Y63" s="472">
        <v>13.304164537696</v>
      </c>
      <c r="Z63" s="474"/>
    </row>
    <row r="64" spans="1:26" x14ac:dyDescent="0.2">
      <c r="A64" s="468" t="s">
        <v>32</v>
      </c>
      <c r="B64" s="469"/>
      <c r="C64" s="470">
        <v>94.51596438496</v>
      </c>
      <c r="D64" s="471"/>
      <c r="E64" s="472">
        <v>5.4840356150399998</v>
      </c>
      <c r="F64" s="473"/>
      <c r="G64" s="472">
        <v>93.299849079384003</v>
      </c>
      <c r="H64" s="474"/>
      <c r="I64" s="475">
        <v>6.7001509206158003</v>
      </c>
      <c r="J64" s="476"/>
      <c r="K64" s="472">
        <v>83.759947973444</v>
      </c>
      <c r="L64" s="474"/>
      <c r="M64" s="472">
        <v>16.240052026556</v>
      </c>
      <c r="N64" s="473"/>
      <c r="O64" s="472">
        <v>67.488387625610997</v>
      </c>
      <c r="P64" s="473"/>
      <c r="Q64" s="470">
        <v>32.511612374389003</v>
      </c>
      <c r="R64" s="471"/>
      <c r="S64" s="477">
        <v>78.177699819067996</v>
      </c>
      <c r="T64" s="473"/>
      <c r="U64" s="477">
        <v>21.822300180932</v>
      </c>
      <c r="V64" s="473"/>
      <c r="W64" s="475">
        <v>85.273708964052005</v>
      </c>
      <c r="X64" s="476"/>
      <c r="Y64" s="472">
        <v>14.726291035948</v>
      </c>
      <c r="Z64" s="474"/>
    </row>
    <row r="65" spans="1:26" x14ac:dyDescent="0.2">
      <c r="A65" s="457" t="s">
        <v>111</v>
      </c>
      <c r="B65" s="458"/>
      <c r="C65" s="459"/>
      <c r="D65" s="460" t="s">
        <v>258</v>
      </c>
      <c r="E65" s="461"/>
      <c r="F65" s="462" t="s">
        <v>259</v>
      </c>
      <c r="G65" s="461"/>
      <c r="H65" s="463" t="s">
        <v>258</v>
      </c>
      <c r="I65" s="464"/>
      <c r="J65" s="465" t="s">
        <v>259</v>
      </c>
      <c r="K65" s="461">
        <v>91.496511746815997</v>
      </c>
      <c r="L65" s="463" t="s">
        <v>188</v>
      </c>
      <c r="M65" s="461">
        <v>8.5034882531787002</v>
      </c>
      <c r="N65" s="462" t="s">
        <v>188</v>
      </c>
      <c r="O65" s="461"/>
      <c r="P65" s="462" t="s">
        <v>258</v>
      </c>
      <c r="Q65" s="459"/>
      <c r="R65" s="460" t="s">
        <v>259</v>
      </c>
      <c r="S65" s="461">
        <v>86.465430703188005</v>
      </c>
      <c r="T65" s="462"/>
      <c r="U65" s="461">
        <v>13.534569296812</v>
      </c>
      <c r="V65" s="463"/>
      <c r="W65" s="464">
        <v>89.606788402606</v>
      </c>
      <c r="X65" s="465"/>
      <c r="Y65" s="461">
        <v>10.393211597387999</v>
      </c>
      <c r="Z65" s="463"/>
    </row>
    <row r="66" spans="1:26" x14ac:dyDescent="0.2">
      <c r="A66" s="466" t="s">
        <v>164</v>
      </c>
      <c r="B66" s="458"/>
      <c r="C66" s="459"/>
      <c r="D66" s="460" t="s">
        <v>154</v>
      </c>
      <c r="E66" s="461"/>
      <c r="F66" s="462" t="s">
        <v>154</v>
      </c>
      <c r="G66" s="461"/>
      <c r="H66" s="463" t="s">
        <v>154</v>
      </c>
      <c r="I66" s="464"/>
      <c r="J66" s="465" t="s">
        <v>154</v>
      </c>
      <c r="K66" s="461"/>
      <c r="L66" s="463" t="s">
        <v>154</v>
      </c>
      <c r="M66" s="461"/>
      <c r="N66" s="462" t="s">
        <v>154</v>
      </c>
      <c r="O66" s="461"/>
      <c r="P66" s="462" t="s">
        <v>154</v>
      </c>
      <c r="Q66" s="459"/>
      <c r="R66" s="460" t="s">
        <v>154</v>
      </c>
      <c r="S66" s="461"/>
      <c r="T66" s="462" t="s">
        <v>154</v>
      </c>
      <c r="U66" s="461"/>
      <c r="V66" s="463" t="s">
        <v>154</v>
      </c>
      <c r="W66" s="464"/>
      <c r="X66" s="465" t="s">
        <v>154</v>
      </c>
      <c r="Y66" s="461"/>
      <c r="Z66" s="463" t="s">
        <v>154</v>
      </c>
    </row>
    <row r="67" spans="1:26" x14ac:dyDescent="0.2">
      <c r="A67" s="468" t="s">
        <v>165</v>
      </c>
      <c r="B67" s="469">
        <v>2</v>
      </c>
      <c r="C67" s="470">
        <v>96.019442096782996</v>
      </c>
      <c r="D67" s="471"/>
      <c r="E67" s="472">
        <v>3.9805579032175</v>
      </c>
      <c r="F67" s="473"/>
      <c r="G67" s="472">
        <v>96.602246530669007</v>
      </c>
      <c r="H67" s="474" t="s">
        <v>188</v>
      </c>
      <c r="I67" s="475">
        <v>3.3977534693307998</v>
      </c>
      <c r="J67" s="476" t="s">
        <v>188</v>
      </c>
      <c r="K67" s="472"/>
      <c r="L67" s="474" t="s">
        <v>268</v>
      </c>
      <c r="M67" s="472"/>
      <c r="N67" s="473" t="s">
        <v>269</v>
      </c>
      <c r="O67" s="472">
        <v>100</v>
      </c>
      <c r="P67" s="473"/>
      <c r="Q67" s="470">
        <v>0</v>
      </c>
      <c r="R67" s="471"/>
      <c r="S67" s="472"/>
      <c r="T67" s="473" t="s">
        <v>154</v>
      </c>
      <c r="U67" s="472"/>
      <c r="V67" s="474" t="s">
        <v>154</v>
      </c>
      <c r="W67" s="475"/>
      <c r="X67" s="476" t="s">
        <v>154</v>
      </c>
      <c r="Y67" s="472"/>
      <c r="Z67" s="474" t="s">
        <v>154</v>
      </c>
    </row>
    <row r="68" spans="1:26" x14ac:dyDescent="0.2">
      <c r="A68" s="490"/>
      <c r="B68" s="491"/>
      <c r="C68" s="501"/>
      <c r="D68" s="502"/>
      <c r="E68" s="501"/>
      <c r="F68" s="502"/>
      <c r="G68" s="501"/>
      <c r="H68" s="502"/>
      <c r="I68" s="501"/>
      <c r="J68" s="502"/>
      <c r="K68" s="501"/>
      <c r="L68" s="502"/>
      <c r="M68" s="501"/>
      <c r="N68" s="502"/>
      <c r="O68" s="501"/>
      <c r="P68" s="502"/>
      <c r="Q68" s="501"/>
      <c r="R68" s="502"/>
      <c r="S68" s="501"/>
      <c r="T68" s="502"/>
      <c r="U68" s="501"/>
      <c r="V68" s="502"/>
      <c r="W68" s="501"/>
      <c r="X68" s="502"/>
      <c r="Y68" s="501"/>
      <c r="Z68" s="502"/>
    </row>
    <row r="69" spans="1:26" ht="13.5" thickBot="1" x14ac:dyDescent="0.25">
      <c r="A69" s="503" t="s">
        <v>166</v>
      </c>
      <c r="B69" s="504"/>
      <c r="C69" s="505" t="s">
        <v>153</v>
      </c>
      <c r="D69" s="506" t="s">
        <v>154</v>
      </c>
      <c r="E69" s="505" t="s">
        <v>153</v>
      </c>
      <c r="F69" s="506" t="s">
        <v>154</v>
      </c>
      <c r="G69" s="505" t="s">
        <v>153</v>
      </c>
      <c r="H69" s="506" t="s">
        <v>154</v>
      </c>
      <c r="I69" s="505" t="s">
        <v>153</v>
      </c>
      <c r="J69" s="506" t="s">
        <v>154</v>
      </c>
      <c r="K69" s="505" t="s">
        <v>153</v>
      </c>
      <c r="L69" s="506" t="s">
        <v>154</v>
      </c>
      <c r="M69" s="505" t="s">
        <v>153</v>
      </c>
      <c r="N69" s="506" t="s">
        <v>154</v>
      </c>
      <c r="O69" s="505" t="s">
        <v>153</v>
      </c>
      <c r="P69" s="506" t="s">
        <v>154</v>
      </c>
      <c r="Q69" s="505" t="s">
        <v>153</v>
      </c>
      <c r="R69" s="506" t="s">
        <v>154</v>
      </c>
      <c r="S69" s="505" t="s">
        <v>153</v>
      </c>
      <c r="T69" s="506" t="s">
        <v>154</v>
      </c>
      <c r="U69" s="505" t="s">
        <v>153</v>
      </c>
      <c r="V69" s="506" t="s">
        <v>154</v>
      </c>
      <c r="W69" s="505" t="s">
        <v>153</v>
      </c>
      <c r="X69" s="506" t="s">
        <v>154</v>
      </c>
      <c r="Y69" s="505" t="s">
        <v>153</v>
      </c>
      <c r="Z69" s="506" t="s">
        <v>154</v>
      </c>
    </row>
    <row r="70" spans="1:26" x14ac:dyDescent="0.2">
      <c r="A70" s="257" t="s">
        <v>270</v>
      </c>
      <c r="B70" s="507"/>
      <c r="C70" s="507"/>
      <c r="D70" s="507"/>
      <c r="E70" s="507"/>
      <c r="F70" s="507"/>
      <c r="G70" s="507"/>
      <c r="H70" s="507"/>
      <c r="I70" s="507"/>
      <c r="J70" s="507"/>
      <c r="K70" s="507"/>
      <c r="L70" s="507"/>
      <c r="M70" s="507"/>
      <c r="N70" s="507"/>
      <c r="O70" s="507"/>
      <c r="P70" s="507"/>
      <c r="Q70" s="507"/>
      <c r="R70" s="507"/>
      <c r="S70" s="507"/>
      <c r="T70" s="507"/>
      <c r="U70" s="507"/>
      <c r="V70" s="507"/>
      <c r="W70" s="507"/>
      <c r="X70" s="507"/>
      <c r="Y70" s="507"/>
      <c r="Z70" s="507"/>
    </row>
    <row r="71" spans="1:26" x14ac:dyDescent="0.2">
      <c r="A71" s="257" t="s">
        <v>271</v>
      </c>
      <c r="B71" s="442"/>
      <c r="C71" s="508"/>
      <c r="D71" s="445"/>
      <c r="E71" s="508"/>
      <c r="F71" s="445"/>
      <c r="G71" s="508"/>
      <c r="H71" s="445"/>
      <c r="I71" s="508"/>
      <c r="J71" s="445"/>
      <c r="K71" s="508"/>
      <c r="L71" s="445"/>
      <c r="M71" s="508"/>
      <c r="N71" s="445"/>
      <c r="O71" s="508"/>
      <c r="P71" s="445"/>
      <c r="Q71" s="508"/>
      <c r="R71" s="445"/>
      <c r="S71" s="508"/>
      <c r="T71" s="445"/>
      <c r="U71" s="508"/>
      <c r="V71" s="445"/>
      <c r="W71" s="508"/>
      <c r="X71" s="445"/>
      <c r="Y71" s="508"/>
      <c r="Z71" s="445"/>
    </row>
    <row r="72" spans="1:26" x14ac:dyDescent="0.2">
      <c r="A72" s="257" t="s">
        <v>272</v>
      </c>
      <c r="B72" s="442"/>
      <c r="C72" s="508"/>
      <c r="D72" s="445"/>
      <c r="E72" s="508"/>
      <c r="F72" s="445"/>
      <c r="G72" s="508"/>
      <c r="H72" s="445"/>
      <c r="I72" s="508"/>
      <c r="J72" s="445"/>
      <c r="K72" s="508"/>
      <c r="L72" s="445"/>
      <c r="M72" s="508"/>
      <c r="N72" s="445"/>
      <c r="O72" s="508"/>
      <c r="P72" s="445"/>
      <c r="Q72" s="508"/>
      <c r="R72" s="445"/>
      <c r="S72" s="508"/>
      <c r="T72" s="445"/>
      <c r="U72" s="508"/>
      <c r="V72" s="445"/>
      <c r="W72" s="508"/>
      <c r="X72" s="445"/>
      <c r="Y72" s="508"/>
      <c r="Z72" s="445"/>
    </row>
    <row r="73" spans="1:26" x14ac:dyDescent="0.2">
      <c r="A73" s="792" t="s">
        <v>273</v>
      </c>
      <c r="B73" s="792"/>
      <c r="C73" s="792"/>
      <c r="D73" s="792"/>
      <c r="E73" s="792"/>
      <c r="F73" s="792"/>
      <c r="G73" s="792"/>
      <c r="H73" s="792"/>
      <c r="I73" s="792"/>
      <c r="J73" s="792"/>
      <c r="K73" s="792"/>
      <c r="L73" s="792"/>
      <c r="M73" s="792"/>
      <c r="N73" s="792"/>
      <c r="O73" s="792"/>
      <c r="P73" s="792"/>
      <c r="Q73" s="792"/>
      <c r="R73" s="792"/>
      <c r="S73" s="792"/>
      <c r="T73" s="792"/>
      <c r="U73" s="792"/>
      <c r="V73" s="792"/>
      <c r="W73" s="792"/>
      <c r="X73" s="792"/>
      <c r="Y73" s="792"/>
      <c r="Z73" s="792"/>
    </row>
    <row r="74" spans="1:26" x14ac:dyDescent="0.2">
      <c r="A74" s="509" t="s">
        <v>274</v>
      </c>
      <c r="B74"/>
    </row>
    <row r="75" spans="1:26" x14ac:dyDescent="0.2">
      <c r="A75" s="510" t="s">
        <v>58</v>
      </c>
      <c r="B75" s="442"/>
      <c r="C75" s="444"/>
      <c r="D75" s="445"/>
      <c r="E75" s="444"/>
      <c r="F75" s="445"/>
      <c r="G75" s="444"/>
      <c r="H75" s="445"/>
      <c r="I75" s="444"/>
      <c r="J75" s="445"/>
      <c r="K75" s="444"/>
      <c r="L75" s="445"/>
      <c r="M75" s="444"/>
      <c r="N75" s="445"/>
      <c r="O75" s="444"/>
      <c r="P75" s="445"/>
      <c r="Q75" s="444"/>
      <c r="R75" s="445"/>
      <c r="S75" s="444"/>
      <c r="T75" s="445"/>
      <c r="U75" s="444"/>
      <c r="V75" s="445"/>
      <c r="W75" s="444"/>
      <c r="X75" s="445"/>
      <c r="Y75" s="444"/>
      <c r="Z75" s="445"/>
    </row>
    <row r="76" spans="1:26" x14ac:dyDescent="0.2">
      <c r="A76" s="444"/>
      <c r="B76" s="442"/>
      <c r="C76" s="444"/>
      <c r="D76" s="445"/>
      <c r="E76" s="444"/>
      <c r="F76" s="445"/>
      <c r="G76" s="444"/>
      <c r="H76" s="445"/>
      <c r="I76" s="444"/>
      <c r="J76" s="445"/>
      <c r="K76" s="444"/>
      <c r="L76" s="445"/>
      <c r="M76" s="444"/>
      <c r="N76" s="445"/>
      <c r="O76" s="444"/>
      <c r="P76" s="445"/>
      <c r="Q76" s="444"/>
      <c r="R76" s="445"/>
      <c r="S76" s="444"/>
      <c r="T76" s="445"/>
      <c r="U76" s="444"/>
      <c r="V76" s="445"/>
      <c r="W76" s="444"/>
      <c r="X76" s="445"/>
      <c r="Y76" s="444"/>
      <c r="Z76" s="445"/>
    </row>
  </sheetData>
  <mergeCells count="31">
    <mergeCell ref="W13:Z13"/>
    <mergeCell ref="C13:F13"/>
    <mergeCell ref="G13:J13"/>
    <mergeCell ref="K13:N13"/>
    <mergeCell ref="O13:R13"/>
    <mergeCell ref="S13:V13"/>
    <mergeCell ref="Y14:Z14"/>
    <mergeCell ref="C14:D14"/>
    <mergeCell ref="E14:F14"/>
    <mergeCell ref="G14:H14"/>
    <mergeCell ref="I14:J14"/>
    <mergeCell ref="K14:L14"/>
    <mergeCell ref="M14:N14"/>
    <mergeCell ref="O14:P14"/>
    <mergeCell ref="Q14:R14"/>
    <mergeCell ref="S14:T14"/>
    <mergeCell ref="U14:V14"/>
    <mergeCell ref="W14:X14"/>
    <mergeCell ref="A73:Z73"/>
    <mergeCell ref="O15:P15"/>
    <mergeCell ref="Q15:R15"/>
    <mergeCell ref="S15:T15"/>
    <mergeCell ref="U15:V15"/>
    <mergeCell ref="W15:X15"/>
    <mergeCell ref="Y15:Z15"/>
    <mergeCell ref="C15:D15"/>
    <mergeCell ref="E15:F15"/>
    <mergeCell ref="G15:H15"/>
    <mergeCell ref="I15:J15"/>
    <mergeCell ref="K15:L15"/>
    <mergeCell ref="M15:N15"/>
  </mergeCells>
  <conditionalFormatting sqref="E17:E21 E23:E29 E31:E34">
    <cfRule type="containsText" dxfId="439" priority="87" operator="containsText" text="NA">
      <formula>NOT(ISERROR(SEARCH("NA",E17)))</formula>
    </cfRule>
  </conditionalFormatting>
  <conditionalFormatting sqref="K17:K21 K23:K28 K31:K34">
    <cfRule type="containsText" dxfId="438" priority="86" operator="containsText" text="NA">
      <formula>NOT(ISERROR(SEARCH("NA",K17)))</formula>
    </cfRule>
  </conditionalFormatting>
  <conditionalFormatting sqref="G17:G21 G23:G29 G31:G34">
    <cfRule type="containsText" dxfId="437" priority="85" operator="containsText" text="NA">
      <formula>NOT(ISERROR(SEARCH("NA",G17)))</formula>
    </cfRule>
  </conditionalFormatting>
  <conditionalFormatting sqref="M17:M21 M23:M28 M31:M34">
    <cfRule type="containsText" dxfId="436" priority="84" operator="containsText" text="NA">
      <formula>NOT(ISERROR(SEARCH("NA",M17)))</formula>
    </cfRule>
  </conditionalFormatting>
  <conditionalFormatting sqref="O17:O28 O31:O34">
    <cfRule type="containsText" dxfId="435" priority="83" operator="containsText" text="NA">
      <formula>NOT(ISERROR(SEARCH("NA",O17)))</formula>
    </cfRule>
  </conditionalFormatting>
  <conditionalFormatting sqref="S17:S19 S21:S28 S31:S34">
    <cfRule type="containsText" dxfId="434" priority="82" operator="containsText" text="NA">
      <formula>NOT(ISERROR(SEARCH("NA",S17)))</formula>
    </cfRule>
  </conditionalFormatting>
  <conditionalFormatting sqref="Y17 Y28 Y31:Y34 Y19:Y26">
    <cfRule type="containsText" dxfId="433" priority="81" operator="containsText" text="NA">
      <formula>NOT(ISERROR(SEARCH("NA",Y17)))</formula>
    </cfRule>
  </conditionalFormatting>
  <conditionalFormatting sqref="U17:U19 U21:U28 U31:U34">
    <cfRule type="containsText" dxfId="432" priority="80" operator="containsText" text="NA">
      <formula>NOT(ISERROR(SEARCH("NA",U17)))</formula>
    </cfRule>
  </conditionalFormatting>
  <conditionalFormatting sqref="K25">
    <cfRule type="containsText" dxfId="431" priority="79" operator="containsText" text="NA">
      <formula>NOT(ISERROR(SEARCH("NA",K25)))</formula>
    </cfRule>
  </conditionalFormatting>
  <conditionalFormatting sqref="M25">
    <cfRule type="containsText" dxfId="430" priority="78" operator="containsText" text="NA">
      <formula>NOT(ISERROR(SEARCH("NA",M25)))</formula>
    </cfRule>
  </conditionalFormatting>
  <conditionalFormatting sqref="O25">
    <cfRule type="containsText" dxfId="429" priority="77" operator="containsText" text="NA">
      <formula>NOT(ISERROR(SEARCH("NA",O25)))</formula>
    </cfRule>
  </conditionalFormatting>
  <conditionalFormatting sqref="G18">
    <cfRule type="containsText" dxfId="428" priority="66" operator="containsText" text="NA">
      <formula>NOT(ISERROR(SEARCH("NA",G18)))</formula>
    </cfRule>
  </conditionalFormatting>
  <conditionalFormatting sqref="E23">
    <cfRule type="containsText" dxfId="427" priority="76" operator="containsText" text="NA">
      <formula>NOT(ISERROR(SEARCH("NA",E23)))</formula>
    </cfRule>
  </conditionalFormatting>
  <conditionalFormatting sqref="K23">
    <cfRule type="containsText" dxfId="426" priority="75" operator="containsText" text="NA">
      <formula>NOT(ISERROR(SEARCH("NA",K23)))</formula>
    </cfRule>
  </conditionalFormatting>
  <conditionalFormatting sqref="G23">
    <cfRule type="containsText" dxfId="425" priority="74" operator="containsText" text="NA">
      <formula>NOT(ISERROR(SEARCH("NA",G23)))</formula>
    </cfRule>
  </conditionalFormatting>
  <conditionalFormatting sqref="M23">
    <cfRule type="containsText" dxfId="424" priority="73" operator="containsText" text="NA">
      <formula>NOT(ISERROR(SEARCH("NA",M23)))</formula>
    </cfRule>
  </conditionalFormatting>
  <conditionalFormatting sqref="O23">
    <cfRule type="containsText" dxfId="423" priority="72" operator="containsText" text="NA">
      <formula>NOT(ISERROR(SEARCH("NA",O23)))</formula>
    </cfRule>
  </conditionalFormatting>
  <conditionalFormatting sqref="S23">
    <cfRule type="containsText" dxfId="422" priority="71" operator="containsText" text="NA">
      <formula>NOT(ISERROR(SEARCH("NA",S23)))</formula>
    </cfRule>
  </conditionalFormatting>
  <conditionalFormatting sqref="Y23">
    <cfRule type="containsText" dxfId="421" priority="70" operator="containsText" text="NA">
      <formula>NOT(ISERROR(SEARCH("NA",Y23)))</formula>
    </cfRule>
  </conditionalFormatting>
  <conditionalFormatting sqref="U23">
    <cfRule type="containsText" dxfId="420" priority="69" operator="containsText" text="NA">
      <formula>NOT(ISERROR(SEARCH("NA",U23)))</formula>
    </cfRule>
  </conditionalFormatting>
  <conditionalFormatting sqref="G22">
    <cfRule type="containsText" dxfId="419" priority="58" operator="containsText" text="NA">
      <formula>NOT(ISERROR(SEARCH("NA",G22)))</formula>
    </cfRule>
  </conditionalFormatting>
  <conditionalFormatting sqref="M22">
    <cfRule type="containsText" dxfId="418" priority="57" operator="containsText" text="NA">
      <formula>NOT(ISERROR(SEARCH("NA",M22)))</formula>
    </cfRule>
  </conditionalFormatting>
  <conditionalFormatting sqref="E38:E50">
    <cfRule type="containsText" dxfId="417" priority="56" operator="containsText" text="NA">
      <formula>NOT(ISERROR(SEARCH("NA",E38)))</formula>
    </cfRule>
  </conditionalFormatting>
  <conditionalFormatting sqref="K38:K50">
    <cfRule type="containsText" dxfId="416" priority="55" operator="containsText" text="NA">
      <formula>NOT(ISERROR(SEARCH("NA",K38)))</formula>
    </cfRule>
  </conditionalFormatting>
  <conditionalFormatting sqref="E18">
    <cfRule type="containsText" dxfId="415" priority="68" operator="containsText" text="NA">
      <formula>NOT(ISERROR(SEARCH("NA",E18)))</formula>
    </cfRule>
  </conditionalFormatting>
  <conditionalFormatting sqref="K18">
    <cfRule type="containsText" dxfId="414" priority="67" operator="containsText" text="NA">
      <formula>NOT(ISERROR(SEARCH("NA",K18)))</formula>
    </cfRule>
  </conditionalFormatting>
  <conditionalFormatting sqref="M18">
    <cfRule type="containsText" dxfId="413" priority="65" operator="containsText" text="NA">
      <formula>NOT(ISERROR(SEARCH("NA",M18)))</formula>
    </cfRule>
  </conditionalFormatting>
  <conditionalFormatting sqref="O18">
    <cfRule type="containsText" dxfId="412" priority="64" operator="containsText" text="NA">
      <formula>NOT(ISERROR(SEARCH("NA",O18)))</formula>
    </cfRule>
  </conditionalFormatting>
  <conditionalFormatting sqref="S18">
    <cfRule type="containsText" dxfId="411" priority="63" operator="containsText" text="NA">
      <formula>NOT(ISERROR(SEARCH("NA",S18)))</formula>
    </cfRule>
  </conditionalFormatting>
  <conditionalFormatting sqref="Y25">
    <cfRule type="containsText" dxfId="410" priority="61" operator="containsText" text="NA">
      <formula>NOT(ISERROR(SEARCH("NA",Y25)))</formula>
    </cfRule>
  </conditionalFormatting>
  <conditionalFormatting sqref="U18">
    <cfRule type="containsText" dxfId="409" priority="62" operator="containsText" text="NA">
      <formula>NOT(ISERROR(SEARCH("NA",U18)))</formula>
    </cfRule>
  </conditionalFormatting>
  <conditionalFormatting sqref="M38 M42 M46 M50">
    <cfRule type="containsText" dxfId="408" priority="45" operator="containsText" text="NA">
      <formula>NOT(ISERROR(SEARCH("NA",M38)))</formula>
    </cfRule>
  </conditionalFormatting>
  <conditionalFormatting sqref="E22">
    <cfRule type="containsText" dxfId="407" priority="60" operator="containsText" text="NA">
      <formula>NOT(ISERROR(SEARCH("NA",E22)))</formula>
    </cfRule>
  </conditionalFormatting>
  <conditionalFormatting sqref="K22">
    <cfRule type="containsText" dxfId="406" priority="59" operator="containsText" text="NA">
      <formula>NOT(ISERROR(SEARCH("NA",K22)))</formula>
    </cfRule>
  </conditionalFormatting>
  <conditionalFormatting sqref="G38:G50">
    <cfRule type="containsText" dxfId="405" priority="54" operator="containsText" text="NA">
      <formula>NOT(ISERROR(SEARCH("NA",G38)))</formula>
    </cfRule>
  </conditionalFormatting>
  <conditionalFormatting sqref="M38:M50">
    <cfRule type="containsText" dxfId="404" priority="53" operator="containsText" text="NA">
      <formula>NOT(ISERROR(SEARCH("NA",M38)))</formula>
    </cfRule>
  </conditionalFormatting>
  <conditionalFormatting sqref="O38:O51">
    <cfRule type="containsText" dxfId="403" priority="52" operator="containsText" text="NA">
      <formula>NOT(ISERROR(SEARCH("NA",O38)))</formula>
    </cfRule>
  </conditionalFormatting>
  <conditionalFormatting sqref="S38:S39 S41:S43 S45:S47 S49:S51">
    <cfRule type="containsText" dxfId="402" priority="51" operator="containsText" text="NA">
      <formula>NOT(ISERROR(SEARCH("NA",S38)))</formula>
    </cfRule>
  </conditionalFormatting>
  <conditionalFormatting sqref="Y38:Y51">
    <cfRule type="containsText" dxfId="401" priority="50" operator="containsText" text="NA">
      <formula>NOT(ISERROR(SEARCH("NA",Y38)))</formula>
    </cfRule>
  </conditionalFormatting>
  <conditionalFormatting sqref="U38:U39 U41:U43 U45:U47 U49:U51">
    <cfRule type="containsText" dxfId="400" priority="49" operator="containsText" text="NA">
      <formula>NOT(ISERROR(SEARCH("NA",U38)))</formula>
    </cfRule>
  </conditionalFormatting>
  <conditionalFormatting sqref="E38 E42 E46 E50">
    <cfRule type="containsText" dxfId="399" priority="48" operator="containsText" text="NA">
      <formula>NOT(ISERROR(SEARCH("NA",E38)))</formula>
    </cfRule>
  </conditionalFormatting>
  <conditionalFormatting sqref="K38 K42 K46 K50">
    <cfRule type="containsText" dxfId="398" priority="47" operator="containsText" text="NA">
      <formula>NOT(ISERROR(SEARCH("NA",K38)))</formula>
    </cfRule>
  </conditionalFormatting>
  <conditionalFormatting sqref="G38 G42 G46 G50">
    <cfRule type="containsText" dxfId="397" priority="46" operator="containsText" text="NA">
      <formula>NOT(ISERROR(SEARCH("NA",G38)))</formula>
    </cfRule>
  </conditionalFormatting>
  <conditionalFormatting sqref="O38 O42 O46 O50">
    <cfRule type="containsText" dxfId="396" priority="44" operator="containsText" text="NA">
      <formula>NOT(ISERROR(SEARCH("NA",O38)))</formula>
    </cfRule>
  </conditionalFormatting>
  <conditionalFormatting sqref="S38 S42 S46 S50">
    <cfRule type="containsText" dxfId="395" priority="43" operator="containsText" text="NA">
      <formula>NOT(ISERROR(SEARCH("NA",S38)))</formula>
    </cfRule>
  </conditionalFormatting>
  <conditionalFormatting sqref="Y38 Y42 Y46 Y50">
    <cfRule type="containsText" dxfId="394" priority="42" operator="containsText" text="NA">
      <formula>NOT(ISERROR(SEARCH("NA",Y38)))</formula>
    </cfRule>
  </conditionalFormatting>
  <conditionalFormatting sqref="U38 U42 U46 U50">
    <cfRule type="containsText" dxfId="393" priority="41" operator="containsText" text="NA">
      <formula>NOT(ISERROR(SEARCH("NA",U38)))</formula>
    </cfRule>
  </conditionalFormatting>
  <conditionalFormatting sqref="E57:E67">
    <cfRule type="containsText" dxfId="392" priority="40" operator="containsText" text="NA">
      <formula>NOT(ISERROR(SEARCH("NA",E57)))</formula>
    </cfRule>
  </conditionalFormatting>
  <conditionalFormatting sqref="K57:K67">
    <cfRule type="containsText" dxfId="391" priority="39" operator="containsText" text="NA">
      <formula>NOT(ISERROR(SEARCH("NA",K57)))</formula>
    </cfRule>
  </conditionalFormatting>
  <conditionalFormatting sqref="G57:G67">
    <cfRule type="containsText" dxfId="390" priority="38" operator="containsText" text="NA">
      <formula>NOT(ISERROR(SEARCH("NA",G57)))</formula>
    </cfRule>
  </conditionalFormatting>
  <conditionalFormatting sqref="M57:M67">
    <cfRule type="containsText" dxfId="389" priority="37" operator="containsText" text="NA">
      <formula>NOT(ISERROR(SEARCH("NA",M57)))</formula>
    </cfRule>
  </conditionalFormatting>
  <conditionalFormatting sqref="O57:O67">
    <cfRule type="containsText" dxfId="388" priority="36" operator="containsText" text="NA">
      <formula>NOT(ISERROR(SEARCH("NA",O57)))</formula>
    </cfRule>
  </conditionalFormatting>
  <conditionalFormatting sqref="S57:S59 S61:S63 S65:S67">
    <cfRule type="containsText" dxfId="387" priority="35" operator="containsText" text="NA">
      <formula>NOT(ISERROR(SEARCH("NA",S57)))</formula>
    </cfRule>
  </conditionalFormatting>
  <conditionalFormatting sqref="Y57:Y67">
    <cfRule type="containsText" dxfId="386" priority="34" operator="containsText" text="NA">
      <formula>NOT(ISERROR(SEARCH("NA",Y57)))</formula>
    </cfRule>
  </conditionalFormatting>
  <conditionalFormatting sqref="U57:U59 U61:U63 U65:U67">
    <cfRule type="containsText" dxfId="385" priority="33" operator="containsText" text="NA">
      <formula>NOT(ISERROR(SEARCH("NA",U57)))</formula>
    </cfRule>
  </conditionalFormatting>
  <conditionalFormatting sqref="E58 E62 E66">
    <cfRule type="containsText" dxfId="384" priority="32" operator="containsText" text="NA">
      <formula>NOT(ISERROR(SEARCH("NA",E58)))</formula>
    </cfRule>
  </conditionalFormatting>
  <conditionalFormatting sqref="K58 K62 K66">
    <cfRule type="containsText" dxfId="383" priority="31" operator="containsText" text="NA">
      <formula>NOT(ISERROR(SEARCH("NA",K58)))</formula>
    </cfRule>
  </conditionalFormatting>
  <conditionalFormatting sqref="G58 G62 G66">
    <cfRule type="containsText" dxfId="382" priority="30" operator="containsText" text="NA">
      <formula>NOT(ISERROR(SEARCH("NA",G58)))</formula>
    </cfRule>
  </conditionalFormatting>
  <conditionalFormatting sqref="M58 M62 M66">
    <cfRule type="containsText" dxfId="381" priority="29" operator="containsText" text="NA">
      <formula>NOT(ISERROR(SEARCH("NA",M58)))</formula>
    </cfRule>
  </conditionalFormatting>
  <conditionalFormatting sqref="O58 O62 O66">
    <cfRule type="containsText" dxfId="380" priority="28" operator="containsText" text="NA">
      <formula>NOT(ISERROR(SEARCH("NA",O58)))</formula>
    </cfRule>
  </conditionalFormatting>
  <conditionalFormatting sqref="S58 S62 S66">
    <cfRule type="containsText" dxfId="379" priority="27" operator="containsText" text="NA">
      <formula>NOT(ISERROR(SEARCH("NA",S58)))</formula>
    </cfRule>
  </conditionalFormatting>
  <conditionalFormatting sqref="Y58 Y62 Y66">
    <cfRule type="containsText" dxfId="378" priority="26" operator="containsText" text="NA">
      <formula>NOT(ISERROR(SEARCH("NA",Y58)))</formula>
    </cfRule>
  </conditionalFormatting>
  <conditionalFormatting sqref="U58 U62 U66">
    <cfRule type="containsText" dxfId="377" priority="25" operator="containsText" text="NA">
      <formula>NOT(ISERROR(SEARCH("NA",U58)))</formula>
    </cfRule>
  </conditionalFormatting>
  <conditionalFormatting sqref="Q43">
    <cfRule type="containsText" dxfId="376" priority="24" operator="containsText" text="NA">
      <formula>NOT(ISERROR(SEARCH("NA",Q43)))</formula>
    </cfRule>
  </conditionalFormatting>
  <conditionalFormatting sqref="Y35">
    <cfRule type="containsText" dxfId="375" priority="9" operator="containsText" text="NA">
      <formula>NOT(ISERROR(SEARCH("NA",Y35)))</formula>
    </cfRule>
  </conditionalFormatting>
  <conditionalFormatting sqref="E30">
    <cfRule type="containsText" dxfId="374" priority="23" operator="containsText" text="NA">
      <formula>NOT(ISERROR(SEARCH("NA",E30)))</formula>
    </cfRule>
  </conditionalFormatting>
  <conditionalFormatting sqref="K30">
    <cfRule type="containsText" dxfId="373" priority="22" operator="containsText" text="NA">
      <formula>NOT(ISERROR(SEARCH("NA",K30)))</formula>
    </cfRule>
  </conditionalFormatting>
  <conditionalFormatting sqref="G30">
    <cfRule type="containsText" dxfId="372" priority="21" operator="containsText" text="NA">
      <formula>NOT(ISERROR(SEARCH("NA",G30)))</formula>
    </cfRule>
  </conditionalFormatting>
  <conditionalFormatting sqref="M30">
    <cfRule type="containsText" dxfId="371" priority="20" operator="containsText" text="NA">
      <formula>NOT(ISERROR(SEARCH("NA",M30)))</formula>
    </cfRule>
  </conditionalFormatting>
  <conditionalFormatting sqref="O30">
    <cfRule type="containsText" dxfId="370" priority="19" operator="containsText" text="NA">
      <formula>NOT(ISERROR(SEARCH("NA",O30)))</formula>
    </cfRule>
  </conditionalFormatting>
  <conditionalFormatting sqref="S30">
    <cfRule type="containsText" dxfId="369" priority="18" operator="containsText" text="NA">
      <formula>NOT(ISERROR(SEARCH("NA",S30)))</formula>
    </cfRule>
  </conditionalFormatting>
  <conditionalFormatting sqref="Y30">
    <cfRule type="containsText" dxfId="368" priority="17" operator="containsText" text="NA">
      <formula>NOT(ISERROR(SEARCH("NA",Y30)))</formula>
    </cfRule>
  </conditionalFormatting>
  <conditionalFormatting sqref="U30">
    <cfRule type="containsText" dxfId="367" priority="16" operator="containsText" text="NA">
      <formula>NOT(ISERROR(SEARCH("NA",U30)))</formula>
    </cfRule>
  </conditionalFormatting>
  <conditionalFormatting sqref="C36 E36 K36 G36 I36 M36 O36 Q36 S36 Y36 U36 W36">
    <cfRule type="containsText" dxfId="366" priority="15" operator="containsText" text="NA">
      <formula>NOT(ISERROR(SEARCH("NA",C36)))</formula>
    </cfRule>
  </conditionalFormatting>
  <conditionalFormatting sqref="E51">
    <cfRule type="containsText" dxfId="365" priority="14" operator="containsText" text="NA">
      <formula>NOT(ISERROR(SEARCH("NA",E51)))</formula>
    </cfRule>
  </conditionalFormatting>
  <conditionalFormatting sqref="K51">
    <cfRule type="containsText" dxfId="364" priority="13" operator="containsText" text="NA">
      <formula>NOT(ISERROR(SEARCH("NA",K51)))</formula>
    </cfRule>
  </conditionalFormatting>
  <conditionalFormatting sqref="G51">
    <cfRule type="containsText" dxfId="363" priority="12" operator="containsText" text="NA">
      <formula>NOT(ISERROR(SEARCH("NA",G51)))</formula>
    </cfRule>
  </conditionalFormatting>
  <conditionalFormatting sqref="M51">
    <cfRule type="containsText" dxfId="362" priority="11" operator="containsText" text="NA">
      <formula>NOT(ISERROR(SEARCH("NA",M51)))</formula>
    </cfRule>
  </conditionalFormatting>
  <conditionalFormatting sqref="Y18">
    <cfRule type="containsText" dxfId="361" priority="10" operator="containsText" text="NA">
      <formula>NOT(ISERROR(SEARCH("NA",Y18)))</formula>
    </cfRule>
  </conditionalFormatting>
  <conditionalFormatting sqref="E37">
    <cfRule type="containsText" dxfId="360" priority="8" operator="containsText" text="NA">
      <formula>NOT(ISERROR(SEARCH("NA",E37)))</formula>
    </cfRule>
  </conditionalFormatting>
  <conditionalFormatting sqref="K37">
    <cfRule type="containsText" dxfId="359" priority="7" operator="containsText" text="NA">
      <formula>NOT(ISERROR(SEARCH("NA",K37)))</formula>
    </cfRule>
  </conditionalFormatting>
  <conditionalFormatting sqref="G37">
    <cfRule type="containsText" dxfId="358" priority="6" operator="containsText" text="NA">
      <formula>NOT(ISERROR(SEARCH("NA",G37)))</formula>
    </cfRule>
  </conditionalFormatting>
  <conditionalFormatting sqref="M37">
    <cfRule type="containsText" dxfId="357" priority="5" operator="containsText" text="NA">
      <formula>NOT(ISERROR(SEARCH("NA",M37)))</formula>
    </cfRule>
  </conditionalFormatting>
  <conditionalFormatting sqref="O37">
    <cfRule type="containsText" dxfId="356" priority="4" operator="containsText" text="NA">
      <formula>NOT(ISERROR(SEARCH("NA",O37)))</formula>
    </cfRule>
  </conditionalFormatting>
  <conditionalFormatting sqref="S37">
    <cfRule type="containsText" dxfId="355" priority="3" operator="containsText" text="NA">
      <formula>NOT(ISERROR(SEARCH("NA",S37)))</formula>
    </cfRule>
  </conditionalFormatting>
  <conditionalFormatting sqref="Y37">
    <cfRule type="containsText" dxfId="354" priority="2" operator="containsText" text="NA">
      <formula>NOT(ISERROR(SEARCH("NA",Y37)))</formula>
    </cfRule>
  </conditionalFormatting>
  <conditionalFormatting sqref="U37">
    <cfRule type="containsText" dxfId="353" priority="1" operator="containsText" text="NA">
      <formula>NOT(ISERROR(SEARCH("NA",U37)))</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72" fitToHeight="2" orientation="portrait" r:id="rId3"/>
  <headerFooter>
    <oddHeader>&amp;L&amp;"Arial,Italic"&amp;8&amp;F&amp;A&amp;R&amp;"Arial,Italic"&amp;8&amp;D</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E76"/>
  <sheetViews>
    <sheetView topLeftCell="K3" zoomScale="118" zoomScaleSheetLayoutView="90" workbookViewId="0">
      <selection activeCell="M10" sqref="M10"/>
    </sheetView>
  </sheetViews>
  <sheetFormatPr defaultColWidth="9.140625" defaultRowHeight="12.75" x14ac:dyDescent="0.2"/>
  <cols>
    <col min="1" max="1" width="17.140625" customWidth="1"/>
    <col min="2" max="2" width="4.140625" style="447" customWidth="1"/>
    <col min="3" max="3" width="7.42578125" customWidth="1"/>
    <col min="4" max="4" width="2.42578125" style="443" customWidth="1"/>
    <col min="5" max="5" width="7.42578125" customWidth="1"/>
    <col min="6" max="6" width="2.42578125" style="443" customWidth="1"/>
    <col min="7" max="7" width="7.42578125" customWidth="1"/>
    <col min="8" max="8" width="2.42578125" style="443" customWidth="1"/>
    <col min="9" max="9" width="7.42578125" customWidth="1"/>
    <col min="10" max="10" width="2.42578125" style="443" customWidth="1"/>
    <col min="11" max="11" width="7.42578125" customWidth="1"/>
    <col min="12" max="12" width="2.42578125" style="443" customWidth="1"/>
    <col min="13" max="13" width="7.42578125" customWidth="1"/>
    <col min="14" max="14" width="2.42578125" style="443" customWidth="1"/>
    <col min="15" max="15" width="7.42578125" customWidth="1"/>
    <col min="16" max="16" width="2.42578125" style="443" customWidth="1"/>
    <col min="17" max="17" width="7.42578125" customWidth="1"/>
    <col min="18" max="18" width="2.42578125" style="443" customWidth="1"/>
    <col min="19" max="19" width="7.42578125" customWidth="1"/>
    <col min="20" max="20" width="2.42578125" style="443" customWidth="1"/>
    <col min="21" max="21" width="7.42578125" customWidth="1"/>
    <col min="22" max="22" width="2.42578125" style="443" customWidth="1"/>
    <col min="23" max="23" width="7.42578125" customWidth="1"/>
    <col min="24" max="24" width="2.42578125" style="443" customWidth="1"/>
    <col min="25" max="25" width="7.42578125" customWidth="1"/>
    <col min="26" max="26" width="2.42578125" style="443" customWidth="1"/>
    <col min="27" max="27" width="3.7109375" customWidth="1"/>
  </cols>
  <sheetData>
    <row r="1" spans="1:31" s="26" customFormat="1" x14ac:dyDescent="0.2">
      <c r="A1" s="437" t="s">
        <v>59</v>
      </c>
      <c r="B1" s="438"/>
      <c r="D1" s="439"/>
      <c r="F1" s="439"/>
      <c r="H1" s="439"/>
      <c r="J1" s="439"/>
      <c r="L1" s="439"/>
      <c r="N1" s="439"/>
      <c r="P1" s="439"/>
      <c r="R1" s="439"/>
      <c r="T1" s="439"/>
      <c r="V1" s="439"/>
      <c r="X1" s="439"/>
      <c r="Z1" s="439"/>
    </row>
    <row r="2" spans="1:31" s="26" customFormat="1" x14ac:dyDescent="0.2">
      <c r="A2" s="26" t="s">
        <v>223</v>
      </c>
      <c r="B2" s="440" t="s">
        <v>249</v>
      </c>
      <c r="D2" s="439"/>
      <c r="F2" s="439"/>
      <c r="H2" s="439"/>
      <c r="J2" s="439"/>
      <c r="L2" s="439"/>
      <c r="N2" s="439"/>
      <c r="P2" s="439"/>
      <c r="R2" s="439"/>
      <c r="T2" s="439"/>
      <c r="V2" s="439"/>
      <c r="X2" s="439"/>
      <c r="Z2" s="439"/>
    </row>
    <row r="3" spans="1:31" s="26" customFormat="1" x14ac:dyDescent="0.2">
      <c r="A3" s="26" t="s">
        <v>62</v>
      </c>
      <c r="B3" s="438"/>
      <c r="D3" s="439"/>
      <c r="F3" s="439"/>
      <c r="H3" s="439"/>
      <c r="J3" s="439"/>
      <c r="L3" s="439"/>
      <c r="N3" s="439"/>
      <c r="P3" s="439"/>
      <c r="R3" s="439"/>
      <c r="T3" s="439"/>
      <c r="V3" s="439"/>
      <c r="X3" s="439"/>
      <c r="Z3" s="439"/>
    </row>
    <row r="4" spans="1:31" s="26" customFormat="1" x14ac:dyDescent="0.2">
      <c r="A4" s="437" t="s">
        <v>63</v>
      </c>
      <c r="B4" s="438"/>
      <c r="D4" s="439"/>
      <c r="F4" s="439"/>
      <c r="H4" s="439"/>
      <c r="J4" s="439"/>
      <c r="L4" s="439"/>
      <c r="N4" s="439"/>
      <c r="P4" s="439"/>
      <c r="R4" s="439"/>
      <c r="T4" s="439"/>
      <c r="V4" s="439"/>
      <c r="X4" s="439"/>
      <c r="Z4" s="439"/>
    </row>
    <row r="5" spans="1:31" s="26" customFormat="1" x14ac:dyDescent="0.2">
      <c r="B5" s="438"/>
      <c r="D5" s="439"/>
      <c r="F5" s="439"/>
      <c r="H5" s="439"/>
      <c r="J5" s="439"/>
      <c r="L5" s="439"/>
      <c r="N5" s="439"/>
      <c r="P5" s="439"/>
      <c r="R5" s="439"/>
      <c r="T5" s="439"/>
      <c r="V5" s="439"/>
      <c r="X5" s="439"/>
      <c r="Z5" s="439"/>
    </row>
    <row r="6" spans="1:31" ht="12.75" customHeight="1" x14ac:dyDescent="0.2">
      <c r="A6" s="441" t="s">
        <v>250</v>
      </c>
      <c r="B6" s="442"/>
      <c r="M6" s="444"/>
      <c r="N6" s="445"/>
    </row>
    <row r="7" spans="1:31" x14ac:dyDescent="0.2">
      <c r="A7" s="511" t="s">
        <v>251</v>
      </c>
      <c r="B7" s="512"/>
      <c r="C7" s="513"/>
      <c r="D7" s="514"/>
      <c r="E7" s="513"/>
      <c r="F7" s="514"/>
      <c r="G7" s="513"/>
      <c r="H7" s="514"/>
      <c r="I7" s="513"/>
      <c r="M7" s="444"/>
      <c r="N7" s="445"/>
    </row>
    <row r="8" spans="1:31" ht="12.75" customHeight="1" x14ac:dyDescent="0.2">
      <c r="A8" s="446" t="s">
        <v>252</v>
      </c>
    </row>
    <row r="10" spans="1:31" ht="255.75" customHeight="1" x14ac:dyDescent="0.2"/>
    <row r="11" spans="1:31" ht="12.75" customHeight="1" x14ac:dyDescent="0.2"/>
    <row r="12" spans="1:31" ht="21" customHeight="1" x14ac:dyDescent="0.2">
      <c r="A12" s="448"/>
      <c r="B12" s="449"/>
    </row>
    <row r="13" spans="1:31" ht="21" customHeight="1" x14ac:dyDescent="0.2">
      <c r="A13" s="448"/>
      <c r="B13" s="449"/>
      <c r="C13" s="515" t="s">
        <v>73</v>
      </c>
      <c r="D13" s="516"/>
      <c r="E13" s="516"/>
      <c r="F13" s="517"/>
      <c r="G13" s="800" t="s">
        <v>74</v>
      </c>
      <c r="H13" s="801"/>
      <c r="I13" s="801"/>
      <c r="J13" s="802"/>
      <c r="K13" s="800" t="s">
        <v>253</v>
      </c>
      <c r="L13" s="801"/>
      <c r="M13" s="801"/>
      <c r="N13" s="802"/>
      <c r="O13" s="800" t="s">
        <v>254</v>
      </c>
      <c r="P13" s="801"/>
      <c r="Q13" s="801"/>
      <c r="R13" s="802"/>
      <c r="S13" s="800" t="s">
        <v>234</v>
      </c>
      <c r="T13" s="801"/>
      <c r="U13" s="801"/>
      <c r="V13" s="802"/>
      <c r="W13" s="800" t="s">
        <v>255</v>
      </c>
      <c r="X13" s="801"/>
      <c r="Y13" s="801"/>
      <c r="Z13" s="802"/>
    </row>
    <row r="14" spans="1:31" ht="22.5" customHeight="1" x14ac:dyDescent="0.2">
      <c r="A14" s="448"/>
      <c r="B14" s="449"/>
      <c r="C14" s="797" t="s">
        <v>256</v>
      </c>
      <c r="D14" s="799"/>
      <c r="E14" s="797" t="s">
        <v>257</v>
      </c>
      <c r="F14" s="798"/>
      <c r="G14" s="797" t="s">
        <v>256</v>
      </c>
      <c r="H14" s="799"/>
      <c r="I14" s="797" t="s">
        <v>257</v>
      </c>
      <c r="J14" s="798"/>
      <c r="K14" s="797" t="s">
        <v>256</v>
      </c>
      <c r="L14" s="799"/>
      <c r="M14" s="797" t="s">
        <v>257</v>
      </c>
      <c r="N14" s="798"/>
      <c r="O14" s="797" t="s">
        <v>256</v>
      </c>
      <c r="P14" s="799"/>
      <c r="Q14" s="797" t="s">
        <v>257</v>
      </c>
      <c r="R14" s="798"/>
      <c r="S14" s="797" t="s">
        <v>256</v>
      </c>
      <c r="T14" s="799"/>
      <c r="U14" s="797" t="s">
        <v>257</v>
      </c>
      <c r="V14" s="798"/>
      <c r="W14" s="797" t="s">
        <v>256</v>
      </c>
      <c r="X14" s="799"/>
      <c r="Y14" s="797" t="s">
        <v>257</v>
      </c>
      <c r="Z14" s="798"/>
      <c r="AC14" s="535"/>
      <c r="AD14" s="534"/>
      <c r="AE14" s="534"/>
    </row>
    <row r="15" spans="1:31" ht="22.5" customHeight="1" x14ac:dyDescent="0.2">
      <c r="A15" s="450"/>
      <c r="B15" s="449"/>
      <c r="C15" s="795">
        <v>1</v>
      </c>
      <c r="D15" s="796"/>
      <c r="E15" s="793">
        <v>2</v>
      </c>
      <c r="F15" s="794"/>
      <c r="G15" s="793">
        <v>3</v>
      </c>
      <c r="H15" s="794"/>
      <c r="I15" s="793">
        <v>4</v>
      </c>
      <c r="J15" s="794"/>
      <c r="K15" s="793">
        <v>5</v>
      </c>
      <c r="L15" s="794"/>
      <c r="M15" s="793">
        <v>6</v>
      </c>
      <c r="N15" s="794"/>
      <c r="O15" s="793">
        <v>7</v>
      </c>
      <c r="P15" s="794"/>
      <c r="Q15" s="793">
        <v>8</v>
      </c>
      <c r="R15" s="794"/>
      <c r="S15" s="793">
        <v>9</v>
      </c>
      <c r="T15" s="794"/>
      <c r="U15" s="793">
        <v>10</v>
      </c>
      <c r="V15" s="794"/>
      <c r="W15" s="793">
        <v>11</v>
      </c>
      <c r="X15" s="794"/>
      <c r="Y15" s="793">
        <v>12</v>
      </c>
      <c r="Z15" s="794"/>
      <c r="AC15" s="535"/>
      <c r="AD15" s="537" t="s">
        <v>275</v>
      </c>
      <c r="AE15" s="537" t="s">
        <v>275</v>
      </c>
    </row>
    <row r="16" spans="1:31" ht="22.5" x14ac:dyDescent="0.2">
      <c r="A16" s="451" t="s">
        <v>152</v>
      </c>
      <c r="B16" s="452"/>
      <c r="C16" s="453"/>
      <c r="D16" s="454"/>
      <c r="E16" s="455"/>
      <c r="F16" s="456"/>
      <c r="G16" s="455"/>
      <c r="H16" s="456"/>
      <c r="I16" s="453"/>
      <c r="J16" s="454"/>
      <c r="K16" s="455"/>
      <c r="L16" s="456"/>
      <c r="M16" s="455"/>
      <c r="N16" s="456"/>
      <c r="O16" s="455"/>
      <c r="P16" s="456"/>
      <c r="Q16" s="453"/>
      <c r="R16" s="454"/>
      <c r="S16" s="455"/>
      <c r="T16" s="456"/>
      <c r="U16" s="455"/>
      <c r="V16" s="456"/>
      <c r="W16" s="453"/>
      <c r="X16" s="454"/>
      <c r="Y16" s="455"/>
      <c r="Z16" s="456"/>
      <c r="AC16" s="536"/>
      <c r="AD16" s="534" t="s">
        <v>221</v>
      </c>
      <c r="AE16" s="534" t="s">
        <v>276</v>
      </c>
    </row>
    <row r="17" spans="1:31" x14ac:dyDescent="0.2">
      <c r="A17" s="457" t="s">
        <v>18</v>
      </c>
      <c r="B17" s="458"/>
      <c r="C17" s="459">
        <v>90.924122510594998</v>
      </c>
      <c r="D17" s="460"/>
      <c r="E17" s="461">
        <v>9.0758774894050003</v>
      </c>
      <c r="F17" s="462"/>
      <c r="G17" s="461">
        <v>90.497725783931003</v>
      </c>
      <c r="H17" s="463"/>
      <c r="I17" s="464">
        <v>9.5022742160690008</v>
      </c>
      <c r="J17" s="465"/>
      <c r="K17" s="461">
        <v>91.307984339732997</v>
      </c>
      <c r="L17" s="463"/>
      <c r="M17" s="461">
        <v>8.6920156602670993</v>
      </c>
      <c r="N17" s="462"/>
      <c r="O17" s="461">
        <v>95.646058965102</v>
      </c>
      <c r="P17" s="462"/>
      <c r="Q17" s="459">
        <v>4.3539410348976997</v>
      </c>
      <c r="R17" s="460"/>
      <c r="S17" s="461">
        <v>87.372009560416004</v>
      </c>
      <c r="T17" s="462"/>
      <c r="U17" s="461">
        <v>12.627990439584</v>
      </c>
      <c r="V17" s="463"/>
      <c r="W17" s="464">
        <v>89.825497859235</v>
      </c>
      <c r="X17" s="465"/>
      <c r="Y17" s="461">
        <v>10.174502140765</v>
      </c>
      <c r="Z17" s="463"/>
      <c r="AC17" s="523" t="s">
        <v>31</v>
      </c>
      <c r="AD17" s="521">
        <v>98.206112101345994</v>
      </c>
      <c r="AE17" s="522">
        <v>97.709916671849996</v>
      </c>
    </row>
    <row r="18" spans="1:31" x14ac:dyDescent="0.2">
      <c r="A18" s="466" t="s">
        <v>5</v>
      </c>
      <c r="B18" s="458"/>
      <c r="C18" s="459">
        <v>96.698266603671001</v>
      </c>
      <c r="D18" s="460"/>
      <c r="E18" s="461">
        <v>3.3017333963261</v>
      </c>
      <c r="F18" s="462"/>
      <c r="G18" s="461">
        <v>98.072353977117999</v>
      </c>
      <c r="H18" s="463"/>
      <c r="I18" s="464">
        <v>1.9276460228812</v>
      </c>
      <c r="J18" s="465"/>
      <c r="K18" s="461">
        <v>98.188479135807</v>
      </c>
      <c r="L18" s="463"/>
      <c r="M18" s="461">
        <v>1.8115208641928</v>
      </c>
      <c r="N18" s="462"/>
      <c r="O18" s="461">
        <v>94.772854037748004</v>
      </c>
      <c r="P18" s="462"/>
      <c r="Q18" s="459">
        <v>5.2271459622515</v>
      </c>
      <c r="R18" s="460"/>
      <c r="S18" s="461">
        <v>92.696425663121005</v>
      </c>
      <c r="T18" s="462"/>
      <c r="U18" s="461">
        <v>7.3035743368789001</v>
      </c>
      <c r="V18" s="463"/>
      <c r="W18" s="464">
        <v>95.935318673672001</v>
      </c>
      <c r="X18" s="465"/>
      <c r="Y18" s="467">
        <v>4.0646813263238002</v>
      </c>
      <c r="Z18" s="463"/>
      <c r="AC18" s="524" t="s">
        <v>86</v>
      </c>
      <c r="AD18" s="525">
        <v>97.358437995326994</v>
      </c>
      <c r="AE18" s="526">
        <v>97.166594601026006</v>
      </c>
    </row>
    <row r="19" spans="1:31" x14ac:dyDescent="0.2">
      <c r="A19" s="468" t="s">
        <v>9</v>
      </c>
      <c r="B19" s="469"/>
      <c r="C19" s="470">
        <v>94.286371460292003</v>
      </c>
      <c r="D19" s="471"/>
      <c r="E19" s="472">
        <v>5.7136285397066002</v>
      </c>
      <c r="F19" s="473"/>
      <c r="G19" s="472">
        <v>97.666109350577997</v>
      </c>
      <c r="H19" s="474"/>
      <c r="I19" s="475">
        <v>2.3338906494223002</v>
      </c>
      <c r="J19" s="476"/>
      <c r="K19" s="472">
        <v>97.538688376248999</v>
      </c>
      <c r="L19" s="474" t="s">
        <v>188</v>
      </c>
      <c r="M19" s="472">
        <v>2.4613116237509001</v>
      </c>
      <c r="N19" s="473" t="s">
        <v>188</v>
      </c>
      <c r="O19" s="472"/>
      <c r="P19" s="473" t="s">
        <v>258</v>
      </c>
      <c r="Q19" s="470"/>
      <c r="R19" s="471" t="s">
        <v>259</v>
      </c>
      <c r="S19" s="472">
        <v>95.789151513351001</v>
      </c>
      <c r="T19" s="473"/>
      <c r="U19" s="472">
        <v>4.2108484866482003</v>
      </c>
      <c r="V19" s="474"/>
      <c r="W19" s="475">
        <v>96.244740090544994</v>
      </c>
      <c r="X19" s="476"/>
      <c r="Y19" s="472">
        <v>3.7552599094561998</v>
      </c>
      <c r="Z19" s="474"/>
      <c r="AC19" s="523" t="s">
        <v>6</v>
      </c>
      <c r="AD19" s="521">
        <v>97.215083157284994</v>
      </c>
      <c r="AE19" s="522">
        <v>97.493235370932993</v>
      </c>
    </row>
    <row r="20" spans="1:31" x14ac:dyDescent="0.2">
      <c r="A20" s="468" t="s">
        <v>157</v>
      </c>
      <c r="B20" s="469">
        <v>1</v>
      </c>
      <c r="C20" s="470">
        <v>93.141987455953</v>
      </c>
      <c r="D20" s="471" t="s">
        <v>188</v>
      </c>
      <c r="E20" s="472">
        <v>6.8580125440454998</v>
      </c>
      <c r="F20" s="473" t="s">
        <v>188</v>
      </c>
      <c r="G20" s="472"/>
      <c r="H20" s="474" t="s">
        <v>260</v>
      </c>
      <c r="I20" s="475"/>
      <c r="J20" s="476" t="s">
        <v>261</v>
      </c>
      <c r="K20" s="472">
        <v>93.141987455952005</v>
      </c>
      <c r="L20" s="474"/>
      <c r="M20" s="472">
        <v>6.8580125440452999</v>
      </c>
      <c r="N20" s="473"/>
      <c r="O20" s="472"/>
      <c r="P20" s="473" t="s">
        <v>154</v>
      </c>
      <c r="Q20" s="470"/>
      <c r="R20" s="471" t="s">
        <v>154</v>
      </c>
      <c r="S20" s="477">
        <v>91.999772936778001</v>
      </c>
      <c r="T20" s="473"/>
      <c r="U20" s="477">
        <v>8.0002270632221002</v>
      </c>
      <c r="V20" s="473"/>
      <c r="W20" s="475"/>
      <c r="X20" s="476" t="s">
        <v>154</v>
      </c>
      <c r="Y20" s="472"/>
      <c r="Z20" s="474" t="s">
        <v>154</v>
      </c>
      <c r="AC20" s="523" t="s">
        <v>82</v>
      </c>
      <c r="AD20" s="521">
        <v>96.755874261488998</v>
      </c>
      <c r="AE20" s="522">
        <v>97.252421171457996</v>
      </c>
    </row>
    <row r="21" spans="1:31" x14ac:dyDescent="0.2">
      <c r="A21" s="466" t="s">
        <v>120</v>
      </c>
      <c r="B21" s="458"/>
      <c r="C21" s="459"/>
      <c r="D21" s="460" t="s">
        <v>154</v>
      </c>
      <c r="E21" s="461"/>
      <c r="F21" s="462" t="s">
        <v>154</v>
      </c>
      <c r="G21" s="461"/>
      <c r="H21" s="463" t="s">
        <v>154</v>
      </c>
      <c r="I21" s="464"/>
      <c r="J21" s="465" t="s">
        <v>154</v>
      </c>
      <c r="K21" s="461"/>
      <c r="L21" s="463" t="s">
        <v>154</v>
      </c>
      <c r="M21" s="461"/>
      <c r="N21" s="462" t="s">
        <v>154</v>
      </c>
      <c r="O21" s="461"/>
      <c r="P21" s="462" t="s">
        <v>262</v>
      </c>
      <c r="Q21" s="459"/>
      <c r="R21" s="460" t="s">
        <v>262</v>
      </c>
      <c r="S21" s="461"/>
      <c r="T21" s="462" t="s">
        <v>154</v>
      </c>
      <c r="U21" s="461"/>
      <c r="V21" s="463" t="s">
        <v>154</v>
      </c>
      <c r="W21" s="464"/>
      <c r="X21" s="465" t="s">
        <v>154</v>
      </c>
      <c r="Y21" s="461"/>
      <c r="Z21" s="463" t="s">
        <v>154</v>
      </c>
      <c r="AC21" s="523" t="s">
        <v>5</v>
      </c>
      <c r="AD21" s="521">
        <v>96.698266603671001</v>
      </c>
      <c r="AE21" s="522">
        <v>98.072353977117999</v>
      </c>
    </row>
    <row r="22" spans="1:31" x14ac:dyDescent="0.2">
      <c r="A22" s="523" t="s">
        <v>33</v>
      </c>
      <c r="B22" s="542">
        <v>2</v>
      </c>
      <c r="C22" s="521">
        <v>88.581533028812004</v>
      </c>
      <c r="D22" s="543"/>
      <c r="E22" s="522">
        <v>11.418466971188</v>
      </c>
      <c r="F22" s="544"/>
      <c r="G22" s="522">
        <v>89.085828845899997</v>
      </c>
      <c r="H22" s="545"/>
      <c r="I22" s="546">
        <v>10.9141711541</v>
      </c>
      <c r="J22" s="547"/>
      <c r="K22" s="522">
        <v>95.857379600987997</v>
      </c>
      <c r="L22" s="545"/>
      <c r="M22" s="522">
        <v>4.1426203990120003</v>
      </c>
      <c r="N22" s="544"/>
      <c r="O22" s="522"/>
      <c r="P22" s="544" t="s">
        <v>154</v>
      </c>
      <c r="Q22" s="521"/>
      <c r="R22" s="543" t="s">
        <v>154</v>
      </c>
      <c r="S22" s="522">
        <v>91.326900428793891</v>
      </c>
      <c r="T22" s="544"/>
      <c r="U22" s="522">
        <v>8.6730995712061087</v>
      </c>
      <c r="V22" s="545"/>
      <c r="W22" s="546"/>
      <c r="X22" s="547" t="s">
        <v>154</v>
      </c>
      <c r="Y22" s="522"/>
      <c r="Z22" s="545" t="s">
        <v>154</v>
      </c>
      <c r="AC22" s="524" t="s">
        <v>23</v>
      </c>
      <c r="AD22" s="525">
        <v>96.579929735066997</v>
      </c>
      <c r="AE22" s="526">
        <v>96.382767825824004</v>
      </c>
    </row>
    <row r="23" spans="1:31" x14ac:dyDescent="0.2">
      <c r="A23" s="468" t="s">
        <v>3</v>
      </c>
      <c r="B23" s="469"/>
      <c r="C23" s="470">
        <v>90.553884790324005</v>
      </c>
      <c r="D23" s="471"/>
      <c r="E23" s="472">
        <v>9.4461152096760994</v>
      </c>
      <c r="F23" s="473"/>
      <c r="G23" s="472">
        <v>92.548014788152003</v>
      </c>
      <c r="H23" s="474"/>
      <c r="I23" s="475">
        <v>7.4519852118476004</v>
      </c>
      <c r="J23" s="476"/>
      <c r="K23" s="472">
        <v>92.262082019985002</v>
      </c>
      <c r="L23" s="474"/>
      <c r="M23" s="472">
        <v>7.7379179800152</v>
      </c>
      <c r="N23" s="473"/>
      <c r="O23" s="472"/>
      <c r="P23" s="473" t="s">
        <v>262</v>
      </c>
      <c r="Q23" s="470"/>
      <c r="R23" s="471" t="s">
        <v>262</v>
      </c>
      <c r="S23" s="472">
        <v>96.883996766633004</v>
      </c>
      <c r="T23" s="473"/>
      <c r="U23" s="472">
        <v>3.1160032333666998</v>
      </c>
      <c r="V23" s="474"/>
      <c r="W23" s="475">
        <v>93.101737097340006</v>
      </c>
      <c r="X23" s="476"/>
      <c r="Y23" s="472">
        <v>6.8982629026603002</v>
      </c>
      <c r="Z23" s="474"/>
      <c r="AC23" s="523" t="s">
        <v>26</v>
      </c>
      <c r="AD23" s="521">
        <v>95.973046512815998</v>
      </c>
      <c r="AE23" s="522">
        <v>96.949712744245005</v>
      </c>
    </row>
    <row r="24" spans="1:31" x14ac:dyDescent="0.2">
      <c r="A24" s="468" t="s">
        <v>25</v>
      </c>
      <c r="B24" s="469"/>
      <c r="C24" s="470">
        <v>86.359482686459003</v>
      </c>
      <c r="D24" s="471"/>
      <c r="E24" s="472">
        <v>13.640517313541</v>
      </c>
      <c r="F24" s="473"/>
      <c r="G24" s="472">
        <v>86.233090834720997</v>
      </c>
      <c r="H24" s="474"/>
      <c r="I24" s="475">
        <v>13.766909165278999</v>
      </c>
      <c r="J24" s="476"/>
      <c r="K24" s="472">
        <v>86.394770308560993</v>
      </c>
      <c r="L24" s="474"/>
      <c r="M24" s="472">
        <v>13.605229691439</v>
      </c>
      <c r="N24" s="473"/>
      <c r="O24" s="472">
        <v>86.420346703782997</v>
      </c>
      <c r="P24" s="473"/>
      <c r="Q24" s="470">
        <v>13.579653296217</v>
      </c>
      <c r="R24" s="471"/>
      <c r="S24" s="472">
        <v>81.857463160487001</v>
      </c>
      <c r="T24" s="473"/>
      <c r="U24" s="472">
        <v>18.142536839512999</v>
      </c>
      <c r="V24" s="474"/>
      <c r="W24" s="475">
        <v>84.582969372367003</v>
      </c>
      <c r="X24" s="476"/>
      <c r="Y24" s="472">
        <v>15.417030627633</v>
      </c>
      <c r="Z24" s="474"/>
      <c r="AC24" s="523" t="s">
        <v>28</v>
      </c>
      <c r="AD24" s="521">
        <v>95.202071075846007</v>
      </c>
      <c r="AE24" s="522">
        <v>97.659757553166997</v>
      </c>
    </row>
    <row r="25" spans="1:31" x14ac:dyDescent="0.2">
      <c r="A25" s="466" t="s">
        <v>14</v>
      </c>
      <c r="B25" s="458"/>
      <c r="C25" s="459">
        <v>93.897209389024994</v>
      </c>
      <c r="D25" s="460"/>
      <c r="E25" s="461">
        <v>6.1027906109751999</v>
      </c>
      <c r="F25" s="462"/>
      <c r="G25" s="461">
        <v>93.851451607723007</v>
      </c>
      <c r="H25" s="463"/>
      <c r="I25" s="464">
        <v>6.1485483922766004</v>
      </c>
      <c r="J25" s="465"/>
      <c r="K25" s="461">
        <v>92.065921506449001</v>
      </c>
      <c r="L25" s="463" t="s">
        <v>188</v>
      </c>
      <c r="M25" s="461">
        <v>7.9340784935514996</v>
      </c>
      <c r="N25" s="462" t="s">
        <v>188</v>
      </c>
      <c r="O25" s="461"/>
      <c r="P25" s="462" t="s">
        <v>258</v>
      </c>
      <c r="Q25" s="459"/>
      <c r="R25" s="460" t="s">
        <v>259</v>
      </c>
      <c r="S25" s="461">
        <v>96.751278009231001</v>
      </c>
      <c r="T25" s="462"/>
      <c r="U25" s="461">
        <v>3.2487219907705001</v>
      </c>
      <c r="V25" s="463"/>
      <c r="W25" s="464">
        <v>94.307244215056997</v>
      </c>
      <c r="X25" s="465"/>
      <c r="Y25" s="461">
        <v>5.6927557849461001</v>
      </c>
      <c r="Z25" s="463"/>
      <c r="AC25" s="523" t="s">
        <v>8</v>
      </c>
      <c r="AD25" s="527">
        <v>94.472636550570996</v>
      </c>
      <c r="AE25" s="528">
        <v>94.845880547975995</v>
      </c>
    </row>
    <row r="26" spans="1:31" x14ac:dyDescent="0.2">
      <c r="A26" s="466" t="s">
        <v>24</v>
      </c>
      <c r="B26" s="458"/>
      <c r="C26" s="459">
        <v>91.474161276516</v>
      </c>
      <c r="D26" s="460"/>
      <c r="E26" s="461">
        <v>8.5258387234843003</v>
      </c>
      <c r="F26" s="462"/>
      <c r="G26" s="461">
        <v>92.237360019752998</v>
      </c>
      <c r="H26" s="463"/>
      <c r="I26" s="464">
        <v>7.7626399802466004</v>
      </c>
      <c r="J26" s="465"/>
      <c r="K26" s="461">
        <v>91.216971847786994</v>
      </c>
      <c r="L26" s="463"/>
      <c r="M26" s="461">
        <v>8.7830281522128004</v>
      </c>
      <c r="N26" s="462"/>
      <c r="O26" s="461">
        <v>90.052146008825005</v>
      </c>
      <c r="P26" s="462"/>
      <c r="Q26" s="459">
        <v>9.9478539911753003</v>
      </c>
      <c r="R26" s="460"/>
      <c r="S26" s="461">
        <v>90.713861139339997</v>
      </c>
      <c r="T26" s="462"/>
      <c r="U26" s="461">
        <v>9.2861388606599995</v>
      </c>
      <c r="V26" s="463"/>
      <c r="W26" s="464">
        <v>91.380766839787995</v>
      </c>
      <c r="X26" s="465"/>
      <c r="Y26" s="461">
        <v>8.6192331602115999</v>
      </c>
      <c r="Z26" s="463"/>
      <c r="AC26" s="524" t="s">
        <v>9</v>
      </c>
      <c r="AD26" s="525">
        <v>94.286371460292003</v>
      </c>
      <c r="AE26" s="526">
        <v>97.666109350577997</v>
      </c>
    </row>
    <row r="27" spans="1:31" x14ac:dyDescent="0.2">
      <c r="A27" s="468" t="s">
        <v>19</v>
      </c>
      <c r="B27" s="469"/>
      <c r="C27" s="470">
        <v>94.173277702071999</v>
      </c>
      <c r="D27" s="471"/>
      <c r="E27" s="472">
        <v>5.8267222979259996</v>
      </c>
      <c r="F27" s="473"/>
      <c r="G27" s="472">
        <v>94.819846158288996</v>
      </c>
      <c r="H27" s="474"/>
      <c r="I27" s="475">
        <v>5.1801538417107</v>
      </c>
      <c r="J27" s="476"/>
      <c r="K27" s="472">
        <v>89.743569624597001</v>
      </c>
      <c r="L27" s="474"/>
      <c r="M27" s="472">
        <v>10.256430375406</v>
      </c>
      <c r="N27" s="473"/>
      <c r="O27" s="472">
        <v>92.306962163950004</v>
      </c>
      <c r="P27" s="473"/>
      <c r="Q27" s="470">
        <v>7.6930378360507001</v>
      </c>
      <c r="R27" s="471"/>
      <c r="S27" s="472">
        <v>91.138428317111007</v>
      </c>
      <c r="T27" s="473"/>
      <c r="U27" s="472">
        <v>8.8615716828866002</v>
      </c>
      <c r="V27" s="474"/>
      <c r="W27" s="475">
        <v>92.426867080701001</v>
      </c>
      <c r="X27" s="476"/>
      <c r="Y27" s="472">
        <v>7.5731329192918002</v>
      </c>
      <c r="Z27" s="474"/>
      <c r="AC27" s="524" t="s">
        <v>19</v>
      </c>
      <c r="AD27" s="525">
        <v>94.173277702071999</v>
      </c>
      <c r="AE27" s="526">
        <v>94.819846158288996</v>
      </c>
    </row>
    <row r="28" spans="1:31" x14ac:dyDescent="0.2">
      <c r="A28" s="468" t="s">
        <v>134</v>
      </c>
      <c r="B28" s="469"/>
      <c r="C28" s="470"/>
      <c r="D28" s="471" t="s">
        <v>154</v>
      </c>
      <c r="E28" s="472"/>
      <c r="F28" s="473" t="s">
        <v>154</v>
      </c>
      <c r="G28" s="472"/>
      <c r="H28" s="474" t="s">
        <v>154</v>
      </c>
      <c r="I28" s="475"/>
      <c r="J28" s="476" t="s">
        <v>154</v>
      </c>
      <c r="K28" s="472"/>
      <c r="L28" s="474" t="s">
        <v>154</v>
      </c>
      <c r="M28" s="472"/>
      <c r="N28" s="473" t="s">
        <v>154</v>
      </c>
      <c r="O28" s="472"/>
      <c r="P28" s="473" t="s">
        <v>154</v>
      </c>
      <c r="Q28" s="470"/>
      <c r="R28" s="471" t="s">
        <v>154</v>
      </c>
      <c r="S28" s="472"/>
      <c r="T28" s="473" t="s">
        <v>154</v>
      </c>
      <c r="U28" s="472"/>
      <c r="V28" s="474" t="s">
        <v>154</v>
      </c>
      <c r="W28" s="475"/>
      <c r="X28" s="476" t="s">
        <v>154</v>
      </c>
      <c r="Y28" s="472"/>
      <c r="Z28" s="474" t="s">
        <v>154</v>
      </c>
      <c r="AC28" s="524" t="s">
        <v>7</v>
      </c>
      <c r="AD28" s="525">
        <v>94.057577848275002</v>
      </c>
      <c r="AE28" s="526">
        <v>94.088387643391997</v>
      </c>
    </row>
    <row r="29" spans="1:31" x14ac:dyDescent="0.2">
      <c r="A29" s="466" t="s">
        <v>31</v>
      </c>
      <c r="B29" s="458"/>
      <c r="C29" s="459">
        <v>98.206112101345994</v>
      </c>
      <c r="D29" s="460"/>
      <c r="E29" s="461">
        <v>1.7938878986541</v>
      </c>
      <c r="F29" s="462"/>
      <c r="G29" s="461">
        <v>97.709916671849996</v>
      </c>
      <c r="H29" s="463"/>
      <c r="I29" s="464">
        <v>2.2900833281473001</v>
      </c>
      <c r="J29" s="465"/>
      <c r="K29" s="461">
        <v>97.422558573920995</v>
      </c>
      <c r="L29" s="463"/>
      <c r="M29" s="461">
        <v>2.5774414260790999</v>
      </c>
      <c r="N29" s="462"/>
      <c r="O29" s="461">
        <v>97.366022686975001</v>
      </c>
      <c r="P29" s="462"/>
      <c r="Q29" s="459">
        <v>2.6339773130249</v>
      </c>
      <c r="R29" s="460"/>
      <c r="S29" s="461">
        <v>88.628664623500995</v>
      </c>
      <c r="T29" s="462"/>
      <c r="U29" s="461">
        <v>11.371335376498999</v>
      </c>
      <c r="V29" s="463"/>
      <c r="W29" s="464">
        <v>94.736644421902994</v>
      </c>
      <c r="X29" s="465"/>
      <c r="Y29" s="461">
        <v>5.2633555780948997</v>
      </c>
      <c r="Z29" s="478"/>
      <c r="AC29" s="523" t="s">
        <v>14</v>
      </c>
      <c r="AD29" s="521">
        <v>93.897209389024994</v>
      </c>
      <c r="AE29" s="522">
        <v>93.851451607723007</v>
      </c>
    </row>
    <row r="30" spans="1:31" x14ac:dyDescent="0.2">
      <c r="A30" s="466" t="s">
        <v>8</v>
      </c>
      <c r="B30" s="479"/>
      <c r="C30" s="480">
        <v>94.472636550570996</v>
      </c>
      <c r="D30" s="481"/>
      <c r="E30" s="482">
        <v>5.5273634494288997</v>
      </c>
      <c r="F30" s="483"/>
      <c r="G30" s="482">
        <v>94.845880547975995</v>
      </c>
      <c r="H30" s="484"/>
      <c r="I30" s="485">
        <v>5.1541194520236999</v>
      </c>
      <c r="J30" s="486"/>
      <c r="K30" s="482">
        <v>96.31384048196</v>
      </c>
      <c r="L30" s="484"/>
      <c r="M30" s="482">
        <v>3.6861595180369</v>
      </c>
      <c r="N30" s="483"/>
      <c r="O30" s="482">
        <v>96.096781897674006</v>
      </c>
      <c r="P30" s="483"/>
      <c r="Q30" s="480">
        <v>3.9032181023264001</v>
      </c>
      <c r="R30" s="481"/>
      <c r="S30" s="482">
        <v>95.668945309310004</v>
      </c>
      <c r="T30" s="483"/>
      <c r="U30" s="482">
        <v>4.3310546906902996</v>
      </c>
      <c r="V30" s="484"/>
      <c r="W30" s="485">
        <v>95.202611480273006</v>
      </c>
      <c r="X30" s="486"/>
      <c r="Y30" s="482">
        <v>4.7973885197203998</v>
      </c>
      <c r="Z30" s="484"/>
      <c r="AC30" s="524" t="s">
        <v>109</v>
      </c>
      <c r="AD30" s="525">
        <v>93.378575142976004</v>
      </c>
      <c r="AE30" s="526">
        <v>95.520740779899</v>
      </c>
    </row>
    <row r="31" spans="1:31" x14ac:dyDescent="0.2">
      <c r="A31" s="468" t="s">
        <v>109</v>
      </c>
      <c r="B31" s="469"/>
      <c r="C31" s="470">
        <v>93.378575142976004</v>
      </c>
      <c r="D31" s="471"/>
      <c r="E31" s="472">
        <v>6.6214248570235004</v>
      </c>
      <c r="F31" s="473"/>
      <c r="G31" s="472">
        <v>95.520740779899</v>
      </c>
      <c r="H31" s="474"/>
      <c r="I31" s="475">
        <v>4.4792592201007002</v>
      </c>
      <c r="J31" s="476"/>
      <c r="K31" s="472">
        <v>95.563195549696999</v>
      </c>
      <c r="L31" s="474"/>
      <c r="M31" s="472">
        <v>4.4368044502985997</v>
      </c>
      <c r="N31" s="473"/>
      <c r="O31" s="472">
        <v>96.507123687252005</v>
      </c>
      <c r="P31" s="473"/>
      <c r="Q31" s="470">
        <v>3.4928763127483999</v>
      </c>
      <c r="R31" s="471"/>
      <c r="S31" s="472">
        <v>93.112258514908007</v>
      </c>
      <c r="T31" s="473"/>
      <c r="U31" s="472">
        <v>6.8877414850926</v>
      </c>
      <c r="V31" s="474"/>
      <c r="W31" s="475">
        <v>94.206077089022997</v>
      </c>
      <c r="X31" s="476"/>
      <c r="Y31" s="472">
        <v>5.7939229109778001</v>
      </c>
      <c r="Z31" s="474"/>
      <c r="AC31" s="531" t="s">
        <v>13</v>
      </c>
      <c r="AD31" s="540">
        <v>93.160037232275954</v>
      </c>
      <c r="AE31" s="533">
        <v>93.898357968497677</v>
      </c>
    </row>
    <row r="32" spans="1:31" x14ac:dyDescent="0.2">
      <c r="A32" s="468" t="s">
        <v>27</v>
      </c>
      <c r="B32" s="469"/>
      <c r="C32" s="470">
        <v>89.116495244652995</v>
      </c>
      <c r="D32" s="471"/>
      <c r="E32" s="472">
        <v>10.883504755346999</v>
      </c>
      <c r="F32" s="473"/>
      <c r="G32" s="472"/>
      <c r="H32" s="474" t="s">
        <v>258</v>
      </c>
      <c r="I32" s="475"/>
      <c r="J32" s="476" t="s">
        <v>259</v>
      </c>
      <c r="K32" s="472">
        <v>92.225808278127005</v>
      </c>
      <c r="L32" s="474" t="s">
        <v>188</v>
      </c>
      <c r="M32" s="472">
        <v>7.7741917218731</v>
      </c>
      <c r="N32" s="473" t="s">
        <v>188</v>
      </c>
      <c r="O32" s="472">
        <v>91.836734693878</v>
      </c>
      <c r="P32" s="473"/>
      <c r="Q32" s="470">
        <v>8.1632653061223994</v>
      </c>
      <c r="R32" s="471"/>
      <c r="S32" s="472">
        <v>92.758780751973006</v>
      </c>
      <c r="T32" s="473"/>
      <c r="U32" s="472">
        <v>7.2412192480271997</v>
      </c>
      <c r="V32" s="474"/>
      <c r="W32" s="475">
        <v>91.200317701955996</v>
      </c>
      <c r="X32" s="476"/>
      <c r="Y32" s="472">
        <v>8.7996822980441003</v>
      </c>
      <c r="Z32" s="474"/>
      <c r="AC32" s="524" t="s">
        <v>157</v>
      </c>
      <c r="AD32" s="525">
        <v>93.141987455953</v>
      </c>
      <c r="AE32" s="526"/>
    </row>
    <row r="33" spans="1:31" x14ac:dyDescent="0.2">
      <c r="A33" s="466" t="s">
        <v>82</v>
      </c>
      <c r="B33" s="458">
        <v>2</v>
      </c>
      <c r="C33" s="459">
        <v>96.755874261488998</v>
      </c>
      <c r="D33" s="460"/>
      <c r="E33" s="461">
        <v>3.2441257385108</v>
      </c>
      <c r="F33" s="462"/>
      <c r="G33" s="461">
        <v>97.252421171457996</v>
      </c>
      <c r="H33" s="463"/>
      <c r="I33" s="464">
        <v>2.7475788285465002</v>
      </c>
      <c r="J33" s="465"/>
      <c r="K33" s="461">
        <v>97.974957790743005</v>
      </c>
      <c r="L33" s="463"/>
      <c r="M33" s="461">
        <v>2.0250422092584999</v>
      </c>
      <c r="N33" s="462"/>
      <c r="O33" s="461">
        <v>82.888522312901998</v>
      </c>
      <c r="P33" s="462"/>
      <c r="Q33" s="459">
        <v>17.111477687097999</v>
      </c>
      <c r="R33" s="460"/>
      <c r="S33" s="461">
        <v>85.704311746029006</v>
      </c>
      <c r="T33" s="462"/>
      <c r="U33" s="461">
        <v>14.295688253971999</v>
      </c>
      <c r="V33" s="463"/>
      <c r="W33" s="464">
        <v>93.748599766636005</v>
      </c>
      <c r="X33" s="465"/>
      <c r="Y33" s="461">
        <v>6.2514002333645999</v>
      </c>
      <c r="Z33" s="463"/>
      <c r="AC33" s="531" t="s">
        <v>15</v>
      </c>
      <c r="AD33" s="541">
        <v>92.344038834543483</v>
      </c>
      <c r="AE33" s="532">
        <v>93.038295840415458</v>
      </c>
    </row>
    <row r="34" spans="1:31" x14ac:dyDescent="0.2">
      <c r="A34" s="466" t="s">
        <v>12</v>
      </c>
      <c r="B34" s="458"/>
      <c r="C34" s="459">
        <v>85.376303902328004</v>
      </c>
      <c r="D34" s="460"/>
      <c r="E34" s="461">
        <v>14.623696097671999</v>
      </c>
      <c r="F34" s="462"/>
      <c r="G34" s="461">
        <v>84.903438119913005</v>
      </c>
      <c r="H34" s="463"/>
      <c r="I34" s="464">
        <v>15.096561880087</v>
      </c>
      <c r="J34" s="465"/>
      <c r="K34" s="461">
        <v>89.380385438892006</v>
      </c>
      <c r="L34" s="463" t="s">
        <v>188</v>
      </c>
      <c r="M34" s="461">
        <v>10.619614561108</v>
      </c>
      <c r="N34" s="462" t="s">
        <v>188</v>
      </c>
      <c r="O34" s="461"/>
      <c r="P34" s="462" t="s">
        <v>263</v>
      </c>
      <c r="Q34" s="459"/>
      <c r="R34" s="460" t="s">
        <v>264</v>
      </c>
      <c r="S34" s="461">
        <v>83.994199177989003</v>
      </c>
      <c r="T34" s="462" t="s">
        <v>188</v>
      </c>
      <c r="U34" s="461">
        <v>16.005800822011</v>
      </c>
      <c r="V34" s="463" t="s">
        <v>188</v>
      </c>
      <c r="W34" s="464">
        <v>85.586006891458993</v>
      </c>
      <c r="X34" s="465"/>
      <c r="Y34" s="461">
        <v>14.413993108541</v>
      </c>
      <c r="Z34" s="463"/>
      <c r="AC34" s="524" t="s">
        <v>4</v>
      </c>
      <c r="AD34" s="525">
        <v>92.199633469562002</v>
      </c>
      <c r="AE34" s="526">
        <v>92.198866622093007</v>
      </c>
    </row>
    <row r="35" spans="1:31" x14ac:dyDescent="0.2">
      <c r="A35" s="468" t="s">
        <v>21</v>
      </c>
      <c r="B35" s="469"/>
      <c r="C35" s="470">
        <v>86.517022120007994</v>
      </c>
      <c r="D35" s="471"/>
      <c r="E35" s="472">
        <v>13.482977879991999</v>
      </c>
      <c r="F35" s="473"/>
      <c r="G35" s="472">
        <v>88.376274645465998</v>
      </c>
      <c r="H35" s="474"/>
      <c r="I35" s="475">
        <v>11.623725354534001</v>
      </c>
      <c r="J35" s="476"/>
      <c r="K35" s="472">
        <v>88.505047042572002</v>
      </c>
      <c r="L35" s="474"/>
      <c r="M35" s="472">
        <v>11.494952957428</v>
      </c>
      <c r="N35" s="473"/>
      <c r="O35" s="472"/>
      <c r="P35" s="473" t="s">
        <v>154</v>
      </c>
      <c r="Q35" s="470"/>
      <c r="R35" s="471" t="s">
        <v>154</v>
      </c>
      <c r="S35" s="472">
        <v>86.06538145207</v>
      </c>
      <c r="T35" s="473"/>
      <c r="U35" s="472">
        <v>13.93461854793</v>
      </c>
      <c r="V35" s="474"/>
      <c r="W35" s="475">
        <v>87.080445316601995</v>
      </c>
      <c r="X35" s="476"/>
      <c r="Y35" s="472">
        <v>12.919554683397999</v>
      </c>
      <c r="Z35" s="487"/>
      <c r="AC35" s="523" t="s">
        <v>24</v>
      </c>
      <c r="AD35" s="521">
        <v>91.474161276516</v>
      </c>
      <c r="AE35" s="522">
        <v>92.237360019752998</v>
      </c>
    </row>
    <row r="36" spans="1:31" x14ac:dyDescent="0.2">
      <c r="A36" s="488" t="s">
        <v>29</v>
      </c>
      <c r="B36" s="489"/>
      <c r="C36" s="272">
        <v>86.750878575868995</v>
      </c>
      <c r="D36" s="273"/>
      <c r="E36" s="272">
        <v>13.249121424128999</v>
      </c>
      <c r="F36" s="273"/>
      <c r="G36" s="272">
        <v>86.992338016459001</v>
      </c>
      <c r="H36" s="273"/>
      <c r="I36" s="272">
        <v>13.007661983538</v>
      </c>
      <c r="J36" s="273"/>
      <c r="K36" s="272">
        <v>89.481191062489003</v>
      </c>
      <c r="L36" s="273"/>
      <c r="M36" s="272">
        <v>10.51880893751</v>
      </c>
      <c r="N36" s="273"/>
      <c r="O36" s="272">
        <v>93.579824111459999</v>
      </c>
      <c r="P36" s="273"/>
      <c r="Q36" s="272">
        <v>6.4201758885376998</v>
      </c>
      <c r="R36" s="273"/>
      <c r="S36" s="272">
        <v>82.833081932899006</v>
      </c>
      <c r="T36" s="273"/>
      <c r="U36" s="272">
        <v>17.166918067103001</v>
      </c>
      <c r="V36" s="273"/>
      <c r="W36" s="272">
        <v>86.193012453438001</v>
      </c>
      <c r="X36" s="273"/>
      <c r="Y36" s="272">
        <v>13.806987546565001</v>
      </c>
      <c r="Z36" s="273"/>
      <c r="AC36" s="520" t="s">
        <v>18</v>
      </c>
      <c r="AD36" s="550">
        <v>90.924122510594998</v>
      </c>
      <c r="AE36" s="522">
        <v>90.497725783931003</v>
      </c>
    </row>
    <row r="37" spans="1:31" x14ac:dyDescent="0.2">
      <c r="A37" s="457" t="s">
        <v>75</v>
      </c>
      <c r="B37" s="458">
        <v>2</v>
      </c>
      <c r="C37" s="459">
        <v>89.862586491638993</v>
      </c>
      <c r="D37" s="460"/>
      <c r="E37" s="461">
        <v>10.137413508361</v>
      </c>
      <c r="F37" s="462"/>
      <c r="G37" s="461">
        <v>92.272184026735999</v>
      </c>
      <c r="H37" s="463"/>
      <c r="I37" s="464">
        <v>7.7278159732639002</v>
      </c>
      <c r="J37" s="465"/>
      <c r="K37" s="461">
        <v>92.304574579730001</v>
      </c>
      <c r="L37" s="463"/>
      <c r="M37" s="461">
        <v>7.6954254202707002</v>
      </c>
      <c r="N37" s="462"/>
      <c r="O37" s="461">
        <v>100</v>
      </c>
      <c r="P37" s="462"/>
      <c r="Q37" s="459"/>
      <c r="R37" s="460" t="s">
        <v>262</v>
      </c>
      <c r="S37" s="461">
        <v>73.846562277876004</v>
      </c>
      <c r="T37" s="462"/>
      <c r="U37" s="461">
        <v>26.153437722123002</v>
      </c>
      <c r="V37" s="463"/>
      <c r="W37" s="464">
        <v>87.597240244405995</v>
      </c>
      <c r="X37" s="465"/>
      <c r="Y37" s="461">
        <v>12.402759755587001</v>
      </c>
      <c r="Z37" s="463"/>
      <c r="AC37" s="520" t="s">
        <v>11</v>
      </c>
      <c r="AD37" s="521">
        <v>90.835105752103004</v>
      </c>
      <c r="AE37" s="522">
        <v>90.838783111395003</v>
      </c>
    </row>
    <row r="38" spans="1:31" x14ac:dyDescent="0.2">
      <c r="A38" s="466" t="s">
        <v>42</v>
      </c>
      <c r="B38" s="458">
        <v>2</v>
      </c>
      <c r="C38" s="459">
        <v>96.945999406534995</v>
      </c>
      <c r="D38" s="460"/>
      <c r="E38" s="461">
        <v>3.0540005934668999</v>
      </c>
      <c r="F38" s="462"/>
      <c r="G38" s="461">
        <v>96.551109767702002</v>
      </c>
      <c r="H38" s="463"/>
      <c r="I38" s="464">
        <v>3.4488902323047999</v>
      </c>
      <c r="J38" s="465"/>
      <c r="K38" s="461">
        <v>96.650370754093004</v>
      </c>
      <c r="L38" s="463"/>
      <c r="M38" s="461">
        <v>3.3496292459090999</v>
      </c>
      <c r="N38" s="462"/>
      <c r="O38" s="461"/>
      <c r="P38" s="462" t="s">
        <v>262</v>
      </c>
      <c r="Q38" s="459"/>
      <c r="R38" s="460" t="s">
        <v>262</v>
      </c>
      <c r="S38" s="461">
        <v>91.371406917917994</v>
      </c>
      <c r="T38" s="462"/>
      <c r="U38" s="461">
        <v>8.6285930820820003</v>
      </c>
      <c r="V38" s="463"/>
      <c r="W38" s="464">
        <v>95.632530805087995</v>
      </c>
      <c r="X38" s="465"/>
      <c r="Y38" s="461">
        <v>4.3674691949149</v>
      </c>
      <c r="Z38" s="463"/>
      <c r="AC38" s="524" t="s">
        <v>3</v>
      </c>
      <c r="AD38" s="525">
        <v>90.553884790324005</v>
      </c>
      <c r="AE38" s="526">
        <v>92.548014788152003</v>
      </c>
    </row>
    <row r="39" spans="1:31" x14ac:dyDescent="0.2">
      <c r="A39" s="468" t="s">
        <v>17</v>
      </c>
      <c r="B39" s="469"/>
      <c r="C39" s="470">
        <v>88.161316290586001</v>
      </c>
      <c r="D39" s="471"/>
      <c r="E39" s="472">
        <v>11.838683709413001</v>
      </c>
      <c r="F39" s="473"/>
      <c r="G39" s="472">
        <v>87.024622239832993</v>
      </c>
      <c r="H39" s="474"/>
      <c r="I39" s="475">
        <v>12.975377760167</v>
      </c>
      <c r="J39" s="476"/>
      <c r="K39" s="472">
        <v>90.932047731322996</v>
      </c>
      <c r="L39" s="474"/>
      <c r="M39" s="472">
        <v>9.0679522686764997</v>
      </c>
      <c r="N39" s="473"/>
      <c r="O39" s="472">
        <v>93.477756413123004</v>
      </c>
      <c r="P39" s="473"/>
      <c r="Q39" s="470">
        <v>6.5222435868793003</v>
      </c>
      <c r="R39" s="471"/>
      <c r="S39" s="472">
        <v>88.692565934723007</v>
      </c>
      <c r="T39" s="473"/>
      <c r="U39" s="472">
        <v>11.307434065281001</v>
      </c>
      <c r="V39" s="474"/>
      <c r="W39" s="475">
        <v>88.661871718430007</v>
      </c>
      <c r="X39" s="476"/>
      <c r="Y39" s="472">
        <v>11.338128281571</v>
      </c>
      <c r="Z39" s="474"/>
      <c r="AC39" s="520" t="s">
        <v>75</v>
      </c>
      <c r="AD39" s="521">
        <v>89.862586491638993</v>
      </c>
      <c r="AE39" s="522">
        <v>92.272184026735999</v>
      </c>
    </row>
    <row r="40" spans="1:31" x14ac:dyDescent="0.2">
      <c r="A40" s="468" t="s">
        <v>22</v>
      </c>
      <c r="B40" s="469"/>
      <c r="C40" s="470"/>
      <c r="D40" s="471" t="s">
        <v>154</v>
      </c>
      <c r="E40" s="472"/>
      <c r="F40" s="473" t="s">
        <v>154</v>
      </c>
      <c r="G40" s="472"/>
      <c r="H40" s="474" t="s">
        <v>154</v>
      </c>
      <c r="I40" s="475"/>
      <c r="J40" s="476" t="s">
        <v>154</v>
      </c>
      <c r="K40" s="472"/>
      <c r="L40" s="474" t="s">
        <v>154</v>
      </c>
      <c r="M40" s="472"/>
      <c r="N40" s="473" t="s">
        <v>154</v>
      </c>
      <c r="O40" s="472"/>
      <c r="P40" s="473" t="s">
        <v>154</v>
      </c>
      <c r="Q40" s="470"/>
      <c r="R40" s="471" t="s">
        <v>154</v>
      </c>
      <c r="S40" s="477"/>
      <c r="T40" s="473" t="s">
        <v>154</v>
      </c>
      <c r="U40" s="477"/>
      <c r="V40" s="473" t="s">
        <v>154</v>
      </c>
      <c r="W40" s="475"/>
      <c r="X40" s="476" t="s">
        <v>154</v>
      </c>
      <c r="Y40" s="472"/>
      <c r="Z40" s="474" t="s">
        <v>154</v>
      </c>
      <c r="AC40" s="524" t="s">
        <v>27</v>
      </c>
      <c r="AD40" s="525">
        <v>89.116495244652995</v>
      </c>
      <c r="AE40" s="526"/>
    </row>
    <row r="41" spans="1:31" x14ac:dyDescent="0.2">
      <c r="A41" s="457" t="s">
        <v>2</v>
      </c>
      <c r="B41" s="458"/>
      <c r="C41" s="459">
        <v>87.903706352043997</v>
      </c>
      <c r="D41" s="460"/>
      <c r="E41" s="461">
        <v>12.096293647955999</v>
      </c>
      <c r="F41" s="462"/>
      <c r="G41" s="461">
        <v>87.903706352043997</v>
      </c>
      <c r="H41" s="463"/>
      <c r="I41" s="464">
        <v>12.096293647955999</v>
      </c>
      <c r="J41" s="465"/>
      <c r="K41" s="461">
        <v>87.433703792543</v>
      </c>
      <c r="L41" s="463" t="s">
        <v>188</v>
      </c>
      <c r="M41" s="461">
        <v>12.566296207457</v>
      </c>
      <c r="N41" s="462" t="s">
        <v>188</v>
      </c>
      <c r="O41" s="461"/>
      <c r="P41" s="462" t="s">
        <v>258</v>
      </c>
      <c r="Q41" s="459"/>
      <c r="R41" s="460" t="s">
        <v>259</v>
      </c>
      <c r="S41" s="461">
        <v>92.606241179237998</v>
      </c>
      <c r="T41" s="462"/>
      <c r="U41" s="461">
        <v>7.3937588207621001</v>
      </c>
      <c r="V41" s="463"/>
      <c r="W41" s="464">
        <v>88.976351931897995</v>
      </c>
      <c r="X41" s="465"/>
      <c r="Y41" s="461">
        <v>11.023648068102</v>
      </c>
      <c r="Z41" s="463"/>
      <c r="AC41" s="524" t="s">
        <v>121</v>
      </c>
      <c r="AD41" s="525">
        <v>89.050338778848996</v>
      </c>
      <c r="AE41" s="526">
        <v>90.840845855929004</v>
      </c>
    </row>
    <row r="42" spans="1:31" x14ac:dyDescent="0.2">
      <c r="A42" s="466" t="s">
        <v>28</v>
      </c>
      <c r="B42" s="458" t="s">
        <v>265</v>
      </c>
      <c r="C42" s="459">
        <v>95.202071075846007</v>
      </c>
      <c r="D42" s="460"/>
      <c r="E42" s="461">
        <v>4.7979294463548996</v>
      </c>
      <c r="F42" s="462"/>
      <c r="G42" s="461">
        <v>97.659757553166997</v>
      </c>
      <c r="H42" s="463"/>
      <c r="I42" s="464">
        <v>2.3402427314600001</v>
      </c>
      <c r="J42" s="465"/>
      <c r="K42" s="461">
        <v>96.067954181234001</v>
      </c>
      <c r="L42" s="463" t="s">
        <v>188</v>
      </c>
      <c r="M42" s="461">
        <v>3.9320456959866998</v>
      </c>
      <c r="N42" s="462" t="s">
        <v>188</v>
      </c>
      <c r="O42" s="461">
        <v>97.026162907015006</v>
      </c>
      <c r="P42" s="462"/>
      <c r="Q42" s="459">
        <v>2.9738259893332</v>
      </c>
      <c r="R42" s="460"/>
      <c r="S42" s="461">
        <v>85.590714490230994</v>
      </c>
      <c r="T42" s="462"/>
      <c r="U42" s="461">
        <v>14.409287213643999</v>
      </c>
      <c r="V42" s="463"/>
      <c r="W42" s="464">
        <v>92.936293146820006</v>
      </c>
      <c r="X42" s="465"/>
      <c r="Y42" s="461">
        <v>7.0637074160175999</v>
      </c>
      <c r="Z42" s="463"/>
      <c r="AC42" s="523" t="s">
        <v>33</v>
      </c>
      <c r="AD42" s="521">
        <v>88.581533028812004</v>
      </c>
      <c r="AE42" s="522">
        <v>89.085828845899997</v>
      </c>
    </row>
    <row r="43" spans="1:31" x14ac:dyDescent="0.2">
      <c r="A43" s="468" t="s">
        <v>23</v>
      </c>
      <c r="B43" s="469"/>
      <c r="C43" s="470">
        <v>96.579929735066997</v>
      </c>
      <c r="D43" s="471"/>
      <c r="E43" s="472">
        <v>3.4200702649335</v>
      </c>
      <c r="F43" s="473"/>
      <c r="G43" s="472">
        <v>96.382767825824004</v>
      </c>
      <c r="H43" s="474"/>
      <c r="I43" s="475">
        <v>3.6172321741736999</v>
      </c>
      <c r="J43" s="476"/>
      <c r="K43" s="472">
        <v>95.458328191936999</v>
      </c>
      <c r="L43" s="474" t="s">
        <v>188</v>
      </c>
      <c r="M43" s="472">
        <v>4.5416718080636</v>
      </c>
      <c r="N43" s="473" t="s">
        <v>188</v>
      </c>
      <c r="O43" s="472"/>
      <c r="P43" s="473" t="s">
        <v>263</v>
      </c>
      <c r="Q43" s="472"/>
      <c r="R43" s="473" t="s">
        <v>264</v>
      </c>
      <c r="S43" s="472">
        <v>94.325273175562003</v>
      </c>
      <c r="T43" s="473" t="s">
        <v>188</v>
      </c>
      <c r="U43" s="472">
        <v>5.6747268244377</v>
      </c>
      <c r="V43" s="474" t="s">
        <v>188</v>
      </c>
      <c r="W43" s="475">
        <v>95.726014784482999</v>
      </c>
      <c r="X43" s="476"/>
      <c r="Y43" s="472">
        <v>4.2739852155170999</v>
      </c>
      <c r="Z43" s="474"/>
      <c r="AC43" s="524" t="s">
        <v>17</v>
      </c>
      <c r="AD43" s="525">
        <v>88.161316290586001</v>
      </c>
      <c r="AE43" s="526">
        <v>87.024622239832993</v>
      </c>
    </row>
    <row r="44" spans="1:31" x14ac:dyDescent="0.2">
      <c r="A44" s="468" t="s">
        <v>86</v>
      </c>
      <c r="B44" s="469">
        <v>2</v>
      </c>
      <c r="C44" s="470">
        <v>97.358437995326994</v>
      </c>
      <c r="D44" s="471"/>
      <c r="E44" s="472">
        <v>2.6415620046728998</v>
      </c>
      <c r="F44" s="473"/>
      <c r="G44" s="472">
        <v>97.166594601026006</v>
      </c>
      <c r="H44" s="474"/>
      <c r="I44" s="475">
        <v>2.8334053989740999</v>
      </c>
      <c r="J44" s="476"/>
      <c r="K44" s="472">
        <v>97.018962489922004</v>
      </c>
      <c r="L44" s="474"/>
      <c r="M44" s="472">
        <v>2.9810375100776998</v>
      </c>
      <c r="N44" s="473"/>
      <c r="O44" s="472">
        <v>97.602723259730993</v>
      </c>
      <c r="P44" s="473"/>
      <c r="Q44" s="470">
        <v>2.3972767402685</v>
      </c>
      <c r="R44" s="471"/>
      <c r="S44" s="477">
        <v>83.038059116699998</v>
      </c>
      <c r="T44" s="473"/>
      <c r="U44" s="477">
        <v>16.961940883299999</v>
      </c>
      <c r="V44" s="473"/>
      <c r="W44" s="475">
        <v>92.686492024220001</v>
      </c>
      <c r="X44" s="476"/>
      <c r="Y44" s="472">
        <v>7.3135079757797001</v>
      </c>
      <c r="Z44" s="474"/>
      <c r="AC44" s="520" t="s">
        <v>2</v>
      </c>
      <c r="AD44" s="521">
        <v>87.903706352043997</v>
      </c>
      <c r="AE44" s="522">
        <v>87.903706352043997</v>
      </c>
    </row>
    <row r="45" spans="1:31" x14ac:dyDescent="0.2">
      <c r="A45" s="457" t="s">
        <v>11</v>
      </c>
      <c r="B45" s="458">
        <v>2</v>
      </c>
      <c r="C45" s="459">
        <v>90.835105752103004</v>
      </c>
      <c r="D45" s="460"/>
      <c r="E45" s="461">
        <v>9.1648942478968003</v>
      </c>
      <c r="F45" s="462"/>
      <c r="G45" s="461">
        <v>90.838783111395003</v>
      </c>
      <c r="H45" s="463"/>
      <c r="I45" s="464">
        <v>9.1612168886027998</v>
      </c>
      <c r="J45" s="465"/>
      <c r="K45" s="461">
        <v>87.422814564576996</v>
      </c>
      <c r="L45" s="463"/>
      <c r="M45" s="461">
        <v>12.577185435423999</v>
      </c>
      <c r="N45" s="462"/>
      <c r="O45" s="461"/>
      <c r="P45" s="462" t="s">
        <v>262</v>
      </c>
      <c r="Q45" s="459"/>
      <c r="R45" s="460" t="s">
        <v>262</v>
      </c>
      <c r="S45" s="461">
        <v>83.370983765058</v>
      </c>
      <c r="T45" s="462"/>
      <c r="U45" s="461">
        <v>16.629016234940998</v>
      </c>
      <c r="V45" s="463"/>
      <c r="W45" s="464">
        <v>88.131173887919999</v>
      </c>
      <c r="X45" s="465"/>
      <c r="Y45" s="461">
        <v>11.868826112082999</v>
      </c>
      <c r="Z45" s="463"/>
      <c r="AC45" s="529" t="s">
        <v>29</v>
      </c>
      <c r="AD45" s="538">
        <v>86.750878575868995</v>
      </c>
      <c r="AE45" s="409">
        <v>86.992338016459001</v>
      </c>
    </row>
    <row r="46" spans="1:31" x14ac:dyDescent="0.2">
      <c r="A46" s="466" t="s">
        <v>26</v>
      </c>
      <c r="B46" s="458"/>
      <c r="C46" s="459">
        <v>95.973046512815998</v>
      </c>
      <c r="D46" s="460"/>
      <c r="E46" s="461">
        <v>4.0269534871841</v>
      </c>
      <c r="F46" s="462"/>
      <c r="G46" s="461">
        <v>96.949712744245005</v>
      </c>
      <c r="H46" s="463"/>
      <c r="I46" s="464">
        <v>3.0502872557542</v>
      </c>
      <c r="J46" s="465"/>
      <c r="K46" s="461">
        <v>96.311933932640002</v>
      </c>
      <c r="L46" s="463" t="s">
        <v>188</v>
      </c>
      <c r="M46" s="461">
        <v>3.6880660673588999</v>
      </c>
      <c r="N46" s="462" t="s">
        <v>188</v>
      </c>
      <c r="O46" s="461"/>
      <c r="P46" s="462" t="s">
        <v>258</v>
      </c>
      <c r="Q46" s="459"/>
      <c r="R46" s="460" t="s">
        <v>259</v>
      </c>
      <c r="S46" s="461">
        <v>87.446440844364005</v>
      </c>
      <c r="T46" s="462"/>
      <c r="U46" s="461">
        <v>12.553559155636</v>
      </c>
      <c r="V46" s="463"/>
      <c r="W46" s="464">
        <v>93.715325624223993</v>
      </c>
      <c r="X46" s="465"/>
      <c r="Y46" s="461">
        <v>6.2846743757760004</v>
      </c>
      <c r="Z46" s="463"/>
      <c r="AC46" s="524" t="s">
        <v>21</v>
      </c>
      <c r="AD46" s="525">
        <v>86.517022120007994</v>
      </c>
      <c r="AE46" s="526">
        <v>88.376274645465998</v>
      </c>
    </row>
    <row r="47" spans="1:31" x14ac:dyDescent="0.2">
      <c r="A47" s="468" t="s">
        <v>7</v>
      </c>
      <c r="B47" s="469"/>
      <c r="C47" s="470">
        <v>94.057577848275002</v>
      </c>
      <c r="D47" s="471"/>
      <c r="E47" s="472">
        <v>5.9424221517245002</v>
      </c>
      <c r="F47" s="473"/>
      <c r="G47" s="472">
        <v>94.088387643391997</v>
      </c>
      <c r="H47" s="474"/>
      <c r="I47" s="475">
        <v>5.9116123566076997</v>
      </c>
      <c r="J47" s="476"/>
      <c r="K47" s="472">
        <v>92.857589440854994</v>
      </c>
      <c r="L47" s="474"/>
      <c r="M47" s="472">
        <v>7.1424105591469997</v>
      </c>
      <c r="N47" s="473"/>
      <c r="O47" s="472">
        <v>94.338377105945</v>
      </c>
      <c r="P47" s="473"/>
      <c r="Q47" s="470">
        <v>5.6616228940560003</v>
      </c>
      <c r="R47" s="471"/>
      <c r="S47" s="472">
        <v>96.607176343120997</v>
      </c>
      <c r="T47" s="473"/>
      <c r="U47" s="472">
        <v>3.3928236568783001</v>
      </c>
      <c r="V47" s="474"/>
      <c r="W47" s="475">
        <v>94.603249667674007</v>
      </c>
      <c r="X47" s="476"/>
      <c r="Y47" s="472">
        <v>5.3967503323252997</v>
      </c>
      <c r="Z47" s="474"/>
      <c r="AC47" s="524" t="s">
        <v>25</v>
      </c>
      <c r="AD47" s="525">
        <v>86.359482686459003</v>
      </c>
      <c r="AE47" s="526">
        <v>86.233090834720997</v>
      </c>
    </row>
    <row r="48" spans="1:31" x14ac:dyDescent="0.2">
      <c r="A48" s="468" t="s">
        <v>121</v>
      </c>
      <c r="B48" s="469">
        <v>2</v>
      </c>
      <c r="C48" s="470">
        <v>89.050338778848996</v>
      </c>
      <c r="D48" s="471"/>
      <c r="E48" s="472">
        <v>10.949661221151</v>
      </c>
      <c r="F48" s="473"/>
      <c r="G48" s="472">
        <v>90.840845855929004</v>
      </c>
      <c r="H48" s="474"/>
      <c r="I48" s="475">
        <v>9.1591541440711008</v>
      </c>
      <c r="J48" s="476"/>
      <c r="K48" s="472">
        <v>92.668212737318996</v>
      </c>
      <c r="L48" s="474" t="s">
        <v>188</v>
      </c>
      <c r="M48" s="472">
        <v>7.3317872626806002</v>
      </c>
      <c r="N48" s="473" t="s">
        <v>188</v>
      </c>
      <c r="O48" s="472"/>
      <c r="P48" s="473" t="s">
        <v>258</v>
      </c>
      <c r="Q48" s="470"/>
      <c r="R48" s="471" t="s">
        <v>259</v>
      </c>
      <c r="S48" s="477">
        <v>90.691322862874003</v>
      </c>
      <c r="T48" s="473"/>
      <c r="U48" s="477">
        <v>9.3086771371257004</v>
      </c>
      <c r="V48" s="473"/>
      <c r="W48" s="475">
        <v>90.547830557934006</v>
      </c>
      <c r="X48" s="476"/>
      <c r="Y48" s="472">
        <v>9.4521694420661007</v>
      </c>
      <c r="Z48" s="474"/>
      <c r="AC48" s="523" t="s">
        <v>12</v>
      </c>
      <c r="AD48" s="521">
        <v>85.376303902328004</v>
      </c>
      <c r="AE48" s="522">
        <v>84.903438119913005</v>
      </c>
    </row>
    <row r="49" spans="1:31" x14ac:dyDescent="0.2">
      <c r="A49" s="457" t="s">
        <v>41</v>
      </c>
      <c r="B49" s="458"/>
      <c r="C49" s="459">
        <v>93.000215036499</v>
      </c>
      <c r="D49" s="460"/>
      <c r="E49" s="461">
        <v>6.9997849635003</v>
      </c>
      <c r="F49" s="462"/>
      <c r="G49" s="461">
        <v>93.165510178958996</v>
      </c>
      <c r="H49" s="463"/>
      <c r="I49" s="464">
        <v>6.8344898210445999</v>
      </c>
      <c r="J49" s="465"/>
      <c r="K49" s="461">
        <v>81.586113416963002</v>
      </c>
      <c r="L49" s="463"/>
      <c r="M49" s="461">
        <v>12.692594979980999</v>
      </c>
      <c r="N49" s="462"/>
      <c r="O49" s="461"/>
      <c r="P49" s="462" t="s">
        <v>262</v>
      </c>
      <c r="Q49" s="459"/>
      <c r="R49" s="460" t="s">
        <v>262</v>
      </c>
      <c r="S49" s="461">
        <v>81.718023724855996</v>
      </c>
      <c r="T49" s="462"/>
      <c r="U49" s="461">
        <v>18.281976275144</v>
      </c>
      <c r="V49" s="463"/>
      <c r="W49" s="464">
        <v>86.518071187290005</v>
      </c>
      <c r="X49" s="465"/>
      <c r="Y49" s="461">
        <v>12.334543368237</v>
      </c>
      <c r="Z49" s="463"/>
      <c r="AC49" s="523"/>
      <c r="AD49" s="521"/>
      <c r="AE49" s="522"/>
    </row>
    <row r="50" spans="1:31" x14ac:dyDescent="0.2">
      <c r="A50" s="466" t="s">
        <v>6</v>
      </c>
      <c r="B50" s="458"/>
      <c r="C50" s="459">
        <v>97.215083157284994</v>
      </c>
      <c r="D50" s="460"/>
      <c r="E50" s="461">
        <v>2.7849168427131001</v>
      </c>
      <c r="F50" s="462"/>
      <c r="G50" s="461">
        <v>97.493235370932993</v>
      </c>
      <c r="H50" s="463"/>
      <c r="I50" s="464">
        <v>2.5067646290661001</v>
      </c>
      <c r="J50" s="465"/>
      <c r="K50" s="461">
        <v>97.565299345187995</v>
      </c>
      <c r="L50" s="463"/>
      <c r="M50" s="461">
        <v>2.4347006548110999</v>
      </c>
      <c r="N50" s="462"/>
      <c r="O50" s="461"/>
      <c r="P50" s="462" t="s">
        <v>262</v>
      </c>
      <c r="Q50" s="459"/>
      <c r="R50" s="460" t="s">
        <v>262</v>
      </c>
      <c r="S50" s="461">
        <v>93.752599616254003</v>
      </c>
      <c r="T50" s="462"/>
      <c r="U50" s="461">
        <v>6.2474003837475998</v>
      </c>
      <c r="V50" s="463"/>
      <c r="W50" s="464">
        <v>96.401350306015004</v>
      </c>
      <c r="X50" s="465"/>
      <c r="Y50" s="461">
        <v>3.5986496939842998</v>
      </c>
      <c r="Z50" s="463"/>
      <c r="AC50" s="524"/>
      <c r="AD50" s="525"/>
      <c r="AE50" s="526"/>
    </row>
    <row r="51" spans="1:31" x14ac:dyDescent="0.2">
      <c r="A51" s="468" t="s">
        <v>4</v>
      </c>
      <c r="B51" s="469"/>
      <c r="C51" s="470">
        <v>92.199633469562002</v>
      </c>
      <c r="D51" s="471"/>
      <c r="E51" s="472">
        <v>7.8003665304374001</v>
      </c>
      <c r="F51" s="473"/>
      <c r="G51" s="472">
        <v>92.198866622093007</v>
      </c>
      <c r="H51" s="474"/>
      <c r="I51" s="475">
        <v>7.8011333779080996</v>
      </c>
      <c r="J51" s="476"/>
      <c r="K51" s="472">
        <v>92.197781105432</v>
      </c>
      <c r="L51" s="474"/>
      <c r="M51" s="472">
        <v>7.8022188945722997</v>
      </c>
      <c r="N51" s="473"/>
      <c r="O51" s="472"/>
      <c r="P51" s="473" t="s">
        <v>266</v>
      </c>
      <c r="Q51" s="470"/>
      <c r="R51" s="471" t="s">
        <v>267</v>
      </c>
      <c r="S51" s="472">
        <v>89.957004839196998</v>
      </c>
      <c r="T51" s="473" t="s">
        <v>188</v>
      </c>
      <c r="U51" s="472">
        <v>10.042995160805001</v>
      </c>
      <c r="V51" s="474" t="s">
        <v>188</v>
      </c>
      <c r="W51" s="475">
        <v>91.238884686557</v>
      </c>
      <c r="X51" s="476"/>
      <c r="Y51" s="472">
        <v>8.7611153134405999</v>
      </c>
      <c r="Z51" s="474"/>
      <c r="AC51" s="523"/>
      <c r="AD51" s="521"/>
      <c r="AE51" s="522"/>
    </row>
    <row r="52" spans="1:31" x14ac:dyDescent="0.2">
      <c r="A52" s="490"/>
      <c r="B52" s="491"/>
      <c r="C52" s="492"/>
      <c r="D52" s="493"/>
      <c r="E52" s="492"/>
      <c r="F52" s="493"/>
      <c r="G52" s="492"/>
      <c r="H52" s="493"/>
      <c r="I52" s="492"/>
      <c r="J52" s="493"/>
      <c r="K52" s="492"/>
      <c r="L52" s="493"/>
      <c r="M52" s="492"/>
      <c r="N52" s="493"/>
      <c r="O52" s="492"/>
      <c r="P52" s="493"/>
      <c r="Q52" s="492"/>
      <c r="R52" s="493"/>
      <c r="S52" s="492"/>
      <c r="T52" s="493"/>
      <c r="U52" s="492"/>
      <c r="V52" s="493"/>
      <c r="W52" s="492"/>
      <c r="X52" s="493"/>
      <c r="Y52" s="492"/>
      <c r="Z52" s="493"/>
      <c r="AC52" s="524"/>
      <c r="AD52" s="539"/>
      <c r="AE52" s="526"/>
    </row>
    <row r="53" spans="1:31" x14ac:dyDescent="0.2">
      <c r="A53" s="494" t="s">
        <v>15</v>
      </c>
      <c r="B53" s="495"/>
      <c r="C53" s="496">
        <v>92.344038834543483</v>
      </c>
      <c r="D53" s="497" t="s">
        <v>153</v>
      </c>
      <c r="E53" s="496">
        <v>7.6559611817748889</v>
      </c>
      <c r="F53" s="497" t="s">
        <v>153</v>
      </c>
      <c r="G53" s="496">
        <v>93.038295840415458</v>
      </c>
      <c r="H53" s="497" t="s">
        <v>153</v>
      </c>
      <c r="I53" s="496">
        <v>6.9617041690721431</v>
      </c>
      <c r="J53" s="497" t="s">
        <v>153</v>
      </c>
      <c r="K53" s="496">
        <v>92.845640771820811</v>
      </c>
      <c r="L53" s="497" t="s">
        <v>153</v>
      </c>
      <c r="M53" s="496">
        <v>6.9755688617469076</v>
      </c>
      <c r="N53" s="497" t="s">
        <v>153</v>
      </c>
      <c r="O53" s="496" t="s">
        <v>153</v>
      </c>
      <c r="P53" s="497" t="s">
        <v>154</v>
      </c>
      <c r="Q53" s="496" t="s">
        <v>153</v>
      </c>
      <c r="R53" s="497" t="s">
        <v>154</v>
      </c>
      <c r="S53" s="496">
        <v>89.322165190372274</v>
      </c>
      <c r="T53" s="497" t="s">
        <v>153</v>
      </c>
      <c r="U53" s="496">
        <v>10.67783486287402</v>
      </c>
      <c r="V53" s="497" t="s">
        <v>153</v>
      </c>
      <c r="W53" s="496">
        <v>91.637717897431784</v>
      </c>
      <c r="X53" s="497" t="s">
        <v>153</v>
      </c>
      <c r="Y53" s="496">
        <v>8.3240359398465067</v>
      </c>
      <c r="Z53" s="497" t="s">
        <v>153</v>
      </c>
      <c r="AC53" s="520"/>
      <c r="AD53" s="550"/>
      <c r="AE53" s="522"/>
    </row>
    <row r="54" spans="1:31" x14ac:dyDescent="0.2">
      <c r="A54" s="494" t="s">
        <v>13</v>
      </c>
      <c r="B54" s="495"/>
      <c r="C54" s="498">
        <v>93.160037232275954</v>
      </c>
      <c r="D54" s="499" t="s">
        <v>153</v>
      </c>
      <c r="E54" s="498">
        <v>6.8399627925902147</v>
      </c>
      <c r="F54" s="499" t="s">
        <v>153</v>
      </c>
      <c r="G54" s="498">
        <v>93.898357968497677</v>
      </c>
      <c r="H54" s="499" t="s">
        <v>153</v>
      </c>
      <c r="I54" s="498">
        <v>6.1016420450555238</v>
      </c>
      <c r="J54" s="499" t="s">
        <v>153</v>
      </c>
      <c r="K54" s="498">
        <v>93.79282237403234</v>
      </c>
      <c r="L54" s="499" t="s">
        <v>153</v>
      </c>
      <c r="M54" s="498">
        <v>6.207177620121076</v>
      </c>
      <c r="N54" s="499" t="s">
        <v>153</v>
      </c>
      <c r="O54" s="496" t="s">
        <v>153</v>
      </c>
      <c r="P54" s="497" t="s">
        <v>154</v>
      </c>
      <c r="Q54" s="496" t="s">
        <v>153</v>
      </c>
      <c r="R54" s="497" t="s">
        <v>154</v>
      </c>
      <c r="S54" s="496">
        <v>89.243152256156847</v>
      </c>
      <c r="T54" s="497" t="s">
        <v>153</v>
      </c>
      <c r="U54" s="496">
        <v>10.756847824980248</v>
      </c>
      <c r="V54" s="497" t="s">
        <v>153</v>
      </c>
      <c r="W54" s="496">
        <v>92.366149425233075</v>
      </c>
      <c r="X54" s="497" t="s">
        <v>153</v>
      </c>
      <c r="Y54" s="496">
        <v>7.6338506029083053</v>
      </c>
      <c r="Z54" s="497" t="s">
        <v>153</v>
      </c>
      <c r="AC54" s="530"/>
      <c r="AD54" s="409"/>
      <c r="AE54" s="409"/>
    </row>
    <row r="55" spans="1:31" x14ac:dyDescent="0.2">
      <c r="A55" s="490"/>
      <c r="B55" s="491"/>
      <c r="C55" s="500"/>
      <c r="D55" s="493"/>
      <c r="E55" s="500"/>
      <c r="F55" s="493"/>
      <c r="G55" s="500"/>
      <c r="H55" s="493"/>
      <c r="I55" s="500"/>
      <c r="J55" s="493"/>
      <c r="K55" s="500"/>
      <c r="L55" s="493"/>
      <c r="M55" s="500"/>
      <c r="N55" s="493"/>
      <c r="O55" s="500"/>
      <c r="P55" s="493"/>
      <c r="Q55" s="500"/>
      <c r="R55" s="493"/>
      <c r="S55" s="500"/>
      <c r="T55" s="493"/>
      <c r="U55" s="500"/>
      <c r="V55" s="493"/>
      <c r="W55" s="500"/>
      <c r="X55" s="493"/>
      <c r="Y55" s="500"/>
      <c r="Z55" s="493"/>
    </row>
    <row r="56" spans="1:31" x14ac:dyDescent="0.2">
      <c r="A56" s="490" t="s">
        <v>161</v>
      </c>
      <c r="B56" s="491"/>
      <c r="C56" s="500"/>
      <c r="D56" s="493"/>
      <c r="E56" s="500"/>
      <c r="F56" s="493"/>
      <c r="G56" s="500"/>
      <c r="H56" s="493"/>
      <c r="I56" s="500"/>
      <c r="J56" s="493"/>
      <c r="K56" s="500"/>
      <c r="L56" s="493"/>
      <c r="M56" s="500"/>
      <c r="N56" s="493"/>
      <c r="O56" s="500"/>
      <c r="P56" s="493"/>
      <c r="Q56" s="500"/>
      <c r="R56" s="493"/>
      <c r="S56" s="500"/>
      <c r="T56" s="493"/>
      <c r="U56" s="500"/>
      <c r="V56" s="493"/>
      <c r="W56" s="500"/>
      <c r="X56" s="493"/>
      <c r="Y56" s="500"/>
      <c r="Z56" s="493"/>
    </row>
    <row r="57" spans="1:31" x14ac:dyDescent="0.2">
      <c r="A57" s="457" t="s">
        <v>40</v>
      </c>
      <c r="B57" s="458">
        <v>2</v>
      </c>
      <c r="C57" s="459">
        <v>96.135170899033</v>
      </c>
      <c r="D57" s="460"/>
      <c r="E57" s="461">
        <v>3.8648291030466</v>
      </c>
      <c r="F57" s="462"/>
      <c r="G57" s="461">
        <v>90.741186052683005</v>
      </c>
      <c r="H57" s="463"/>
      <c r="I57" s="464">
        <v>9.2588139473169999</v>
      </c>
      <c r="J57" s="465"/>
      <c r="K57" s="461">
        <v>91.123867850772996</v>
      </c>
      <c r="L57" s="463"/>
      <c r="M57" s="461">
        <v>8.8761321492271996</v>
      </c>
      <c r="N57" s="462"/>
      <c r="O57" s="461"/>
      <c r="P57" s="462" t="s">
        <v>262</v>
      </c>
      <c r="Q57" s="459"/>
      <c r="R57" s="460" t="s">
        <v>262</v>
      </c>
      <c r="S57" s="461">
        <v>97.109615521517</v>
      </c>
      <c r="T57" s="462"/>
      <c r="U57" s="461">
        <v>2.8903844784835</v>
      </c>
      <c r="V57" s="463"/>
      <c r="W57" s="464"/>
      <c r="X57" s="465" t="s">
        <v>154</v>
      </c>
      <c r="Y57" s="461"/>
      <c r="Z57" s="463" t="s">
        <v>154</v>
      </c>
    </row>
    <row r="58" spans="1:31" x14ac:dyDescent="0.2">
      <c r="A58" s="466" t="s">
        <v>119</v>
      </c>
      <c r="B58" s="458">
        <v>2</v>
      </c>
      <c r="C58" s="459">
        <v>94.719389301019007</v>
      </c>
      <c r="D58" s="460"/>
      <c r="E58" s="461">
        <v>5.2806106989814001</v>
      </c>
      <c r="F58" s="462"/>
      <c r="G58" s="461">
        <v>95.375998192764001</v>
      </c>
      <c r="H58" s="463"/>
      <c r="I58" s="464">
        <v>4.6240018072364002</v>
      </c>
      <c r="J58" s="465"/>
      <c r="K58" s="461">
        <v>92.860621418649004</v>
      </c>
      <c r="L58" s="463" t="s">
        <v>188</v>
      </c>
      <c r="M58" s="461">
        <v>7.1393785813506003</v>
      </c>
      <c r="N58" s="462" t="s">
        <v>188</v>
      </c>
      <c r="O58" s="461"/>
      <c r="P58" s="462" t="s">
        <v>258</v>
      </c>
      <c r="Q58" s="459"/>
      <c r="R58" s="460" t="s">
        <v>259</v>
      </c>
      <c r="S58" s="461">
        <v>90.690178618171998</v>
      </c>
      <c r="T58" s="462"/>
      <c r="U58" s="461">
        <v>9.3098213818279003</v>
      </c>
      <c r="V58" s="463"/>
      <c r="W58" s="464">
        <v>93.887012021760995</v>
      </c>
      <c r="X58" s="465"/>
      <c r="Y58" s="461">
        <v>6.1129879782392997</v>
      </c>
      <c r="Z58" s="463"/>
    </row>
    <row r="59" spans="1:31" x14ac:dyDescent="0.2">
      <c r="A59" s="468" t="s">
        <v>162</v>
      </c>
      <c r="B59" s="469"/>
      <c r="C59" s="470"/>
      <c r="D59" s="471" t="s">
        <v>154</v>
      </c>
      <c r="E59" s="472"/>
      <c r="F59" s="473" t="s">
        <v>154</v>
      </c>
      <c r="G59" s="472"/>
      <c r="H59" s="474" t="s">
        <v>154</v>
      </c>
      <c r="I59" s="475"/>
      <c r="J59" s="476" t="s">
        <v>154</v>
      </c>
      <c r="K59" s="472"/>
      <c r="L59" s="474" t="s">
        <v>154</v>
      </c>
      <c r="M59" s="472"/>
      <c r="N59" s="473" t="s">
        <v>154</v>
      </c>
      <c r="O59" s="472"/>
      <c r="P59" s="473" t="s">
        <v>154</v>
      </c>
      <c r="Q59" s="470"/>
      <c r="R59" s="471" t="s">
        <v>154</v>
      </c>
      <c r="S59" s="472"/>
      <c r="T59" s="473" t="s">
        <v>154</v>
      </c>
      <c r="U59" s="472"/>
      <c r="V59" s="474" t="s">
        <v>154</v>
      </c>
      <c r="W59" s="475"/>
      <c r="X59" s="476" t="s">
        <v>154</v>
      </c>
      <c r="Y59" s="472"/>
      <c r="Z59" s="474" t="s">
        <v>154</v>
      </c>
    </row>
    <row r="60" spans="1:31" x14ac:dyDescent="0.2">
      <c r="A60" s="468" t="s">
        <v>44</v>
      </c>
      <c r="B60" s="469"/>
      <c r="C60" s="470"/>
      <c r="D60" s="471" t="s">
        <v>154</v>
      </c>
      <c r="E60" s="472"/>
      <c r="F60" s="473" t="s">
        <v>154</v>
      </c>
      <c r="G60" s="472"/>
      <c r="H60" s="474" t="s">
        <v>154</v>
      </c>
      <c r="I60" s="475"/>
      <c r="J60" s="476" t="s">
        <v>154</v>
      </c>
      <c r="K60" s="472"/>
      <c r="L60" s="474" t="s">
        <v>154</v>
      </c>
      <c r="M60" s="472"/>
      <c r="N60" s="473" t="s">
        <v>154</v>
      </c>
      <c r="O60" s="472"/>
      <c r="P60" s="473" t="s">
        <v>154</v>
      </c>
      <c r="Q60" s="470"/>
      <c r="R60" s="471" t="s">
        <v>154</v>
      </c>
      <c r="S60" s="477"/>
      <c r="T60" s="473" t="s">
        <v>154</v>
      </c>
      <c r="U60" s="477"/>
      <c r="V60" s="473" t="s">
        <v>154</v>
      </c>
      <c r="W60" s="475"/>
      <c r="X60" s="476" t="s">
        <v>154</v>
      </c>
      <c r="Y60" s="472"/>
      <c r="Z60" s="474" t="s">
        <v>154</v>
      </c>
    </row>
    <row r="61" spans="1:31" x14ac:dyDescent="0.2">
      <c r="A61" s="457" t="s">
        <v>105</v>
      </c>
      <c r="B61" s="458"/>
      <c r="C61" s="459"/>
      <c r="D61" s="460" t="s">
        <v>154</v>
      </c>
      <c r="E61" s="461"/>
      <c r="F61" s="462" t="s">
        <v>154</v>
      </c>
      <c r="G61" s="461"/>
      <c r="H61" s="463" t="s">
        <v>154</v>
      </c>
      <c r="I61" s="464"/>
      <c r="J61" s="465" t="s">
        <v>154</v>
      </c>
      <c r="K61" s="461"/>
      <c r="L61" s="463" t="s">
        <v>154</v>
      </c>
      <c r="M61" s="461"/>
      <c r="N61" s="462" t="s">
        <v>154</v>
      </c>
      <c r="O61" s="461"/>
      <c r="P61" s="462" t="s">
        <v>154</v>
      </c>
      <c r="Q61" s="459"/>
      <c r="R61" s="460" t="s">
        <v>154</v>
      </c>
      <c r="S61" s="461"/>
      <c r="T61" s="462" t="s">
        <v>154</v>
      </c>
      <c r="U61" s="461"/>
      <c r="V61" s="463" t="s">
        <v>154</v>
      </c>
      <c r="W61" s="464"/>
      <c r="X61" s="465" t="s">
        <v>154</v>
      </c>
      <c r="Y61" s="461"/>
      <c r="Z61" s="463" t="s">
        <v>154</v>
      </c>
    </row>
    <row r="62" spans="1:31" x14ac:dyDescent="0.2">
      <c r="A62" s="466" t="s">
        <v>163</v>
      </c>
      <c r="B62" s="458"/>
      <c r="C62" s="459"/>
      <c r="D62" s="460" t="s">
        <v>154</v>
      </c>
      <c r="E62" s="461"/>
      <c r="F62" s="462" t="s">
        <v>154</v>
      </c>
      <c r="G62" s="461"/>
      <c r="H62" s="463" t="s">
        <v>154</v>
      </c>
      <c r="I62" s="464"/>
      <c r="J62" s="465" t="s">
        <v>154</v>
      </c>
      <c r="K62" s="461"/>
      <c r="L62" s="463" t="s">
        <v>154</v>
      </c>
      <c r="M62" s="461"/>
      <c r="N62" s="462" t="s">
        <v>154</v>
      </c>
      <c r="O62" s="461"/>
      <c r="P62" s="462" t="s">
        <v>154</v>
      </c>
      <c r="Q62" s="459"/>
      <c r="R62" s="460" t="s">
        <v>154</v>
      </c>
      <c r="S62" s="461"/>
      <c r="T62" s="462" t="s">
        <v>154</v>
      </c>
      <c r="U62" s="461"/>
      <c r="V62" s="463" t="s">
        <v>154</v>
      </c>
      <c r="W62" s="464"/>
      <c r="X62" s="465" t="s">
        <v>154</v>
      </c>
      <c r="Y62" s="461"/>
      <c r="Z62" s="463" t="s">
        <v>154</v>
      </c>
    </row>
    <row r="63" spans="1:31" x14ac:dyDescent="0.2">
      <c r="A63" s="468" t="s">
        <v>45</v>
      </c>
      <c r="B63" s="469">
        <v>1</v>
      </c>
      <c r="C63" s="470">
        <v>86.006300601521005</v>
      </c>
      <c r="D63" s="471"/>
      <c r="E63" s="472">
        <v>13.993699398479</v>
      </c>
      <c r="F63" s="473"/>
      <c r="G63" s="472">
        <v>93.362171251367002</v>
      </c>
      <c r="H63" s="474"/>
      <c r="I63" s="475">
        <v>6.6378287486334999</v>
      </c>
      <c r="J63" s="476"/>
      <c r="K63" s="472">
        <v>90.714528874617002</v>
      </c>
      <c r="L63" s="474"/>
      <c r="M63" s="472">
        <v>9.2854711253828004</v>
      </c>
      <c r="N63" s="473"/>
      <c r="O63" s="472"/>
      <c r="P63" s="473" t="s">
        <v>262</v>
      </c>
      <c r="Q63" s="470"/>
      <c r="R63" s="471" t="s">
        <v>262</v>
      </c>
      <c r="S63" s="472">
        <v>79.835812896410005</v>
      </c>
      <c r="T63" s="473"/>
      <c r="U63" s="472">
        <v>20.164187103589999</v>
      </c>
      <c r="V63" s="474"/>
      <c r="W63" s="475">
        <v>86.695835462304004</v>
      </c>
      <c r="X63" s="476"/>
      <c r="Y63" s="472">
        <v>13.304164537696</v>
      </c>
      <c r="Z63" s="474"/>
    </row>
    <row r="64" spans="1:31" x14ac:dyDescent="0.2">
      <c r="A64" s="468" t="s">
        <v>32</v>
      </c>
      <c r="B64" s="469"/>
      <c r="C64" s="470">
        <v>94.51596438496</v>
      </c>
      <c r="D64" s="471"/>
      <c r="E64" s="472">
        <v>5.4840356150399998</v>
      </c>
      <c r="F64" s="473"/>
      <c r="G64" s="472">
        <v>93.299849079384003</v>
      </c>
      <c r="H64" s="474"/>
      <c r="I64" s="475">
        <v>6.7001509206158003</v>
      </c>
      <c r="J64" s="476"/>
      <c r="K64" s="472">
        <v>83.759947973444</v>
      </c>
      <c r="L64" s="474"/>
      <c r="M64" s="472">
        <v>16.240052026556</v>
      </c>
      <c r="N64" s="473"/>
      <c r="O64" s="472">
        <v>67.488387625610997</v>
      </c>
      <c r="P64" s="473"/>
      <c r="Q64" s="470">
        <v>32.511612374389003</v>
      </c>
      <c r="R64" s="471"/>
      <c r="S64" s="477">
        <v>78.177699819067996</v>
      </c>
      <c r="T64" s="473"/>
      <c r="U64" s="477">
        <v>21.822300180932</v>
      </c>
      <c r="V64" s="473"/>
      <c r="W64" s="475">
        <v>85.273708964052005</v>
      </c>
      <c r="X64" s="476"/>
      <c r="Y64" s="472">
        <v>14.726291035948</v>
      </c>
      <c r="Z64" s="474"/>
    </row>
    <row r="65" spans="1:26" x14ac:dyDescent="0.2">
      <c r="A65" s="457" t="s">
        <v>111</v>
      </c>
      <c r="B65" s="458"/>
      <c r="C65" s="459"/>
      <c r="D65" s="460" t="s">
        <v>258</v>
      </c>
      <c r="E65" s="461"/>
      <c r="F65" s="462" t="s">
        <v>259</v>
      </c>
      <c r="G65" s="461"/>
      <c r="H65" s="463" t="s">
        <v>258</v>
      </c>
      <c r="I65" s="464"/>
      <c r="J65" s="465" t="s">
        <v>259</v>
      </c>
      <c r="K65" s="461">
        <v>91.496511746815997</v>
      </c>
      <c r="L65" s="463" t="s">
        <v>188</v>
      </c>
      <c r="M65" s="461">
        <v>8.5034882531787002</v>
      </c>
      <c r="N65" s="462" t="s">
        <v>188</v>
      </c>
      <c r="O65" s="461"/>
      <c r="P65" s="462" t="s">
        <v>258</v>
      </c>
      <c r="Q65" s="459"/>
      <c r="R65" s="460" t="s">
        <v>259</v>
      </c>
      <c r="S65" s="461">
        <v>86.465430703188005</v>
      </c>
      <c r="T65" s="462"/>
      <c r="U65" s="461">
        <v>13.534569296812</v>
      </c>
      <c r="V65" s="463"/>
      <c r="W65" s="464">
        <v>89.606788402606</v>
      </c>
      <c r="X65" s="465"/>
      <c r="Y65" s="461">
        <v>10.393211597387999</v>
      </c>
      <c r="Z65" s="463"/>
    </row>
    <row r="66" spans="1:26" x14ac:dyDescent="0.2">
      <c r="A66" s="466" t="s">
        <v>164</v>
      </c>
      <c r="B66" s="458"/>
      <c r="C66" s="459"/>
      <c r="D66" s="460" t="s">
        <v>154</v>
      </c>
      <c r="E66" s="461"/>
      <c r="F66" s="462" t="s">
        <v>154</v>
      </c>
      <c r="G66" s="461"/>
      <c r="H66" s="463" t="s">
        <v>154</v>
      </c>
      <c r="I66" s="464"/>
      <c r="J66" s="465" t="s">
        <v>154</v>
      </c>
      <c r="K66" s="461"/>
      <c r="L66" s="463" t="s">
        <v>154</v>
      </c>
      <c r="M66" s="461"/>
      <c r="N66" s="462" t="s">
        <v>154</v>
      </c>
      <c r="O66" s="461"/>
      <c r="P66" s="462" t="s">
        <v>154</v>
      </c>
      <c r="Q66" s="459"/>
      <c r="R66" s="460" t="s">
        <v>154</v>
      </c>
      <c r="S66" s="461"/>
      <c r="T66" s="462" t="s">
        <v>154</v>
      </c>
      <c r="U66" s="461"/>
      <c r="V66" s="463" t="s">
        <v>154</v>
      </c>
      <c r="W66" s="464"/>
      <c r="X66" s="465" t="s">
        <v>154</v>
      </c>
      <c r="Y66" s="461"/>
      <c r="Z66" s="463" t="s">
        <v>154</v>
      </c>
    </row>
    <row r="67" spans="1:26" x14ac:dyDescent="0.2">
      <c r="A67" s="468" t="s">
        <v>165</v>
      </c>
      <c r="B67" s="469">
        <v>2</v>
      </c>
      <c r="C67" s="470">
        <v>96.019442096782996</v>
      </c>
      <c r="D67" s="471"/>
      <c r="E67" s="472">
        <v>3.9805579032175</v>
      </c>
      <c r="F67" s="473"/>
      <c r="G67" s="472">
        <v>96.602246530669007</v>
      </c>
      <c r="H67" s="474" t="s">
        <v>188</v>
      </c>
      <c r="I67" s="475">
        <v>3.3977534693307998</v>
      </c>
      <c r="J67" s="476" t="s">
        <v>188</v>
      </c>
      <c r="K67" s="472"/>
      <c r="L67" s="474" t="s">
        <v>268</v>
      </c>
      <c r="M67" s="472"/>
      <c r="N67" s="473" t="s">
        <v>269</v>
      </c>
      <c r="O67" s="472">
        <v>100</v>
      </c>
      <c r="P67" s="473"/>
      <c r="Q67" s="470">
        <v>0</v>
      </c>
      <c r="R67" s="471"/>
      <c r="S67" s="472"/>
      <c r="T67" s="473" t="s">
        <v>154</v>
      </c>
      <c r="U67" s="472"/>
      <c r="V67" s="474" t="s">
        <v>154</v>
      </c>
      <c r="W67" s="475"/>
      <c r="X67" s="476" t="s">
        <v>154</v>
      </c>
      <c r="Y67" s="472"/>
      <c r="Z67" s="474" t="s">
        <v>154</v>
      </c>
    </row>
    <row r="68" spans="1:26" x14ac:dyDescent="0.2">
      <c r="A68" s="490"/>
      <c r="B68" s="491"/>
      <c r="C68" s="501"/>
      <c r="D68" s="502"/>
      <c r="E68" s="501"/>
      <c r="F68" s="502"/>
      <c r="G68" s="501"/>
      <c r="H68" s="502"/>
      <c r="I68" s="501"/>
      <c r="J68" s="502"/>
      <c r="K68" s="501"/>
      <c r="L68" s="502"/>
      <c r="M68" s="501"/>
      <c r="N68" s="502"/>
      <c r="O68" s="501"/>
      <c r="P68" s="502"/>
      <c r="Q68" s="501"/>
      <c r="R68" s="502"/>
      <c r="S68" s="501"/>
      <c r="T68" s="502"/>
      <c r="U68" s="501"/>
      <c r="V68" s="502"/>
      <c r="W68" s="501"/>
      <c r="X68" s="502"/>
      <c r="Y68" s="501"/>
      <c r="Z68" s="502"/>
    </row>
    <row r="69" spans="1:26" ht="13.5" thickBot="1" x14ac:dyDescent="0.25">
      <c r="A69" s="503" t="s">
        <v>166</v>
      </c>
      <c r="B69" s="504"/>
      <c r="C69" s="505" t="s">
        <v>153</v>
      </c>
      <c r="D69" s="506" t="s">
        <v>154</v>
      </c>
      <c r="E69" s="505" t="s">
        <v>153</v>
      </c>
      <c r="F69" s="506" t="s">
        <v>154</v>
      </c>
      <c r="G69" s="505" t="s">
        <v>153</v>
      </c>
      <c r="H69" s="506" t="s">
        <v>154</v>
      </c>
      <c r="I69" s="505" t="s">
        <v>153</v>
      </c>
      <c r="J69" s="506" t="s">
        <v>154</v>
      </c>
      <c r="K69" s="505" t="s">
        <v>153</v>
      </c>
      <c r="L69" s="506" t="s">
        <v>154</v>
      </c>
      <c r="M69" s="505" t="s">
        <v>153</v>
      </c>
      <c r="N69" s="506" t="s">
        <v>154</v>
      </c>
      <c r="O69" s="505" t="s">
        <v>153</v>
      </c>
      <c r="P69" s="506" t="s">
        <v>154</v>
      </c>
      <c r="Q69" s="505" t="s">
        <v>153</v>
      </c>
      <c r="R69" s="506" t="s">
        <v>154</v>
      </c>
      <c r="S69" s="505" t="s">
        <v>153</v>
      </c>
      <c r="T69" s="506" t="s">
        <v>154</v>
      </c>
      <c r="U69" s="505" t="s">
        <v>153</v>
      </c>
      <c r="V69" s="506" t="s">
        <v>154</v>
      </c>
      <c r="W69" s="505" t="s">
        <v>153</v>
      </c>
      <c r="X69" s="506" t="s">
        <v>154</v>
      </c>
      <c r="Y69" s="505" t="s">
        <v>153</v>
      </c>
      <c r="Z69" s="506" t="s">
        <v>154</v>
      </c>
    </row>
    <row r="70" spans="1:26" x14ac:dyDescent="0.2">
      <c r="A70" s="257" t="s">
        <v>270</v>
      </c>
      <c r="B70" s="507"/>
      <c r="C70" s="507"/>
      <c r="D70" s="507"/>
      <c r="E70" s="507"/>
      <c r="F70" s="507"/>
      <c r="G70" s="507"/>
      <c r="H70" s="507"/>
      <c r="I70" s="507"/>
      <c r="J70" s="507"/>
      <c r="K70" s="507"/>
      <c r="L70" s="507"/>
      <c r="M70" s="507"/>
      <c r="N70" s="507"/>
      <c r="O70" s="507"/>
      <c r="P70" s="507"/>
      <c r="Q70" s="507"/>
      <c r="R70" s="507"/>
      <c r="S70" s="507"/>
      <c r="T70" s="507"/>
      <c r="U70" s="507"/>
      <c r="V70" s="507"/>
      <c r="W70" s="507"/>
      <c r="X70" s="507"/>
      <c r="Y70" s="507"/>
      <c r="Z70" s="507"/>
    </row>
    <row r="71" spans="1:26" x14ac:dyDescent="0.2">
      <c r="A71" s="257" t="s">
        <v>271</v>
      </c>
      <c r="B71" s="442"/>
      <c r="C71" s="508"/>
      <c r="D71" s="445"/>
      <c r="E71" s="508"/>
      <c r="F71" s="445"/>
      <c r="G71" s="508"/>
      <c r="H71" s="445"/>
      <c r="I71" s="508"/>
      <c r="J71" s="445"/>
      <c r="K71" s="508"/>
      <c r="L71" s="445"/>
      <c r="M71" s="508"/>
      <c r="N71" s="445"/>
      <c r="O71" s="508"/>
      <c r="P71" s="445"/>
      <c r="Q71" s="508"/>
      <c r="R71" s="445"/>
      <c r="S71" s="508"/>
      <c r="T71" s="445"/>
      <c r="U71" s="508"/>
      <c r="V71" s="445"/>
      <c r="W71" s="508"/>
      <c r="X71" s="445"/>
      <c r="Y71" s="508"/>
      <c r="Z71" s="445"/>
    </row>
    <row r="72" spans="1:26" x14ac:dyDescent="0.2">
      <c r="A72" s="257" t="s">
        <v>272</v>
      </c>
      <c r="B72" s="442"/>
      <c r="C72" s="508"/>
      <c r="D72" s="445"/>
      <c r="E72" s="508"/>
      <c r="F72" s="445"/>
      <c r="G72" s="508"/>
      <c r="H72" s="445"/>
      <c r="I72" s="508"/>
      <c r="J72" s="445"/>
      <c r="K72" s="508"/>
      <c r="L72" s="445"/>
      <c r="M72" s="508"/>
      <c r="N72" s="445"/>
      <c r="O72" s="508"/>
      <c r="P72" s="445"/>
      <c r="Q72" s="508"/>
      <c r="R72" s="445"/>
      <c r="S72" s="508"/>
      <c r="T72" s="445"/>
      <c r="U72" s="508"/>
      <c r="V72" s="445"/>
      <c r="W72" s="508"/>
      <c r="X72" s="445"/>
      <c r="Y72" s="508"/>
      <c r="Z72" s="445"/>
    </row>
    <row r="73" spans="1:26" x14ac:dyDescent="0.2">
      <c r="A73" s="792" t="s">
        <v>273</v>
      </c>
      <c r="B73" s="792"/>
      <c r="C73" s="792"/>
      <c r="D73" s="792"/>
      <c r="E73" s="792"/>
      <c r="F73" s="792"/>
      <c r="G73" s="792"/>
      <c r="H73" s="792"/>
      <c r="I73" s="792"/>
      <c r="J73" s="792"/>
      <c r="K73" s="792"/>
      <c r="L73" s="792"/>
      <c r="M73" s="792"/>
      <c r="N73" s="792"/>
      <c r="O73" s="792"/>
      <c r="P73" s="792"/>
      <c r="Q73" s="792"/>
      <c r="R73" s="792"/>
      <c r="S73" s="792"/>
      <c r="T73" s="792"/>
      <c r="U73" s="792"/>
      <c r="V73" s="792"/>
      <c r="W73" s="792"/>
      <c r="X73" s="792"/>
      <c r="Y73" s="792"/>
      <c r="Z73" s="792"/>
    </row>
    <row r="74" spans="1:26" x14ac:dyDescent="0.2">
      <c r="A74" s="509" t="s">
        <v>274</v>
      </c>
      <c r="B74"/>
    </row>
    <row r="75" spans="1:26" x14ac:dyDescent="0.2">
      <c r="A75" s="510" t="s">
        <v>58</v>
      </c>
      <c r="B75" s="442"/>
      <c r="C75" s="444"/>
      <c r="D75" s="445"/>
      <c r="E75" s="444"/>
      <c r="F75" s="445"/>
      <c r="G75" s="444"/>
      <c r="H75" s="445"/>
      <c r="I75" s="444"/>
      <c r="J75" s="445"/>
      <c r="K75" s="444"/>
      <c r="L75" s="445"/>
      <c r="M75" s="444"/>
      <c r="N75" s="445"/>
      <c r="O75" s="444"/>
      <c r="P75" s="445"/>
      <c r="Q75" s="444"/>
      <c r="R75" s="445"/>
      <c r="S75" s="444"/>
      <c r="T75" s="445"/>
      <c r="U75" s="444"/>
      <c r="V75" s="445"/>
      <c r="W75" s="444"/>
      <c r="X75" s="445"/>
      <c r="Y75" s="444"/>
      <c r="Z75" s="445"/>
    </row>
    <row r="76" spans="1:26" x14ac:dyDescent="0.2">
      <c r="A76" s="444"/>
      <c r="B76" s="442"/>
      <c r="C76" s="444"/>
      <c r="D76" s="445"/>
      <c r="E76" s="444"/>
      <c r="F76" s="445"/>
      <c r="G76" s="444"/>
      <c r="H76" s="445"/>
      <c r="I76" s="444"/>
      <c r="J76" s="445"/>
      <c r="K76" s="444"/>
      <c r="L76" s="445"/>
      <c r="M76" s="444"/>
      <c r="N76" s="445"/>
      <c r="O76" s="444"/>
      <c r="P76" s="445"/>
      <c r="Q76" s="444"/>
      <c r="R76" s="445"/>
      <c r="S76" s="444"/>
      <c r="T76" s="445"/>
      <c r="U76" s="444"/>
      <c r="V76" s="445"/>
      <c r="W76" s="444"/>
      <c r="X76" s="445"/>
      <c r="Y76" s="444"/>
      <c r="Z76" s="445"/>
    </row>
  </sheetData>
  <sortState ref="AC17:AE54">
    <sortCondition descending="1" ref="AD17:AD54"/>
  </sortState>
  <mergeCells count="30">
    <mergeCell ref="G13:J13"/>
    <mergeCell ref="K13:N13"/>
    <mergeCell ref="O13:R13"/>
    <mergeCell ref="S13:V13"/>
    <mergeCell ref="W13:Z13"/>
    <mergeCell ref="Y14:Z14"/>
    <mergeCell ref="C14:D14"/>
    <mergeCell ref="E14:F14"/>
    <mergeCell ref="G14:H14"/>
    <mergeCell ref="I14:J14"/>
    <mergeCell ref="K14:L14"/>
    <mergeCell ref="M14:N14"/>
    <mergeCell ref="O14:P14"/>
    <mergeCell ref="Q14:R14"/>
    <mergeCell ref="S14:T14"/>
    <mergeCell ref="U14:V14"/>
    <mergeCell ref="W14:X14"/>
    <mergeCell ref="A73:Z73"/>
    <mergeCell ref="O15:P15"/>
    <mergeCell ref="Q15:R15"/>
    <mergeCell ref="S15:T15"/>
    <mergeCell ref="U15:V15"/>
    <mergeCell ref="W15:X15"/>
    <mergeCell ref="Y15:Z15"/>
    <mergeCell ref="C15:D15"/>
    <mergeCell ref="E15:F15"/>
    <mergeCell ref="G15:H15"/>
    <mergeCell ref="I15:J15"/>
    <mergeCell ref="K15:L15"/>
    <mergeCell ref="M15:N15"/>
  </mergeCells>
  <conditionalFormatting sqref="E17:E21 E23:E29 E31:E34">
    <cfRule type="containsText" dxfId="352" priority="171" operator="containsText" text="NA">
      <formula>NOT(ISERROR(SEARCH("NA",E17)))</formula>
    </cfRule>
  </conditionalFormatting>
  <conditionalFormatting sqref="K17:K21 K23:K28 K31:K34">
    <cfRule type="containsText" dxfId="351" priority="170" operator="containsText" text="NA">
      <formula>NOT(ISERROR(SEARCH("NA",K17)))</formula>
    </cfRule>
  </conditionalFormatting>
  <conditionalFormatting sqref="G17:G21 G23:G29 G31:G34">
    <cfRule type="containsText" dxfId="350" priority="169" operator="containsText" text="NA">
      <formula>NOT(ISERROR(SEARCH("NA",G17)))</formula>
    </cfRule>
  </conditionalFormatting>
  <conditionalFormatting sqref="M17:M21 M23:M28 M31:M34">
    <cfRule type="containsText" dxfId="349" priority="168" operator="containsText" text="NA">
      <formula>NOT(ISERROR(SEARCH("NA",M17)))</formula>
    </cfRule>
  </conditionalFormatting>
  <conditionalFormatting sqref="O17:O28 O31:O34">
    <cfRule type="containsText" dxfId="348" priority="167" operator="containsText" text="NA">
      <formula>NOT(ISERROR(SEARCH("NA",O17)))</formula>
    </cfRule>
  </conditionalFormatting>
  <conditionalFormatting sqref="S17:S19 S21:S28 S31:S34">
    <cfRule type="containsText" dxfId="347" priority="166" operator="containsText" text="NA">
      <formula>NOT(ISERROR(SEARCH("NA",S17)))</formula>
    </cfRule>
  </conditionalFormatting>
  <conditionalFormatting sqref="Y17 Y28 Y31:Y34 Y19:Y26">
    <cfRule type="containsText" dxfId="346" priority="165" operator="containsText" text="NA">
      <formula>NOT(ISERROR(SEARCH("NA",Y17)))</formula>
    </cfRule>
  </conditionalFormatting>
  <conditionalFormatting sqref="U17:U19 U21:U28 U31:U34">
    <cfRule type="containsText" dxfId="345" priority="164" operator="containsText" text="NA">
      <formula>NOT(ISERROR(SEARCH("NA",U17)))</formula>
    </cfRule>
  </conditionalFormatting>
  <conditionalFormatting sqref="K25">
    <cfRule type="containsText" dxfId="344" priority="163" operator="containsText" text="NA">
      <formula>NOT(ISERROR(SEARCH("NA",K25)))</formula>
    </cfRule>
  </conditionalFormatting>
  <conditionalFormatting sqref="M25">
    <cfRule type="containsText" dxfId="343" priority="162" operator="containsText" text="NA">
      <formula>NOT(ISERROR(SEARCH("NA",M25)))</formula>
    </cfRule>
  </conditionalFormatting>
  <conditionalFormatting sqref="O25">
    <cfRule type="containsText" dxfId="342" priority="161" operator="containsText" text="NA">
      <formula>NOT(ISERROR(SEARCH("NA",O25)))</formula>
    </cfRule>
  </conditionalFormatting>
  <conditionalFormatting sqref="G18">
    <cfRule type="containsText" dxfId="341" priority="150" operator="containsText" text="NA">
      <formula>NOT(ISERROR(SEARCH("NA",G18)))</formula>
    </cfRule>
  </conditionalFormatting>
  <conditionalFormatting sqref="E23">
    <cfRule type="containsText" dxfId="340" priority="160" operator="containsText" text="NA">
      <formula>NOT(ISERROR(SEARCH("NA",E23)))</formula>
    </cfRule>
  </conditionalFormatting>
  <conditionalFormatting sqref="K23">
    <cfRule type="containsText" dxfId="339" priority="159" operator="containsText" text="NA">
      <formula>NOT(ISERROR(SEARCH("NA",K23)))</formula>
    </cfRule>
  </conditionalFormatting>
  <conditionalFormatting sqref="G23">
    <cfRule type="containsText" dxfId="338" priority="158" operator="containsText" text="NA">
      <formula>NOT(ISERROR(SEARCH("NA",G23)))</formula>
    </cfRule>
  </conditionalFormatting>
  <conditionalFormatting sqref="M23">
    <cfRule type="containsText" dxfId="337" priority="157" operator="containsText" text="NA">
      <formula>NOT(ISERROR(SEARCH("NA",M23)))</formula>
    </cfRule>
  </conditionalFormatting>
  <conditionalFormatting sqref="O23">
    <cfRule type="containsText" dxfId="336" priority="156" operator="containsText" text="NA">
      <formula>NOT(ISERROR(SEARCH("NA",O23)))</formula>
    </cfRule>
  </conditionalFormatting>
  <conditionalFormatting sqref="S23">
    <cfRule type="containsText" dxfId="335" priority="155" operator="containsText" text="NA">
      <formula>NOT(ISERROR(SEARCH("NA",S23)))</formula>
    </cfRule>
  </conditionalFormatting>
  <conditionalFormatting sqref="Y23">
    <cfRule type="containsText" dxfId="334" priority="154" operator="containsText" text="NA">
      <formula>NOT(ISERROR(SEARCH("NA",Y23)))</formula>
    </cfRule>
  </conditionalFormatting>
  <conditionalFormatting sqref="U23">
    <cfRule type="containsText" dxfId="333" priority="153" operator="containsText" text="NA">
      <formula>NOT(ISERROR(SEARCH("NA",U23)))</formula>
    </cfRule>
  </conditionalFormatting>
  <conditionalFormatting sqref="G22">
    <cfRule type="containsText" dxfId="332" priority="142" operator="containsText" text="NA">
      <formula>NOT(ISERROR(SEARCH("NA",G22)))</formula>
    </cfRule>
  </conditionalFormatting>
  <conditionalFormatting sqref="M22">
    <cfRule type="containsText" dxfId="331" priority="141" operator="containsText" text="NA">
      <formula>NOT(ISERROR(SEARCH("NA",M22)))</formula>
    </cfRule>
  </conditionalFormatting>
  <conditionalFormatting sqref="E38:E50">
    <cfRule type="containsText" dxfId="330" priority="140" operator="containsText" text="NA">
      <formula>NOT(ISERROR(SEARCH("NA",E38)))</formula>
    </cfRule>
  </conditionalFormatting>
  <conditionalFormatting sqref="K38:K50">
    <cfRule type="containsText" dxfId="329" priority="139" operator="containsText" text="NA">
      <formula>NOT(ISERROR(SEARCH("NA",K38)))</formula>
    </cfRule>
  </conditionalFormatting>
  <conditionalFormatting sqref="E18">
    <cfRule type="containsText" dxfId="328" priority="152" operator="containsText" text="NA">
      <formula>NOT(ISERROR(SEARCH("NA",E18)))</formula>
    </cfRule>
  </conditionalFormatting>
  <conditionalFormatting sqref="K18">
    <cfRule type="containsText" dxfId="327" priority="151" operator="containsText" text="NA">
      <formula>NOT(ISERROR(SEARCH("NA",K18)))</formula>
    </cfRule>
  </conditionalFormatting>
  <conditionalFormatting sqref="M18">
    <cfRule type="containsText" dxfId="326" priority="149" operator="containsText" text="NA">
      <formula>NOT(ISERROR(SEARCH("NA",M18)))</formula>
    </cfRule>
  </conditionalFormatting>
  <conditionalFormatting sqref="O18">
    <cfRule type="containsText" dxfId="325" priority="148" operator="containsText" text="NA">
      <formula>NOT(ISERROR(SEARCH("NA",O18)))</formula>
    </cfRule>
  </conditionalFormatting>
  <conditionalFormatting sqref="S18">
    <cfRule type="containsText" dxfId="324" priority="147" operator="containsText" text="NA">
      <formula>NOT(ISERROR(SEARCH("NA",S18)))</formula>
    </cfRule>
  </conditionalFormatting>
  <conditionalFormatting sqref="Y25">
    <cfRule type="containsText" dxfId="323" priority="145" operator="containsText" text="NA">
      <formula>NOT(ISERROR(SEARCH("NA",Y25)))</formula>
    </cfRule>
  </conditionalFormatting>
  <conditionalFormatting sqref="U18">
    <cfRule type="containsText" dxfId="322" priority="146" operator="containsText" text="NA">
      <formula>NOT(ISERROR(SEARCH("NA",U18)))</formula>
    </cfRule>
  </conditionalFormatting>
  <conditionalFormatting sqref="M38 M42 M46 M50">
    <cfRule type="containsText" dxfId="321" priority="129" operator="containsText" text="NA">
      <formula>NOT(ISERROR(SEARCH("NA",M38)))</formula>
    </cfRule>
  </conditionalFormatting>
  <conditionalFormatting sqref="E22">
    <cfRule type="containsText" dxfId="320" priority="144" operator="containsText" text="NA">
      <formula>NOT(ISERROR(SEARCH("NA",E22)))</formula>
    </cfRule>
  </conditionalFormatting>
  <conditionalFormatting sqref="K22">
    <cfRule type="containsText" dxfId="319" priority="143" operator="containsText" text="NA">
      <formula>NOT(ISERROR(SEARCH("NA",K22)))</formula>
    </cfRule>
  </conditionalFormatting>
  <conditionalFormatting sqref="G38:G50">
    <cfRule type="containsText" dxfId="318" priority="138" operator="containsText" text="NA">
      <formula>NOT(ISERROR(SEARCH("NA",G38)))</formula>
    </cfRule>
  </conditionalFormatting>
  <conditionalFormatting sqref="M38:M50">
    <cfRule type="containsText" dxfId="317" priority="137" operator="containsText" text="NA">
      <formula>NOT(ISERROR(SEARCH("NA",M38)))</formula>
    </cfRule>
  </conditionalFormatting>
  <conditionalFormatting sqref="O38:O51">
    <cfRule type="containsText" dxfId="316" priority="136" operator="containsText" text="NA">
      <formula>NOT(ISERROR(SEARCH("NA",O38)))</formula>
    </cfRule>
  </conditionalFormatting>
  <conditionalFormatting sqref="S38:S39 S41:S43 S45:S47 S49:S51">
    <cfRule type="containsText" dxfId="315" priority="135" operator="containsText" text="NA">
      <formula>NOT(ISERROR(SEARCH("NA",S38)))</formula>
    </cfRule>
  </conditionalFormatting>
  <conditionalFormatting sqref="Y38:Y51">
    <cfRule type="containsText" dxfId="314" priority="134" operator="containsText" text="NA">
      <formula>NOT(ISERROR(SEARCH("NA",Y38)))</formula>
    </cfRule>
  </conditionalFormatting>
  <conditionalFormatting sqref="U38:U39 U41:U43 U45:U47 U49:U51">
    <cfRule type="containsText" dxfId="313" priority="133" operator="containsText" text="NA">
      <formula>NOT(ISERROR(SEARCH("NA",U38)))</formula>
    </cfRule>
  </conditionalFormatting>
  <conditionalFormatting sqref="E38 E42 E46 E50">
    <cfRule type="containsText" dxfId="312" priority="132" operator="containsText" text="NA">
      <formula>NOT(ISERROR(SEARCH("NA",E38)))</formula>
    </cfRule>
  </conditionalFormatting>
  <conditionalFormatting sqref="K38 K42 K46 K50">
    <cfRule type="containsText" dxfId="311" priority="131" operator="containsText" text="NA">
      <formula>NOT(ISERROR(SEARCH("NA",K38)))</formula>
    </cfRule>
  </conditionalFormatting>
  <conditionalFormatting sqref="G38 G42 G46 G50">
    <cfRule type="containsText" dxfId="310" priority="130" operator="containsText" text="NA">
      <formula>NOT(ISERROR(SEARCH("NA",G38)))</formula>
    </cfRule>
  </conditionalFormatting>
  <conditionalFormatting sqref="O38 O42 O46 O50">
    <cfRule type="containsText" dxfId="309" priority="128" operator="containsText" text="NA">
      <formula>NOT(ISERROR(SEARCH("NA",O38)))</formula>
    </cfRule>
  </conditionalFormatting>
  <conditionalFormatting sqref="S38 S42 S46 S50">
    <cfRule type="containsText" dxfId="308" priority="127" operator="containsText" text="NA">
      <formula>NOT(ISERROR(SEARCH("NA",S38)))</formula>
    </cfRule>
  </conditionalFormatting>
  <conditionalFormatting sqref="Y38 Y42 Y46 Y50">
    <cfRule type="containsText" dxfId="307" priority="126" operator="containsText" text="NA">
      <formula>NOT(ISERROR(SEARCH("NA",Y38)))</formula>
    </cfRule>
  </conditionalFormatting>
  <conditionalFormatting sqref="U38 U42 U46 U50">
    <cfRule type="containsText" dxfId="306" priority="125" operator="containsText" text="NA">
      <formula>NOT(ISERROR(SEARCH("NA",U38)))</formula>
    </cfRule>
  </conditionalFormatting>
  <conditionalFormatting sqref="E57:E67">
    <cfRule type="containsText" dxfId="305" priority="124" operator="containsText" text="NA">
      <formula>NOT(ISERROR(SEARCH("NA",E57)))</formula>
    </cfRule>
  </conditionalFormatting>
  <conditionalFormatting sqref="K57:K67">
    <cfRule type="containsText" dxfId="304" priority="123" operator="containsText" text="NA">
      <formula>NOT(ISERROR(SEARCH("NA",K57)))</formula>
    </cfRule>
  </conditionalFormatting>
  <conditionalFormatting sqref="G57:G67">
    <cfRule type="containsText" dxfId="303" priority="122" operator="containsText" text="NA">
      <formula>NOT(ISERROR(SEARCH("NA",G57)))</formula>
    </cfRule>
  </conditionalFormatting>
  <conditionalFormatting sqref="M57:M67">
    <cfRule type="containsText" dxfId="302" priority="121" operator="containsText" text="NA">
      <formula>NOT(ISERROR(SEARCH("NA",M57)))</formula>
    </cfRule>
  </conditionalFormatting>
  <conditionalFormatting sqref="O57:O67">
    <cfRule type="containsText" dxfId="301" priority="120" operator="containsText" text="NA">
      <formula>NOT(ISERROR(SEARCH("NA",O57)))</formula>
    </cfRule>
  </conditionalFormatting>
  <conditionalFormatting sqref="S57:S59 S61:S63 S65:S67">
    <cfRule type="containsText" dxfId="300" priority="119" operator="containsText" text="NA">
      <formula>NOT(ISERROR(SEARCH("NA",S57)))</formula>
    </cfRule>
  </conditionalFormatting>
  <conditionalFormatting sqref="Y57:Y67">
    <cfRule type="containsText" dxfId="299" priority="118" operator="containsText" text="NA">
      <formula>NOT(ISERROR(SEARCH("NA",Y57)))</formula>
    </cfRule>
  </conditionalFormatting>
  <conditionalFormatting sqref="U57:U59 U61:U63 U65:U67">
    <cfRule type="containsText" dxfId="298" priority="117" operator="containsText" text="NA">
      <formula>NOT(ISERROR(SEARCH("NA",U57)))</formula>
    </cfRule>
  </conditionalFormatting>
  <conditionalFormatting sqref="E58 E62 E66">
    <cfRule type="containsText" dxfId="297" priority="116" operator="containsText" text="NA">
      <formula>NOT(ISERROR(SEARCH("NA",E58)))</formula>
    </cfRule>
  </conditionalFormatting>
  <conditionalFormatting sqref="K58 K62 K66">
    <cfRule type="containsText" dxfId="296" priority="115" operator="containsText" text="NA">
      <formula>NOT(ISERROR(SEARCH("NA",K58)))</formula>
    </cfRule>
  </conditionalFormatting>
  <conditionalFormatting sqref="G58 G62 G66">
    <cfRule type="containsText" dxfId="295" priority="114" operator="containsText" text="NA">
      <formula>NOT(ISERROR(SEARCH("NA",G58)))</formula>
    </cfRule>
  </conditionalFormatting>
  <conditionalFormatting sqref="M58 M62 M66">
    <cfRule type="containsText" dxfId="294" priority="113" operator="containsText" text="NA">
      <formula>NOT(ISERROR(SEARCH("NA",M58)))</formula>
    </cfRule>
  </conditionalFormatting>
  <conditionalFormatting sqref="O58 O62 O66">
    <cfRule type="containsText" dxfId="293" priority="112" operator="containsText" text="NA">
      <formula>NOT(ISERROR(SEARCH("NA",O58)))</formula>
    </cfRule>
  </conditionalFormatting>
  <conditionalFormatting sqref="S58 S62 S66">
    <cfRule type="containsText" dxfId="292" priority="111" operator="containsText" text="NA">
      <formula>NOT(ISERROR(SEARCH("NA",S58)))</formula>
    </cfRule>
  </conditionalFormatting>
  <conditionalFormatting sqref="Y58 Y62 Y66">
    <cfRule type="containsText" dxfId="291" priority="110" operator="containsText" text="NA">
      <formula>NOT(ISERROR(SEARCH("NA",Y58)))</formula>
    </cfRule>
  </conditionalFormatting>
  <conditionalFormatting sqref="U58 U62 U66">
    <cfRule type="containsText" dxfId="290" priority="109" operator="containsText" text="NA">
      <formula>NOT(ISERROR(SEARCH("NA",U58)))</formula>
    </cfRule>
  </conditionalFormatting>
  <conditionalFormatting sqref="Q43">
    <cfRule type="containsText" dxfId="289" priority="108" operator="containsText" text="NA">
      <formula>NOT(ISERROR(SEARCH("NA",Q43)))</formula>
    </cfRule>
  </conditionalFormatting>
  <conditionalFormatting sqref="Y35">
    <cfRule type="containsText" dxfId="288" priority="93" operator="containsText" text="NA">
      <formula>NOT(ISERROR(SEARCH("NA",Y35)))</formula>
    </cfRule>
  </conditionalFormatting>
  <conditionalFormatting sqref="E30">
    <cfRule type="containsText" dxfId="287" priority="107" operator="containsText" text="NA">
      <formula>NOT(ISERROR(SEARCH("NA",E30)))</formula>
    </cfRule>
  </conditionalFormatting>
  <conditionalFormatting sqref="K30">
    <cfRule type="containsText" dxfId="286" priority="106" operator="containsText" text="NA">
      <formula>NOT(ISERROR(SEARCH("NA",K30)))</formula>
    </cfRule>
  </conditionalFormatting>
  <conditionalFormatting sqref="G30">
    <cfRule type="containsText" dxfId="285" priority="105" operator="containsText" text="NA">
      <formula>NOT(ISERROR(SEARCH("NA",G30)))</formula>
    </cfRule>
  </conditionalFormatting>
  <conditionalFormatting sqref="M30">
    <cfRule type="containsText" dxfId="284" priority="104" operator="containsText" text="NA">
      <formula>NOT(ISERROR(SEARCH("NA",M30)))</formula>
    </cfRule>
  </conditionalFormatting>
  <conditionalFormatting sqref="O30">
    <cfRule type="containsText" dxfId="283" priority="103" operator="containsText" text="NA">
      <formula>NOT(ISERROR(SEARCH("NA",O30)))</formula>
    </cfRule>
  </conditionalFormatting>
  <conditionalFormatting sqref="S30">
    <cfRule type="containsText" dxfId="282" priority="102" operator="containsText" text="NA">
      <formula>NOT(ISERROR(SEARCH("NA",S30)))</formula>
    </cfRule>
  </conditionalFormatting>
  <conditionalFormatting sqref="Y30">
    <cfRule type="containsText" dxfId="281" priority="101" operator="containsText" text="NA">
      <formula>NOT(ISERROR(SEARCH("NA",Y30)))</formula>
    </cfRule>
  </conditionalFormatting>
  <conditionalFormatting sqref="U30">
    <cfRule type="containsText" dxfId="280" priority="100" operator="containsText" text="NA">
      <formula>NOT(ISERROR(SEARCH("NA",U30)))</formula>
    </cfRule>
  </conditionalFormatting>
  <conditionalFormatting sqref="C36 E36 K36 G36 I36 M36 O36 Q36 S36 Y36 U36 W36">
    <cfRule type="containsText" dxfId="279" priority="99" operator="containsText" text="NA">
      <formula>NOT(ISERROR(SEARCH("NA",C36)))</formula>
    </cfRule>
  </conditionalFormatting>
  <conditionalFormatting sqref="E51">
    <cfRule type="containsText" dxfId="278" priority="98" operator="containsText" text="NA">
      <formula>NOT(ISERROR(SEARCH("NA",E51)))</formula>
    </cfRule>
  </conditionalFormatting>
  <conditionalFormatting sqref="K51">
    <cfRule type="containsText" dxfId="277" priority="97" operator="containsText" text="NA">
      <formula>NOT(ISERROR(SEARCH("NA",K51)))</formula>
    </cfRule>
  </conditionalFormatting>
  <conditionalFormatting sqref="G51">
    <cfRule type="containsText" dxfId="276" priority="96" operator="containsText" text="NA">
      <formula>NOT(ISERROR(SEARCH("NA",G51)))</formula>
    </cfRule>
  </conditionalFormatting>
  <conditionalFormatting sqref="M51">
    <cfRule type="containsText" dxfId="275" priority="95" operator="containsText" text="NA">
      <formula>NOT(ISERROR(SEARCH("NA",M51)))</formula>
    </cfRule>
  </conditionalFormatting>
  <conditionalFormatting sqref="Y18">
    <cfRule type="containsText" dxfId="274" priority="94" operator="containsText" text="NA">
      <formula>NOT(ISERROR(SEARCH("NA",Y18)))</formula>
    </cfRule>
  </conditionalFormatting>
  <conditionalFormatting sqref="E37">
    <cfRule type="containsText" dxfId="273" priority="92" operator="containsText" text="NA">
      <formula>NOT(ISERROR(SEARCH("NA",E37)))</formula>
    </cfRule>
  </conditionalFormatting>
  <conditionalFormatting sqref="K37">
    <cfRule type="containsText" dxfId="272" priority="91" operator="containsText" text="NA">
      <formula>NOT(ISERROR(SEARCH("NA",K37)))</formula>
    </cfRule>
  </conditionalFormatting>
  <conditionalFormatting sqref="G37">
    <cfRule type="containsText" dxfId="271" priority="90" operator="containsText" text="NA">
      <formula>NOT(ISERROR(SEARCH("NA",G37)))</formula>
    </cfRule>
  </conditionalFormatting>
  <conditionalFormatting sqref="M37">
    <cfRule type="containsText" dxfId="270" priority="89" operator="containsText" text="NA">
      <formula>NOT(ISERROR(SEARCH("NA",M37)))</formula>
    </cfRule>
  </conditionalFormatting>
  <conditionalFormatting sqref="O37">
    <cfRule type="containsText" dxfId="269" priority="88" operator="containsText" text="NA">
      <formula>NOT(ISERROR(SEARCH("NA",O37)))</formula>
    </cfRule>
  </conditionalFormatting>
  <conditionalFormatting sqref="S37">
    <cfRule type="containsText" dxfId="268" priority="87" operator="containsText" text="NA">
      <formula>NOT(ISERROR(SEARCH("NA",S37)))</formula>
    </cfRule>
  </conditionalFormatting>
  <conditionalFormatting sqref="Y37">
    <cfRule type="containsText" dxfId="267" priority="86" operator="containsText" text="NA">
      <formula>NOT(ISERROR(SEARCH("NA",Y37)))</formula>
    </cfRule>
  </conditionalFormatting>
  <conditionalFormatting sqref="U37">
    <cfRule type="containsText" dxfId="266" priority="85" operator="containsText" text="NA">
      <formula>NOT(ISERROR(SEARCH("NA",U37)))</formula>
    </cfRule>
  </conditionalFormatting>
  <conditionalFormatting sqref="AD36">
    <cfRule type="containsText" dxfId="265" priority="11" operator="containsText" text="NA">
      <formula>NOT(ISERROR(SEARCH("NA",AD36)))</formula>
    </cfRule>
  </conditionalFormatting>
  <conditionalFormatting sqref="AE17:AE21 AE23:AE29 AE31:AE34">
    <cfRule type="containsText" dxfId="264" priority="10" operator="containsText" text="NA">
      <formula>NOT(ISERROR(SEARCH("NA",AE17)))</formula>
    </cfRule>
  </conditionalFormatting>
  <conditionalFormatting sqref="AE18">
    <cfRule type="containsText" dxfId="263" priority="8" operator="containsText" text="NA">
      <formula>NOT(ISERROR(SEARCH("NA",AE18)))</formula>
    </cfRule>
  </conditionalFormatting>
  <conditionalFormatting sqref="AE23">
    <cfRule type="containsText" dxfId="262" priority="9" operator="containsText" text="NA">
      <formula>NOT(ISERROR(SEARCH("NA",AE23)))</formula>
    </cfRule>
  </conditionalFormatting>
  <conditionalFormatting sqref="AE22">
    <cfRule type="containsText" dxfId="261" priority="7" operator="containsText" text="NA">
      <formula>NOT(ISERROR(SEARCH("NA",AE22)))</formula>
    </cfRule>
  </conditionalFormatting>
  <conditionalFormatting sqref="AE38:AE50">
    <cfRule type="containsText" dxfId="260" priority="6" operator="containsText" text="NA">
      <formula>NOT(ISERROR(SEARCH("NA",AE38)))</formula>
    </cfRule>
  </conditionalFormatting>
  <conditionalFormatting sqref="AE38 AE42 AE46 AE50">
    <cfRule type="containsText" dxfId="259" priority="5" operator="containsText" text="NA">
      <formula>NOT(ISERROR(SEARCH("NA",AE38)))</formula>
    </cfRule>
  </conditionalFormatting>
  <conditionalFormatting sqref="AE30">
    <cfRule type="containsText" dxfId="258" priority="4" operator="containsText" text="NA">
      <formula>NOT(ISERROR(SEARCH("NA",AE30)))</formula>
    </cfRule>
  </conditionalFormatting>
  <conditionalFormatting sqref="AE36">
    <cfRule type="containsText" dxfId="257" priority="3" operator="containsText" text="NA">
      <formula>NOT(ISERROR(SEARCH("NA",AE36)))</formula>
    </cfRule>
  </conditionalFormatting>
  <conditionalFormatting sqref="AE51">
    <cfRule type="containsText" dxfId="256" priority="2" operator="containsText" text="NA">
      <formula>NOT(ISERROR(SEARCH("NA",AE51)))</formula>
    </cfRule>
  </conditionalFormatting>
  <conditionalFormatting sqref="AE37">
    <cfRule type="containsText" dxfId="255" priority="1" operator="containsText" text="NA">
      <formula>NOT(ISERROR(SEARCH("NA",AE37)))</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72" fitToHeight="2" orientation="portrait" r:id="rId3"/>
  <headerFooter>
    <oddHeader>&amp;L&amp;"Arial,Italic"&amp;8&amp;F&amp;A&amp;R&amp;"Arial,Italic"&amp;8&amp;D</oddHeader>
  </headerFooter>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9"/>
  <sheetViews>
    <sheetView topLeftCell="A3" zoomScaleSheetLayoutView="70" workbookViewId="0"/>
  </sheetViews>
  <sheetFormatPr defaultColWidth="9.140625" defaultRowHeight="12.75" x14ac:dyDescent="0.2"/>
  <cols>
    <col min="1" max="1" width="15.7109375" customWidth="1"/>
    <col min="2" max="2" width="3.7109375" style="447" customWidth="1"/>
    <col min="3" max="3" width="8.28515625" customWidth="1"/>
    <col min="4" max="4" width="2.42578125" style="443" customWidth="1"/>
    <col min="5" max="5" width="8.28515625" customWidth="1"/>
    <col min="6" max="6" width="2.42578125" style="443" customWidth="1"/>
    <col min="7" max="7" width="8.28515625" customWidth="1"/>
    <col min="8" max="8" width="2.42578125" style="443" customWidth="1"/>
    <col min="9" max="9" width="8.28515625" customWidth="1"/>
    <col min="10" max="10" width="2.42578125" style="443" customWidth="1"/>
    <col min="11" max="11" width="8.28515625" customWidth="1"/>
    <col min="12" max="12" width="2.42578125" style="443" customWidth="1"/>
    <col min="13" max="13" width="8.28515625" customWidth="1"/>
    <col min="14" max="14" width="2.42578125" style="443" customWidth="1"/>
    <col min="15" max="15" width="8.28515625" customWidth="1"/>
    <col min="16" max="16" width="2.42578125" style="443" customWidth="1"/>
    <col min="17" max="17" width="8.28515625" customWidth="1"/>
    <col min="18" max="18" width="2.42578125" style="443" customWidth="1"/>
    <col min="19" max="19" width="8.28515625" customWidth="1"/>
    <col min="20" max="20" width="2.42578125" style="443" customWidth="1"/>
    <col min="21" max="21" width="8.28515625" customWidth="1"/>
    <col min="22" max="22" width="2.42578125" style="443" customWidth="1"/>
    <col min="23" max="23" width="8.28515625" customWidth="1"/>
    <col min="24" max="24" width="2.42578125" style="443" customWidth="1"/>
    <col min="25" max="25" width="8.28515625" customWidth="1"/>
    <col min="26" max="26" width="2.42578125" style="443" customWidth="1"/>
    <col min="28" max="28" width="3" customWidth="1"/>
  </cols>
  <sheetData>
    <row r="1" spans="1:26" s="26" customFormat="1" x14ac:dyDescent="0.2">
      <c r="A1" s="437" t="s">
        <v>59</v>
      </c>
      <c r="B1" s="438"/>
      <c r="D1" s="439"/>
      <c r="F1" s="439"/>
      <c r="H1" s="439"/>
      <c r="J1" s="439"/>
      <c r="L1" s="439"/>
      <c r="N1" s="439"/>
      <c r="P1" s="439"/>
      <c r="R1" s="439"/>
      <c r="T1" s="439"/>
      <c r="V1" s="439"/>
      <c r="X1" s="439"/>
      <c r="Z1" s="439"/>
    </row>
    <row r="2" spans="1:26" s="26" customFormat="1" x14ac:dyDescent="0.2">
      <c r="A2" s="26" t="s">
        <v>223</v>
      </c>
      <c r="B2" s="440" t="s">
        <v>277</v>
      </c>
      <c r="D2" s="439"/>
      <c r="F2" s="439"/>
      <c r="H2" s="439"/>
      <c r="J2" s="439"/>
      <c r="L2" s="439"/>
      <c r="N2" s="439"/>
      <c r="P2" s="439"/>
      <c r="R2" s="439"/>
      <c r="T2" s="439"/>
      <c r="V2" s="439"/>
      <c r="X2" s="439"/>
      <c r="Z2" s="439"/>
    </row>
    <row r="3" spans="1:26" s="26" customFormat="1" x14ac:dyDescent="0.2">
      <c r="A3" s="26" t="s">
        <v>62</v>
      </c>
      <c r="B3" s="438"/>
      <c r="D3" s="439"/>
      <c r="F3" s="439"/>
      <c r="H3" s="439"/>
      <c r="J3" s="439"/>
      <c r="L3" s="439"/>
      <c r="N3" s="439"/>
      <c r="P3" s="439"/>
      <c r="R3" s="439"/>
      <c r="T3" s="439"/>
      <c r="V3" s="439"/>
      <c r="X3" s="439"/>
      <c r="Z3" s="439"/>
    </row>
    <row r="4" spans="1:26" s="26" customFormat="1" x14ac:dyDescent="0.2">
      <c r="A4" s="437" t="s">
        <v>63</v>
      </c>
      <c r="B4" s="438"/>
      <c r="D4" s="439"/>
      <c r="F4" s="439"/>
      <c r="H4" s="439"/>
      <c r="J4" s="439"/>
      <c r="L4" s="439"/>
      <c r="N4" s="439"/>
      <c r="P4" s="439"/>
      <c r="R4" s="439"/>
      <c r="T4" s="439"/>
      <c r="V4" s="439"/>
      <c r="X4" s="439"/>
      <c r="Z4" s="439"/>
    </row>
    <row r="5" spans="1:26" s="26" customFormat="1" x14ac:dyDescent="0.2">
      <c r="B5" s="438"/>
      <c r="D5" s="439"/>
      <c r="F5" s="439"/>
      <c r="H5" s="439"/>
      <c r="J5" s="439"/>
      <c r="L5" s="439"/>
      <c r="N5" s="439"/>
      <c r="P5" s="439"/>
      <c r="R5" s="439"/>
      <c r="T5" s="439"/>
      <c r="V5" s="439"/>
      <c r="X5" s="439"/>
      <c r="Z5" s="439"/>
    </row>
    <row r="6" spans="1:26" x14ac:dyDescent="0.2">
      <c r="A6" s="551" t="s">
        <v>278</v>
      </c>
      <c r="B6" s="442"/>
    </row>
    <row r="7" spans="1:26" x14ac:dyDescent="0.2">
      <c r="A7" s="441" t="s">
        <v>279</v>
      </c>
      <c r="B7" s="442"/>
    </row>
    <row r="8" spans="1:26" x14ac:dyDescent="0.2">
      <c r="A8" s="446" t="s">
        <v>280</v>
      </c>
    </row>
    <row r="10" spans="1:26" ht="12.75" customHeight="1" x14ac:dyDescent="0.2"/>
    <row r="11" spans="1:26" ht="12.75" customHeight="1" x14ac:dyDescent="0.2"/>
    <row r="12" spans="1:26" ht="12.75" customHeight="1" x14ac:dyDescent="0.2">
      <c r="C12" s="805" t="s">
        <v>149</v>
      </c>
      <c r="D12" s="806"/>
      <c r="E12" s="806"/>
      <c r="F12" s="806"/>
      <c r="G12" s="806"/>
      <c r="H12" s="806"/>
      <c r="I12" s="806"/>
      <c r="J12" s="807"/>
      <c r="K12" s="805" t="s">
        <v>204</v>
      </c>
      <c r="L12" s="806"/>
      <c r="M12" s="806"/>
      <c r="N12" s="806"/>
      <c r="O12" s="806"/>
      <c r="P12" s="806"/>
      <c r="Q12" s="806"/>
      <c r="R12" s="807"/>
      <c r="S12" s="805" t="s">
        <v>234</v>
      </c>
      <c r="T12" s="806"/>
      <c r="U12" s="806"/>
      <c r="V12" s="806"/>
      <c r="W12" s="806"/>
      <c r="X12" s="806"/>
      <c r="Y12" s="806"/>
      <c r="Z12" s="807"/>
    </row>
    <row r="13" spans="1:26" ht="12.75" customHeight="1" x14ac:dyDescent="0.2">
      <c r="A13" s="448"/>
      <c r="B13" s="449"/>
      <c r="C13" s="805" t="s">
        <v>281</v>
      </c>
      <c r="D13" s="806"/>
      <c r="E13" s="806"/>
      <c r="F13" s="806"/>
      <c r="G13" s="806"/>
      <c r="H13" s="807"/>
      <c r="I13" s="808" t="s">
        <v>282</v>
      </c>
      <c r="J13" s="809"/>
      <c r="K13" s="805" t="s">
        <v>281</v>
      </c>
      <c r="L13" s="806"/>
      <c r="M13" s="806"/>
      <c r="N13" s="806"/>
      <c r="O13" s="806"/>
      <c r="P13" s="807"/>
      <c r="Q13" s="808" t="s">
        <v>282</v>
      </c>
      <c r="R13" s="809"/>
      <c r="S13" s="805" t="s">
        <v>281</v>
      </c>
      <c r="T13" s="806"/>
      <c r="U13" s="806"/>
      <c r="V13" s="806"/>
      <c r="W13" s="806"/>
      <c r="X13" s="807"/>
      <c r="Y13" s="808" t="s">
        <v>282</v>
      </c>
      <c r="Z13" s="809"/>
    </row>
    <row r="14" spans="1:26" ht="36.75" customHeight="1" x14ac:dyDescent="0.2">
      <c r="C14" s="805" t="s">
        <v>283</v>
      </c>
      <c r="D14" s="807"/>
      <c r="E14" s="805" t="s">
        <v>284</v>
      </c>
      <c r="F14" s="807"/>
      <c r="G14" s="805" t="s">
        <v>285</v>
      </c>
      <c r="H14" s="807"/>
      <c r="I14" s="810"/>
      <c r="J14" s="811"/>
      <c r="K14" s="804" t="s">
        <v>283</v>
      </c>
      <c r="L14" s="804"/>
      <c r="M14" s="804" t="s">
        <v>284</v>
      </c>
      <c r="N14" s="804"/>
      <c r="O14" s="804" t="s">
        <v>285</v>
      </c>
      <c r="P14" s="804"/>
      <c r="Q14" s="810"/>
      <c r="R14" s="811"/>
      <c r="S14" s="804" t="s">
        <v>283</v>
      </c>
      <c r="T14" s="804"/>
      <c r="U14" s="804" t="s">
        <v>284</v>
      </c>
      <c r="V14" s="804"/>
      <c r="W14" s="804" t="s">
        <v>285</v>
      </c>
      <c r="X14" s="804"/>
      <c r="Y14" s="810"/>
      <c r="Z14" s="811"/>
    </row>
    <row r="15" spans="1:26" x14ac:dyDescent="0.2">
      <c r="A15" s="450"/>
      <c r="B15" s="449"/>
      <c r="C15" s="795">
        <v>1</v>
      </c>
      <c r="D15" s="796"/>
      <c r="E15" s="793">
        <v>2</v>
      </c>
      <c r="F15" s="794"/>
      <c r="G15" s="793">
        <v>3</v>
      </c>
      <c r="H15" s="794"/>
      <c r="I15" s="793">
        <v>4</v>
      </c>
      <c r="J15" s="794"/>
      <c r="K15" s="803">
        <v>5</v>
      </c>
      <c r="L15" s="794"/>
      <c r="M15" s="793">
        <v>6</v>
      </c>
      <c r="N15" s="794"/>
      <c r="O15" s="793">
        <v>7</v>
      </c>
      <c r="P15" s="794"/>
      <c r="Q15" s="793">
        <v>8</v>
      </c>
      <c r="R15" s="794"/>
      <c r="S15" s="803">
        <v>9</v>
      </c>
      <c r="T15" s="794"/>
      <c r="U15" s="793">
        <v>10</v>
      </c>
      <c r="V15" s="794"/>
      <c r="W15" s="793">
        <v>11</v>
      </c>
      <c r="X15" s="794"/>
      <c r="Y15" s="793">
        <v>12</v>
      </c>
      <c r="Z15" s="794"/>
    </row>
    <row r="16" spans="1:26" x14ac:dyDescent="0.2">
      <c r="A16" s="451" t="s">
        <v>152</v>
      </c>
      <c r="B16" s="452"/>
      <c r="C16" s="455"/>
      <c r="D16" s="456"/>
      <c r="E16" s="455"/>
      <c r="F16" s="456"/>
      <c r="G16" s="455"/>
      <c r="H16" s="456"/>
      <c r="I16" s="455"/>
      <c r="J16" s="456"/>
      <c r="K16" s="453"/>
      <c r="L16" s="454"/>
      <c r="M16" s="455"/>
      <c r="N16" s="456"/>
      <c r="O16" s="455"/>
      <c r="P16" s="456"/>
      <c r="Q16" s="455"/>
      <c r="R16" s="456"/>
      <c r="S16" s="453"/>
      <c r="T16" s="454"/>
      <c r="U16" s="455"/>
      <c r="V16" s="456"/>
      <c r="W16" s="455"/>
      <c r="X16" s="456"/>
      <c r="Y16" s="455"/>
      <c r="Z16" s="456"/>
    </row>
    <row r="17" spans="1:26" x14ac:dyDescent="0.2">
      <c r="A17" s="457" t="s">
        <v>18</v>
      </c>
      <c r="B17" s="458"/>
      <c r="C17" s="467">
        <v>62.773414712734002</v>
      </c>
      <c r="D17" s="462"/>
      <c r="E17" s="461">
        <v>15.577761172672</v>
      </c>
      <c r="F17" s="462"/>
      <c r="G17" s="461">
        <v>78.351175885405993</v>
      </c>
      <c r="H17" s="463"/>
      <c r="I17" s="461">
        <v>21.648824114593999</v>
      </c>
      <c r="J17" s="463"/>
      <c r="K17" s="459">
        <v>59.260188603369002</v>
      </c>
      <c r="L17" s="460"/>
      <c r="M17" s="461">
        <v>15.724668833519999</v>
      </c>
      <c r="N17" s="462"/>
      <c r="O17" s="461">
        <v>74.984857436889996</v>
      </c>
      <c r="P17" s="463"/>
      <c r="Q17" s="461">
        <v>25.01514256311</v>
      </c>
      <c r="R17" s="463"/>
      <c r="S17" s="459">
        <v>34.128886365819</v>
      </c>
      <c r="T17" s="460"/>
      <c r="U17" s="461">
        <v>28.623787440144</v>
      </c>
      <c r="V17" s="462"/>
      <c r="W17" s="461">
        <v>62.752673805962999</v>
      </c>
      <c r="X17" s="463"/>
      <c r="Y17" s="461">
        <v>37.247326194037001</v>
      </c>
      <c r="Z17" s="463"/>
    </row>
    <row r="18" spans="1:26" x14ac:dyDescent="0.2">
      <c r="A18" s="466" t="s">
        <v>5</v>
      </c>
      <c r="B18" s="458"/>
      <c r="C18" s="467">
        <v>61.819958392140997</v>
      </c>
      <c r="D18" s="462"/>
      <c r="E18" s="467">
        <v>12.944296394048999</v>
      </c>
      <c r="F18" s="462"/>
      <c r="G18" s="467">
        <v>74.764254786191003</v>
      </c>
      <c r="H18" s="463"/>
      <c r="I18" s="461">
        <v>25.235745213809999</v>
      </c>
      <c r="J18" s="463"/>
      <c r="K18" s="459">
        <v>67.121070591163004</v>
      </c>
      <c r="L18" s="460"/>
      <c r="M18" s="467">
        <v>5.9993178846320996</v>
      </c>
      <c r="N18" s="462"/>
      <c r="O18" s="467">
        <v>73.120388475794002</v>
      </c>
      <c r="P18" s="463"/>
      <c r="Q18" s="461">
        <v>26.879611524204002</v>
      </c>
      <c r="R18" s="463"/>
      <c r="S18" s="459">
        <v>60.404942820033</v>
      </c>
      <c r="T18" s="460"/>
      <c r="U18" s="467">
        <v>4.7481998949925996</v>
      </c>
      <c r="V18" s="462"/>
      <c r="W18" s="467">
        <v>65.153142715025993</v>
      </c>
      <c r="X18" s="463"/>
      <c r="Y18" s="461">
        <v>34.846857284974</v>
      </c>
      <c r="Z18" s="463"/>
    </row>
    <row r="19" spans="1:26" x14ac:dyDescent="0.2">
      <c r="A19" s="468" t="s">
        <v>9</v>
      </c>
      <c r="B19" s="469">
        <v>1</v>
      </c>
      <c r="C19" s="477">
        <v>67.301747976591997</v>
      </c>
      <c r="D19" s="473"/>
      <c r="E19" s="472">
        <v>21.211783286433999</v>
      </c>
      <c r="F19" s="473"/>
      <c r="G19" s="472">
        <v>88.513531263025996</v>
      </c>
      <c r="H19" s="474"/>
      <c r="I19" s="472">
        <v>11.486468736974</v>
      </c>
      <c r="J19" s="474"/>
      <c r="K19" s="470">
        <v>70.089560295115007</v>
      </c>
      <c r="L19" s="471" t="s">
        <v>188</v>
      </c>
      <c r="M19" s="472">
        <v>17.928335419518</v>
      </c>
      <c r="N19" s="473" t="s">
        <v>188</v>
      </c>
      <c r="O19" s="472">
        <v>88.017895714632999</v>
      </c>
      <c r="P19" s="474" t="s">
        <v>188</v>
      </c>
      <c r="Q19" s="472">
        <v>11.982104285368999</v>
      </c>
      <c r="R19" s="474" t="s">
        <v>188</v>
      </c>
      <c r="S19" s="470">
        <v>49.829482768924997</v>
      </c>
      <c r="T19" s="471"/>
      <c r="U19" s="472">
        <v>29.104921740577002</v>
      </c>
      <c r="V19" s="473"/>
      <c r="W19" s="472">
        <v>78.934404509502002</v>
      </c>
      <c r="X19" s="474"/>
      <c r="Y19" s="472">
        <v>21.065595490500002</v>
      </c>
      <c r="Z19" s="474"/>
    </row>
    <row r="20" spans="1:26" x14ac:dyDescent="0.2">
      <c r="A20" s="468" t="s">
        <v>157</v>
      </c>
      <c r="B20" s="469" t="s">
        <v>265</v>
      </c>
      <c r="C20" s="477">
        <v>64.406511124174997</v>
      </c>
      <c r="D20" s="473" t="s">
        <v>188</v>
      </c>
      <c r="E20" s="472">
        <v>14.816133433737001</v>
      </c>
      <c r="F20" s="473" t="s">
        <v>188</v>
      </c>
      <c r="G20" s="472">
        <v>79.222644557910996</v>
      </c>
      <c r="H20" s="474" t="s">
        <v>188</v>
      </c>
      <c r="I20" s="472">
        <v>20.777355442089</v>
      </c>
      <c r="J20" s="474" t="s">
        <v>188</v>
      </c>
      <c r="K20" s="470">
        <v>64.406511124176006</v>
      </c>
      <c r="L20" s="471"/>
      <c r="M20" s="472">
        <v>14.816133433737001</v>
      </c>
      <c r="N20" s="473"/>
      <c r="O20" s="472">
        <v>79.222644557912005</v>
      </c>
      <c r="P20" s="474"/>
      <c r="Q20" s="472">
        <v>20.777355442089</v>
      </c>
      <c r="R20" s="474"/>
      <c r="S20" s="470">
        <v>37.852986117546003</v>
      </c>
      <c r="T20" s="471"/>
      <c r="U20" s="477">
        <v>28.386383785763002</v>
      </c>
      <c r="V20" s="473"/>
      <c r="W20" s="477">
        <v>66.239369903306994</v>
      </c>
      <c r="X20" s="473"/>
      <c r="Y20" s="477">
        <v>33.760630096692999</v>
      </c>
      <c r="Z20" s="473"/>
    </row>
    <row r="21" spans="1:26" x14ac:dyDescent="0.2">
      <c r="A21" s="466" t="s">
        <v>120</v>
      </c>
      <c r="B21" s="458"/>
      <c r="C21" s="467"/>
      <c r="D21" s="462" t="s">
        <v>154</v>
      </c>
      <c r="E21" s="461"/>
      <c r="F21" s="462" t="s">
        <v>154</v>
      </c>
      <c r="G21" s="461"/>
      <c r="H21" s="463" t="s">
        <v>154</v>
      </c>
      <c r="I21" s="461"/>
      <c r="J21" s="463" t="s">
        <v>154</v>
      </c>
      <c r="K21" s="459"/>
      <c r="L21" s="460" t="s">
        <v>154</v>
      </c>
      <c r="M21" s="461"/>
      <c r="N21" s="462" t="s">
        <v>154</v>
      </c>
      <c r="O21" s="461"/>
      <c r="P21" s="463" t="s">
        <v>154</v>
      </c>
      <c r="Q21" s="461"/>
      <c r="R21" s="463" t="s">
        <v>154</v>
      </c>
      <c r="S21" s="459"/>
      <c r="T21" s="460" t="s">
        <v>154</v>
      </c>
      <c r="U21" s="461"/>
      <c r="V21" s="462" t="s">
        <v>154</v>
      </c>
      <c r="W21" s="461"/>
      <c r="X21" s="463" t="s">
        <v>154</v>
      </c>
      <c r="Y21" s="461"/>
      <c r="Z21" s="463" t="s">
        <v>154</v>
      </c>
    </row>
    <row r="22" spans="1:26" x14ac:dyDescent="0.2">
      <c r="A22" s="466" t="s">
        <v>33</v>
      </c>
      <c r="B22" s="458">
        <v>4</v>
      </c>
      <c r="C22" s="467">
        <v>44.614335757421003</v>
      </c>
      <c r="D22" s="462"/>
      <c r="E22" s="461">
        <v>19.439196553114002</v>
      </c>
      <c r="F22" s="462"/>
      <c r="G22" s="461">
        <v>64.053532310535005</v>
      </c>
      <c r="H22" s="463"/>
      <c r="I22" s="461">
        <v>35.946467689465003</v>
      </c>
      <c r="J22" s="463"/>
      <c r="K22" s="459">
        <v>43.999351374755001</v>
      </c>
      <c r="L22" s="460"/>
      <c r="M22" s="461">
        <v>13.248438626342001</v>
      </c>
      <c r="N22" s="462"/>
      <c r="O22" s="461">
        <v>57.247790001097002</v>
      </c>
      <c r="P22" s="463"/>
      <c r="Q22" s="461">
        <v>42.752209998902998</v>
      </c>
      <c r="R22" s="463"/>
      <c r="S22" s="459">
        <v>28.540421387755654</v>
      </c>
      <c r="T22" s="460"/>
      <c r="U22" s="461">
        <v>21.009764905767742</v>
      </c>
      <c r="V22" s="462"/>
      <c r="W22" s="461">
        <v>49.550186293523396</v>
      </c>
      <c r="X22" s="463"/>
      <c r="Y22" s="461">
        <v>50.449813706476604</v>
      </c>
      <c r="Z22" s="463"/>
    </row>
    <row r="23" spans="1:26" x14ac:dyDescent="0.2">
      <c r="A23" s="468" t="s">
        <v>3</v>
      </c>
      <c r="B23" s="469"/>
      <c r="C23" s="477">
        <v>60.069142113364002</v>
      </c>
      <c r="D23" s="473"/>
      <c r="E23" s="472">
        <v>18.037394615198998</v>
      </c>
      <c r="F23" s="473"/>
      <c r="G23" s="472">
        <v>78.106536728563</v>
      </c>
      <c r="H23" s="474"/>
      <c r="I23" s="472">
        <v>21.893463271437</v>
      </c>
      <c r="J23" s="474"/>
      <c r="K23" s="470">
        <v>60.543809587711998</v>
      </c>
      <c r="L23" s="471"/>
      <c r="M23" s="472">
        <v>17.493182591018002</v>
      </c>
      <c r="N23" s="473"/>
      <c r="O23" s="472">
        <v>78.036992178730003</v>
      </c>
      <c r="P23" s="474"/>
      <c r="Q23" s="472">
        <v>21.963007821270001</v>
      </c>
      <c r="R23" s="474"/>
      <c r="S23" s="470"/>
      <c r="T23" s="471" t="s">
        <v>286</v>
      </c>
      <c r="U23" s="472"/>
      <c r="V23" s="473" t="s">
        <v>286</v>
      </c>
      <c r="W23" s="472">
        <v>77.972616683919</v>
      </c>
      <c r="X23" s="474"/>
      <c r="Y23" s="472">
        <v>22.027383316081</v>
      </c>
      <c r="Z23" s="474"/>
    </row>
    <row r="24" spans="1:26" x14ac:dyDescent="0.2">
      <c r="A24" s="468" t="s">
        <v>25</v>
      </c>
      <c r="B24" s="469"/>
      <c r="C24" s="477">
        <v>42.138827073984999</v>
      </c>
      <c r="D24" s="473"/>
      <c r="E24" s="472">
        <v>26.022705702273001</v>
      </c>
      <c r="F24" s="473"/>
      <c r="G24" s="472">
        <v>68.161532776258994</v>
      </c>
      <c r="H24" s="474"/>
      <c r="I24" s="472">
        <v>31.838467223740999</v>
      </c>
      <c r="J24" s="474"/>
      <c r="K24" s="470">
        <v>38.400454256304997</v>
      </c>
      <c r="L24" s="471"/>
      <c r="M24" s="472">
        <v>26.777213752352999</v>
      </c>
      <c r="N24" s="473"/>
      <c r="O24" s="472">
        <v>65.177668008658003</v>
      </c>
      <c r="P24" s="474"/>
      <c r="Q24" s="472">
        <v>34.822331991341997</v>
      </c>
      <c r="R24" s="474"/>
      <c r="S24" s="470">
        <v>43.761914110740001</v>
      </c>
      <c r="T24" s="471"/>
      <c r="U24" s="472">
        <v>17.326679375051</v>
      </c>
      <c r="V24" s="473"/>
      <c r="W24" s="472">
        <v>61.088593485792003</v>
      </c>
      <c r="X24" s="474"/>
      <c r="Y24" s="472">
        <v>38.911406514207997</v>
      </c>
      <c r="Z24" s="474"/>
    </row>
    <row r="25" spans="1:26" x14ac:dyDescent="0.2">
      <c r="A25" s="466" t="s">
        <v>14</v>
      </c>
      <c r="B25" s="458">
        <v>1</v>
      </c>
      <c r="C25" s="467">
        <v>54.055846022400999</v>
      </c>
      <c r="D25" s="462"/>
      <c r="E25" s="461">
        <v>10.107675910505</v>
      </c>
      <c r="F25" s="462"/>
      <c r="G25" s="461">
        <v>64.163521932902995</v>
      </c>
      <c r="H25" s="463"/>
      <c r="I25" s="461">
        <v>35.836478067093999</v>
      </c>
      <c r="J25" s="463"/>
      <c r="K25" s="459">
        <v>50.378975919028001</v>
      </c>
      <c r="L25" s="460" t="s">
        <v>188</v>
      </c>
      <c r="M25" s="461">
        <v>13.236003396395001</v>
      </c>
      <c r="N25" s="462" t="s">
        <v>188</v>
      </c>
      <c r="O25" s="461">
        <v>63.614979315424002</v>
      </c>
      <c r="P25" s="463" t="s">
        <v>188</v>
      </c>
      <c r="Q25" s="461">
        <v>36.385020684578002</v>
      </c>
      <c r="R25" s="463" t="s">
        <v>188</v>
      </c>
      <c r="S25" s="459">
        <v>33.747057716851998</v>
      </c>
      <c r="T25" s="460"/>
      <c r="U25" s="461">
        <v>29.237934136404998</v>
      </c>
      <c r="V25" s="462"/>
      <c r="W25" s="461">
        <v>62.984991853254002</v>
      </c>
      <c r="X25" s="463"/>
      <c r="Y25" s="461">
        <v>37.015008146743</v>
      </c>
      <c r="Z25" s="463"/>
    </row>
    <row r="26" spans="1:26" x14ac:dyDescent="0.2">
      <c r="A26" s="466" t="s">
        <v>24</v>
      </c>
      <c r="B26" s="458"/>
      <c r="C26" s="467">
        <v>58.685756016074997</v>
      </c>
      <c r="D26" s="462"/>
      <c r="E26" s="461">
        <v>20.676581583792</v>
      </c>
      <c r="F26" s="462"/>
      <c r="G26" s="461">
        <v>79.362337599867004</v>
      </c>
      <c r="H26" s="463"/>
      <c r="I26" s="461">
        <v>20.637662400132999</v>
      </c>
      <c r="J26" s="463"/>
      <c r="K26" s="459">
        <v>58.255349269017998</v>
      </c>
      <c r="L26" s="460"/>
      <c r="M26" s="461">
        <v>20.828612849475</v>
      </c>
      <c r="N26" s="462"/>
      <c r="O26" s="461">
        <v>79.083962118493005</v>
      </c>
      <c r="P26" s="463"/>
      <c r="Q26" s="461">
        <v>20.916037881506998</v>
      </c>
      <c r="R26" s="463"/>
      <c r="S26" s="459">
        <v>40.477700274782997</v>
      </c>
      <c r="T26" s="460"/>
      <c r="U26" s="461">
        <v>38.936095258225997</v>
      </c>
      <c r="V26" s="462"/>
      <c r="W26" s="461">
        <v>79.413795533008994</v>
      </c>
      <c r="X26" s="463"/>
      <c r="Y26" s="461">
        <v>20.586204466990999</v>
      </c>
      <c r="Z26" s="463"/>
    </row>
    <row r="27" spans="1:26" x14ac:dyDescent="0.2">
      <c r="A27" s="468" t="s">
        <v>19</v>
      </c>
      <c r="B27" s="469"/>
      <c r="C27" s="477"/>
      <c r="D27" s="473" t="s">
        <v>268</v>
      </c>
      <c r="E27" s="472"/>
      <c r="F27" s="473" t="s">
        <v>268</v>
      </c>
      <c r="G27" s="472">
        <v>81.685444975619006</v>
      </c>
      <c r="H27" s="474"/>
      <c r="I27" s="472">
        <v>18.314555024385999</v>
      </c>
      <c r="J27" s="474"/>
      <c r="K27" s="470"/>
      <c r="L27" s="471" t="s">
        <v>287</v>
      </c>
      <c r="M27" s="472"/>
      <c r="N27" s="473" t="s">
        <v>287</v>
      </c>
      <c r="O27" s="472">
        <v>82.385308369390003</v>
      </c>
      <c r="P27" s="474"/>
      <c r="Q27" s="472">
        <v>17.61469163061</v>
      </c>
      <c r="R27" s="474"/>
      <c r="S27" s="470"/>
      <c r="T27" s="471" t="s">
        <v>286</v>
      </c>
      <c r="U27" s="472"/>
      <c r="V27" s="473" t="s">
        <v>286</v>
      </c>
      <c r="W27" s="472">
        <v>66.346304251503994</v>
      </c>
      <c r="X27" s="474"/>
      <c r="Y27" s="472">
        <v>33.653695748495998</v>
      </c>
      <c r="Z27" s="474"/>
    </row>
    <row r="28" spans="1:26" x14ac:dyDescent="0.2">
      <c r="A28" s="468" t="s">
        <v>134</v>
      </c>
      <c r="B28" s="469"/>
      <c r="C28" s="477"/>
      <c r="D28" s="473" t="s">
        <v>154</v>
      </c>
      <c r="E28" s="472"/>
      <c r="F28" s="473" t="s">
        <v>154</v>
      </c>
      <c r="G28" s="472"/>
      <c r="H28" s="474" t="s">
        <v>154</v>
      </c>
      <c r="I28" s="472"/>
      <c r="J28" s="474" t="s">
        <v>154</v>
      </c>
      <c r="K28" s="470"/>
      <c r="L28" s="471" t="s">
        <v>154</v>
      </c>
      <c r="M28" s="472"/>
      <c r="N28" s="473" t="s">
        <v>154</v>
      </c>
      <c r="O28" s="472"/>
      <c r="P28" s="474" t="s">
        <v>154</v>
      </c>
      <c r="Q28" s="472"/>
      <c r="R28" s="474" t="s">
        <v>154</v>
      </c>
      <c r="S28" s="470"/>
      <c r="T28" s="471" t="s">
        <v>154</v>
      </c>
      <c r="U28" s="472"/>
      <c r="V28" s="473" t="s">
        <v>154</v>
      </c>
      <c r="W28" s="472"/>
      <c r="X28" s="474" t="s">
        <v>154</v>
      </c>
      <c r="Y28" s="472"/>
      <c r="Z28" s="474" t="s">
        <v>154</v>
      </c>
    </row>
    <row r="29" spans="1:26" x14ac:dyDescent="0.2">
      <c r="A29" s="466" t="s">
        <v>31</v>
      </c>
      <c r="B29" s="458"/>
      <c r="C29" s="467"/>
      <c r="D29" s="462" t="s">
        <v>268</v>
      </c>
      <c r="E29" s="461"/>
      <c r="F29" s="462" t="s">
        <v>268</v>
      </c>
      <c r="G29" s="461">
        <v>72.784790072934001</v>
      </c>
      <c r="H29" s="463"/>
      <c r="I29" s="461">
        <v>27.215209927061998</v>
      </c>
      <c r="J29" s="463"/>
      <c r="K29" s="459"/>
      <c r="L29" s="460" t="s">
        <v>287</v>
      </c>
      <c r="M29" s="461"/>
      <c r="N29" s="462" t="s">
        <v>287</v>
      </c>
      <c r="O29" s="461">
        <v>69.050733431566002</v>
      </c>
      <c r="P29" s="463"/>
      <c r="Q29" s="461">
        <v>30.949266568433998</v>
      </c>
      <c r="R29" s="463"/>
      <c r="S29" s="459"/>
      <c r="T29" s="460" t="s">
        <v>286</v>
      </c>
      <c r="U29" s="461"/>
      <c r="V29" s="462" t="s">
        <v>286</v>
      </c>
      <c r="W29" s="461">
        <v>53.731167188598</v>
      </c>
      <c r="X29" s="463"/>
      <c r="Y29" s="461">
        <v>46.268832811399001</v>
      </c>
      <c r="Z29" s="463"/>
    </row>
    <row r="30" spans="1:26" x14ac:dyDescent="0.2">
      <c r="A30" s="466" t="s">
        <v>8</v>
      </c>
      <c r="B30" s="479"/>
      <c r="C30" s="552">
        <v>51.191210357983998</v>
      </c>
      <c r="D30" s="483"/>
      <c r="E30" s="482">
        <v>21.096171153896002</v>
      </c>
      <c r="F30" s="483"/>
      <c r="G30" s="482">
        <v>72.28738151188</v>
      </c>
      <c r="H30" s="484"/>
      <c r="I30" s="482">
        <v>27.71261848812</v>
      </c>
      <c r="J30" s="484"/>
      <c r="K30" s="480">
        <v>51.321419392509</v>
      </c>
      <c r="L30" s="481"/>
      <c r="M30" s="482">
        <v>18.016251907876999</v>
      </c>
      <c r="N30" s="483"/>
      <c r="O30" s="482">
        <v>69.337671300387001</v>
      </c>
      <c r="P30" s="484"/>
      <c r="Q30" s="482">
        <v>30.662328699614999</v>
      </c>
      <c r="R30" s="484"/>
      <c r="S30" s="480">
        <v>42.690919055831998</v>
      </c>
      <c r="T30" s="481"/>
      <c r="U30" s="482">
        <v>27.977857515387001</v>
      </c>
      <c r="V30" s="483"/>
      <c r="W30" s="482">
        <v>70.668776571218004</v>
      </c>
      <c r="X30" s="484"/>
      <c r="Y30" s="482">
        <v>29.331223428781001</v>
      </c>
      <c r="Z30" s="484"/>
    </row>
    <row r="31" spans="1:26" x14ac:dyDescent="0.2">
      <c r="A31" s="468" t="s">
        <v>109</v>
      </c>
      <c r="B31" s="469"/>
      <c r="C31" s="477">
        <v>75.336737607971003</v>
      </c>
      <c r="D31" s="473"/>
      <c r="E31" s="472">
        <v>10.608789815972001</v>
      </c>
      <c r="F31" s="473"/>
      <c r="G31" s="472">
        <v>86.999623663681007</v>
      </c>
      <c r="H31" s="474"/>
      <c r="I31" s="472">
        <v>13.000376336319</v>
      </c>
      <c r="J31" s="474"/>
      <c r="K31" s="470">
        <v>69.213526972097</v>
      </c>
      <c r="L31" s="471"/>
      <c r="M31" s="472">
        <v>8.8710468827609006</v>
      </c>
      <c r="N31" s="473"/>
      <c r="O31" s="472">
        <v>78.084573854857894</v>
      </c>
      <c r="P31" s="474"/>
      <c r="Q31" s="472">
        <v>21.915426145142106</v>
      </c>
      <c r="R31" s="474"/>
      <c r="S31" s="470">
        <v>44.155532484974003</v>
      </c>
      <c r="T31" s="471"/>
      <c r="U31" s="472">
        <v>26.299122344903001</v>
      </c>
      <c r="V31" s="473"/>
      <c r="W31" s="472">
        <v>70.454654829877001</v>
      </c>
      <c r="X31" s="474"/>
      <c r="Y31" s="472">
        <v>28.423077432307998</v>
      </c>
      <c r="Z31" s="474"/>
    </row>
    <row r="32" spans="1:26" x14ac:dyDescent="0.2">
      <c r="A32" s="468" t="s">
        <v>27</v>
      </c>
      <c r="B32" s="469"/>
      <c r="C32" s="477"/>
      <c r="D32" s="473" t="s">
        <v>268</v>
      </c>
      <c r="E32" s="472"/>
      <c r="F32" s="473" t="s">
        <v>268</v>
      </c>
      <c r="G32" s="472">
        <v>82.417423218080003</v>
      </c>
      <c r="H32" s="474"/>
      <c r="I32" s="472">
        <v>17.58257678192</v>
      </c>
      <c r="J32" s="474"/>
      <c r="K32" s="470"/>
      <c r="L32" s="471" t="s">
        <v>287</v>
      </c>
      <c r="M32" s="472"/>
      <c r="N32" s="473" t="s">
        <v>287</v>
      </c>
      <c r="O32" s="472">
        <v>81.710461689587007</v>
      </c>
      <c r="P32" s="474"/>
      <c r="Q32" s="472">
        <v>18.289538310413</v>
      </c>
      <c r="R32" s="474"/>
      <c r="S32" s="470"/>
      <c r="T32" s="471" t="s">
        <v>286</v>
      </c>
      <c r="U32" s="472"/>
      <c r="V32" s="473" t="s">
        <v>286</v>
      </c>
      <c r="W32" s="472">
        <v>68.963024742841</v>
      </c>
      <c r="X32" s="474"/>
      <c r="Y32" s="472">
        <v>31.036975257159</v>
      </c>
      <c r="Z32" s="474"/>
    </row>
    <row r="33" spans="1:26" x14ac:dyDescent="0.2">
      <c r="A33" s="466" t="s">
        <v>82</v>
      </c>
      <c r="B33" s="458">
        <v>4</v>
      </c>
      <c r="C33" s="467">
        <v>61.714975395053003</v>
      </c>
      <c r="D33" s="462"/>
      <c r="E33" s="461">
        <v>19.552138995888999</v>
      </c>
      <c r="F33" s="462"/>
      <c r="G33" s="461">
        <v>81.267114390941998</v>
      </c>
      <c r="H33" s="463"/>
      <c r="I33" s="461">
        <v>18.732885609057998</v>
      </c>
      <c r="J33" s="463"/>
      <c r="K33" s="459">
        <v>62.561553698243998</v>
      </c>
      <c r="L33" s="460"/>
      <c r="M33" s="461">
        <v>18.855022519849999</v>
      </c>
      <c r="N33" s="462"/>
      <c r="O33" s="461">
        <v>81.416576218093994</v>
      </c>
      <c r="P33" s="463"/>
      <c r="Q33" s="461">
        <v>18.583423781905999</v>
      </c>
      <c r="R33" s="463"/>
      <c r="S33" s="459">
        <v>38.560570509999003</v>
      </c>
      <c r="T33" s="460"/>
      <c r="U33" s="461">
        <v>23.486620769365</v>
      </c>
      <c r="V33" s="462"/>
      <c r="W33" s="461">
        <v>62.047191279364</v>
      </c>
      <c r="X33" s="463"/>
      <c r="Y33" s="461">
        <v>37.952808720634998</v>
      </c>
      <c r="Z33" s="463"/>
    </row>
    <row r="34" spans="1:26" x14ac:dyDescent="0.2">
      <c r="A34" s="466" t="s">
        <v>12</v>
      </c>
      <c r="B34" s="479" t="s">
        <v>288</v>
      </c>
      <c r="C34" s="467"/>
      <c r="D34" s="462" t="s">
        <v>268</v>
      </c>
      <c r="E34" s="461"/>
      <c r="F34" s="462" t="s">
        <v>268</v>
      </c>
      <c r="G34" s="461">
        <v>85.125801209295005</v>
      </c>
      <c r="H34" s="463"/>
      <c r="I34" s="461">
        <v>14.874198790705</v>
      </c>
      <c r="J34" s="463"/>
      <c r="K34" s="459"/>
      <c r="L34" s="460" t="s">
        <v>287</v>
      </c>
      <c r="M34" s="461"/>
      <c r="N34" s="462" t="s">
        <v>287</v>
      </c>
      <c r="O34" s="461">
        <v>85.396385657349001</v>
      </c>
      <c r="P34" s="463" t="s">
        <v>188</v>
      </c>
      <c r="Q34" s="461">
        <v>14.603614342650999</v>
      </c>
      <c r="R34" s="463" t="s">
        <v>188</v>
      </c>
      <c r="S34" s="459"/>
      <c r="T34" s="460" t="s">
        <v>286</v>
      </c>
      <c r="U34" s="461"/>
      <c r="V34" s="462" t="s">
        <v>286</v>
      </c>
      <c r="W34" s="461">
        <v>58.717528170255001</v>
      </c>
      <c r="X34" s="463" t="s">
        <v>188</v>
      </c>
      <c r="Y34" s="461">
        <v>41.282471829744999</v>
      </c>
      <c r="Z34" s="463" t="s">
        <v>188</v>
      </c>
    </row>
    <row r="35" spans="1:26" x14ac:dyDescent="0.2">
      <c r="A35" s="468" t="s">
        <v>21</v>
      </c>
      <c r="B35" s="469"/>
      <c r="C35" s="477">
        <v>56.582200512923002</v>
      </c>
      <c r="D35" s="473"/>
      <c r="E35" s="472">
        <v>15.479076017976</v>
      </c>
      <c r="F35" s="473"/>
      <c r="G35" s="472">
        <v>72.061276530898994</v>
      </c>
      <c r="H35" s="474"/>
      <c r="I35" s="472">
        <v>27.938723469100999</v>
      </c>
      <c r="J35" s="474"/>
      <c r="K35" s="470">
        <v>57.890211271525999</v>
      </c>
      <c r="L35" s="471"/>
      <c r="M35" s="472">
        <v>14.520729231171</v>
      </c>
      <c r="N35" s="473"/>
      <c r="O35" s="472">
        <v>72.410940502699006</v>
      </c>
      <c r="P35" s="474"/>
      <c r="Q35" s="472">
        <v>27.589059497303001</v>
      </c>
      <c r="R35" s="474"/>
      <c r="S35" s="470">
        <v>37.818514051586</v>
      </c>
      <c r="T35" s="471"/>
      <c r="U35" s="472">
        <v>21.436491099653001</v>
      </c>
      <c r="V35" s="473"/>
      <c r="W35" s="472">
        <v>59.255005151238997</v>
      </c>
      <c r="X35" s="474"/>
      <c r="Y35" s="472">
        <v>40.744994848761003</v>
      </c>
      <c r="Z35" s="474"/>
    </row>
    <row r="36" spans="1:26" x14ac:dyDescent="0.2">
      <c r="A36" s="488" t="s">
        <v>29</v>
      </c>
      <c r="B36" s="489"/>
      <c r="C36" s="477"/>
      <c r="D36" s="473" t="s">
        <v>268</v>
      </c>
      <c r="E36" s="472"/>
      <c r="F36" s="473" t="s">
        <v>268</v>
      </c>
      <c r="G36" s="477">
        <v>72.892590705607006</v>
      </c>
      <c r="H36" s="473"/>
      <c r="I36" s="477">
        <v>27.107409294395001</v>
      </c>
      <c r="J36" s="474"/>
      <c r="K36" s="470"/>
      <c r="L36" s="471" t="s">
        <v>287</v>
      </c>
      <c r="M36" s="472"/>
      <c r="N36" s="473" t="s">
        <v>287</v>
      </c>
      <c r="O36" s="477">
        <v>70.801101728381994</v>
      </c>
      <c r="P36" s="473"/>
      <c r="Q36" s="477">
        <v>29.198898271619001</v>
      </c>
      <c r="R36" s="474"/>
      <c r="S36" s="470"/>
      <c r="T36" s="471" t="s">
        <v>286</v>
      </c>
      <c r="U36" s="472"/>
      <c r="V36" s="473" t="s">
        <v>286</v>
      </c>
      <c r="W36" s="477">
        <v>65.240085623509998</v>
      </c>
      <c r="X36" s="473"/>
      <c r="Y36" s="477">
        <v>34.759914376487998</v>
      </c>
      <c r="Z36" s="474"/>
    </row>
    <row r="37" spans="1:26" x14ac:dyDescent="0.2">
      <c r="A37" s="457" t="s">
        <v>75</v>
      </c>
      <c r="B37" s="458">
        <v>4</v>
      </c>
      <c r="C37" s="467">
        <v>70.615982539824003</v>
      </c>
      <c r="D37" s="462"/>
      <c r="E37" s="461">
        <v>6.6970927225982004</v>
      </c>
      <c r="F37" s="462"/>
      <c r="G37" s="461">
        <v>77.313075262422998</v>
      </c>
      <c r="H37" s="463"/>
      <c r="I37" s="461">
        <v>22.686924737577002</v>
      </c>
      <c r="J37" s="463"/>
      <c r="K37" s="459">
        <v>80.858128191280002</v>
      </c>
      <c r="L37" s="460"/>
      <c r="M37" s="461">
        <v>6.6997943202989001</v>
      </c>
      <c r="N37" s="462"/>
      <c r="O37" s="461">
        <v>87.557922511577004</v>
      </c>
      <c r="P37" s="463"/>
      <c r="Q37" s="461">
        <v>12.442077488421001</v>
      </c>
      <c r="R37" s="463"/>
      <c r="S37" s="459">
        <v>17.914026674218</v>
      </c>
      <c r="T37" s="460"/>
      <c r="U37" s="461">
        <v>50.287602179689003</v>
      </c>
      <c r="V37" s="462"/>
      <c r="W37" s="461">
        <v>68.201628853909995</v>
      </c>
      <c r="X37" s="463"/>
      <c r="Y37" s="461">
        <v>31.798371146095</v>
      </c>
      <c r="Z37" s="463"/>
    </row>
    <row r="38" spans="1:26" x14ac:dyDescent="0.2">
      <c r="A38" s="466" t="s">
        <v>42</v>
      </c>
      <c r="B38" s="458">
        <v>4</v>
      </c>
      <c r="C38" s="467">
        <v>84.951877939639999</v>
      </c>
      <c r="D38" s="462"/>
      <c r="E38" s="467">
        <v>8.4917187563736007</v>
      </c>
      <c r="F38" s="462"/>
      <c r="G38" s="467">
        <v>93.443596696011994</v>
      </c>
      <c r="H38" s="463"/>
      <c r="I38" s="461">
        <v>6.5564033039852001</v>
      </c>
      <c r="J38" s="463"/>
      <c r="K38" s="459">
        <v>76.322046633990993</v>
      </c>
      <c r="L38" s="460"/>
      <c r="M38" s="467">
        <v>13.899741598034</v>
      </c>
      <c r="N38" s="462"/>
      <c r="O38" s="467">
        <v>90.221788232023002</v>
      </c>
      <c r="P38" s="463"/>
      <c r="Q38" s="461">
        <v>9.7782117679725005</v>
      </c>
      <c r="R38" s="463"/>
      <c r="S38" s="459">
        <v>56.871219742614997</v>
      </c>
      <c r="T38" s="460"/>
      <c r="U38" s="467">
        <v>14.872058784650999</v>
      </c>
      <c r="V38" s="462"/>
      <c r="W38" s="467">
        <v>71.743278527266</v>
      </c>
      <c r="X38" s="463"/>
      <c r="Y38" s="461">
        <v>28.256721472734</v>
      </c>
      <c r="Z38" s="463"/>
    </row>
    <row r="39" spans="1:26" x14ac:dyDescent="0.2">
      <c r="A39" s="468" t="s">
        <v>17</v>
      </c>
      <c r="B39" s="469"/>
      <c r="C39" s="477"/>
      <c r="D39" s="473" t="s">
        <v>268</v>
      </c>
      <c r="E39" s="472"/>
      <c r="F39" s="473" t="s">
        <v>268</v>
      </c>
      <c r="G39" s="472">
        <v>83.397904515104997</v>
      </c>
      <c r="H39" s="474"/>
      <c r="I39" s="472">
        <v>16.602095484894999</v>
      </c>
      <c r="J39" s="474"/>
      <c r="K39" s="470"/>
      <c r="L39" s="471" t="s">
        <v>287</v>
      </c>
      <c r="M39" s="472"/>
      <c r="N39" s="473" t="s">
        <v>287</v>
      </c>
      <c r="O39" s="472">
        <v>82.221936595624996</v>
      </c>
      <c r="P39" s="474"/>
      <c r="Q39" s="472">
        <v>17.778063404375999</v>
      </c>
      <c r="R39" s="474"/>
      <c r="S39" s="470"/>
      <c r="T39" s="471" t="s">
        <v>286</v>
      </c>
      <c r="U39" s="472"/>
      <c r="V39" s="473" t="s">
        <v>286</v>
      </c>
      <c r="W39" s="472">
        <v>72.003847328307003</v>
      </c>
      <c r="X39" s="474"/>
      <c r="Y39" s="472">
        <v>27.996152671693</v>
      </c>
      <c r="Z39" s="474"/>
    </row>
    <row r="40" spans="1:26" x14ac:dyDescent="0.2">
      <c r="A40" s="468" t="s">
        <v>22</v>
      </c>
      <c r="B40" s="469"/>
      <c r="C40" s="477"/>
      <c r="D40" s="473" t="s">
        <v>154</v>
      </c>
      <c r="E40" s="472"/>
      <c r="F40" s="473" t="s">
        <v>154</v>
      </c>
      <c r="G40" s="472"/>
      <c r="H40" s="474" t="s">
        <v>154</v>
      </c>
      <c r="I40" s="472"/>
      <c r="J40" s="474" t="s">
        <v>154</v>
      </c>
      <c r="K40" s="470"/>
      <c r="L40" s="471" t="s">
        <v>154</v>
      </c>
      <c r="M40" s="472"/>
      <c r="N40" s="473" t="s">
        <v>154</v>
      </c>
      <c r="O40" s="472"/>
      <c r="P40" s="474" t="s">
        <v>154</v>
      </c>
      <c r="Q40" s="472"/>
      <c r="R40" s="474" t="s">
        <v>154</v>
      </c>
      <c r="S40" s="470"/>
      <c r="T40" s="471" t="s">
        <v>154</v>
      </c>
      <c r="U40" s="477"/>
      <c r="V40" s="473" t="s">
        <v>154</v>
      </c>
      <c r="W40" s="477"/>
      <c r="X40" s="473" t="s">
        <v>154</v>
      </c>
      <c r="Y40" s="477"/>
      <c r="Z40" s="473" t="s">
        <v>154</v>
      </c>
    </row>
    <row r="41" spans="1:26" x14ac:dyDescent="0.2">
      <c r="A41" s="457" t="s">
        <v>2</v>
      </c>
      <c r="B41" s="458">
        <v>1</v>
      </c>
      <c r="C41" s="467"/>
      <c r="D41" s="462" t="s">
        <v>268</v>
      </c>
      <c r="E41" s="461"/>
      <c r="F41" s="462" t="s">
        <v>268</v>
      </c>
      <c r="G41" s="461">
        <v>80.618823812966994</v>
      </c>
      <c r="H41" s="463"/>
      <c r="I41" s="461">
        <v>19.381176187032999</v>
      </c>
      <c r="J41" s="463"/>
      <c r="K41" s="459"/>
      <c r="L41" s="460" t="s">
        <v>287</v>
      </c>
      <c r="M41" s="461"/>
      <c r="N41" s="462" t="s">
        <v>287</v>
      </c>
      <c r="O41" s="461">
        <v>81.283386445751006</v>
      </c>
      <c r="P41" s="463" t="s">
        <v>188</v>
      </c>
      <c r="Q41" s="461">
        <v>18.716613554249001</v>
      </c>
      <c r="R41" s="463" t="s">
        <v>188</v>
      </c>
      <c r="S41" s="459"/>
      <c r="T41" s="460" t="s">
        <v>286</v>
      </c>
      <c r="U41" s="461"/>
      <c r="V41" s="462" t="s">
        <v>286</v>
      </c>
      <c r="W41" s="461">
        <v>68.608359438940994</v>
      </c>
      <c r="X41" s="463"/>
      <c r="Y41" s="461">
        <v>31.391640561058999</v>
      </c>
      <c r="Z41" s="463"/>
    </row>
    <row r="42" spans="1:26" x14ac:dyDescent="0.2">
      <c r="A42" s="466" t="s">
        <v>28</v>
      </c>
      <c r="B42" s="458">
        <v>4</v>
      </c>
      <c r="C42" s="467"/>
      <c r="D42" s="462" t="s">
        <v>268</v>
      </c>
      <c r="E42" s="467"/>
      <c r="F42" s="462" t="s">
        <v>268</v>
      </c>
      <c r="G42" s="467">
        <v>70.828888033777005</v>
      </c>
      <c r="H42" s="463"/>
      <c r="I42" s="461">
        <v>29.171110984687999</v>
      </c>
      <c r="J42" s="463"/>
      <c r="K42" s="459"/>
      <c r="L42" s="460" t="s">
        <v>287</v>
      </c>
      <c r="M42" s="467"/>
      <c r="N42" s="462" t="s">
        <v>287</v>
      </c>
      <c r="O42" s="467">
        <v>69.238846075197003</v>
      </c>
      <c r="P42" s="463"/>
      <c r="Q42" s="461">
        <v>30.761152244950001</v>
      </c>
      <c r="R42" s="463"/>
      <c r="S42" s="459"/>
      <c r="T42" s="460" t="s">
        <v>286</v>
      </c>
      <c r="U42" s="467"/>
      <c r="V42" s="462" t="s">
        <v>286</v>
      </c>
      <c r="W42" s="467">
        <v>75.915915630016997</v>
      </c>
      <c r="X42" s="463"/>
      <c r="Y42" s="461">
        <v>24.084084369983</v>
      </c>
      <c r="Z42" s="463"/>
    </row>
    <row r="43" spans="1:26" x14ac:dyDescent="0.2">
      <c r="A43" s="468" t="s">
        <v>23</v>
      </c>
      <c r="B43" s="469" t="s">
        <v>288</v>
      </c>
      <c r="C43" s="477">
        <v>61.222956469227</v>
      </c>
      <c r="D43" s="473"/>
      <c r="E43" s="472">
        <v>16.057069637902998</v>
      </c>
      <c r="F43" s="473"/>
      <c r="G43" s="472">
        <v>77.280026107130993</v>
      </c>
      <c r="H43" s="474"/>
      <c r="I43" s="472">
        <v>22.719973892870001</v>
      </c>
      <c r="J43" s="474"/>
      <c r="K43" s="470">
        <v>62.811740809481002</v>
      </c>
      <c r="L43" s="471" t="s">
        <v>188</v>
      </c>
      <c r="M43" s="472">
        <v>16.239103630829</v>
      </c>
      <c r="N43" s="473" t="s">
        <v>188</v>
      </c>
      <c r="O43" s="472">
        <v>79.050844440309007</v>
      </c>
      <c r="P43" s="474" t="s">
        <v>188</v>
      </c>
      <c r="Q43" s="472">
        <v>20.949155559689999</v>
      </c>
      <c r="R43" s="474" t="s">
        <v>188</v>
      </c>
      <c r="S43" s="470">
        <v>70.253830064777006</v>
      </c>
      <c r="T43" s="471" t="s">
        <v>188</v>
      </c>
      <c r="U43" s="472">
        <v>0</v>
      </c>
      <c r="V43" s="473" t="s">
        <v>188</v>
      </c>
      <c r="W43" s="472">
        <v>70.253830064777006</v>
      </c>
      <c r="X43" s="474" t="s">
        <v>188</v>
      </c>
      <c r="Y43" s="472">
        <v>29.746169935223001</v>
      </c>
      <c r="Z43" s="474" t="s">
        <v>188</v>
      </c>
    </row>
    <row r="44" spans="1:26" x14ac:dyDescent="0.2">
      <c r="A44" s="468" t="s">
        <v>86</v>
      </c>
      <c r="B44" s="469">
        <v>4</v>
      </c>
      <c r="C44" s="477">
        <v>52.399910420019999</v>
      </c>
      <c r="D44" s="473"/>
      <c r="E44" s="472">
        <v>13.636508000159999</v>
      </c>
      <c r="F44" s="473"/>
      <c r="G44" s="472">
        <v>66.036418420179004</v>
      </c>
      <c r="H44" s="474"/>
      <c r="I44" s="472">
        <v>33.963581579821003</v>
      </c>
      <c r="J44" s="474"/>
      <c r="K44" s="470">
        <v>53.109211964162</v>
      </c>
      <c r="L44" s="471"/>
      <c r="M44" s="472">
        <v>13.358496005831</v>
      </c>
      <c r="N44" s="473"/>
      <c r="O44" s="472">
        <v>66.467707969993</v>
      </c>
      <c r="P44" s="474"/>
      <c r="Q44" s="472">
        <v>33.532292030007</v>
      </c>
      <c r="R44" s="474"/>
      <c r="S44" s="470">
        <v>30.492423543038999</v>
      </c>
      <c r="T44" s="471"/>
      <c r="U44" s="477">
        <v>21.915370279324002</v>
      </c>
      <c r="V44" s="473"/>
      <c r="W44" s="477">
        <v>52.407793822362997</v>
      </c>
      <c r="X44" s="473"/>
      <c r="Y44" s="477">
        <v>47.592206177637003</v>
      </c>
      <c r="Z44" s="473"/>
    </row>
    <row r="45" spans="1:26" x14ac:dyDescent="0.2">
      <c r="A45" s="457" t="s">
        <v>11</v>
      </c>
      <c r="B45" s="458">
        <v>4</v>
      </c>
      <c r="C45" s="467"/>
      <c r="D45" s="462" t="s">
        <v>268</v>
      </c>
      <c r="E45" s="461"/>
      <c r="F45" s="462" t="s">
        <v>268</v>
      </c>
      <c r="G45" s="461">
        <v>79.855393614177004</v>
      </c>
      <c r="H45" s="463"/>
      <c r="I45" s="461">
        <v>20.144606385821</v>
      </c>
      <c r="J45" s="463"/>
      <c r="K45" s="459"/>
      <c r="L45" s="460" t="s">
        <v>287</v>
      </c>
      <c r="M45" s="461"/>
      <c r="N45" s="462" t="s">
        <v>287</v>
      </c>
      <c r="O45" s="461">
        <v>77.175908252634997</v>
      </c>
      <c r="P45" s="463"/>
      <c r="Q45" s="461">
        <v>22.824091747367</v>
      </c>
      <c r="R45" s="463"/>
      <c r="S45" s="459"/>
      <c r="T45" s="460" t="s">
        <v>286</v>
      </c>
      <c r="U45" s="461"/>
      <c r="V45" s="462" t="s">
        <v>286</v>
      </c>
      <c r="W45" s="461">
        <v>71.694350991430994</v>
      </c>
      <c r="X45" s="463"/>
      <c r="Y45" s="461">
        <v>28.305649008568999</v>
      </c>
      <c r="Z45" s="463"/>
    </row>
    <row r="46" spans="1:26" x14ac:dyDescent="0.2">
      <c r="A46" s="466" t="s">
        <v>26</v>
      </c>
      <c r="B46" s="458">
        <v>1</v>
      </c>
      <c r="C46" s="467">
        <v>68.053475750431005</v>
      </c>
      <c r="D46" s="462"/>
      <c r="E46" s="467">
        <v>9.7262557217792995</v>
      </c>
      <c r="F46" s="462"/>
      <c r="G46" s="467">
        <v>77.779731472213996</v>
      </c>
      <c r="H46" s="463"/>
      <c r="I46" s="461">
        <v>22.220268527790001</v>
      </c>
      <c r="J46" s="463"/>
      <c r="K46" s="459">
        <v>73.860318257418001</v>
      </c>
      <c r="L46" s="460"/>
      <c r="M46" s="467">
        <v>8.3667377427345002</v>
      </c>
      <c r="N46" s="462"/>
      <c r="O46" s="467">
        <v>82.227056000150995</v>
      </c>
      <c r="P46" s="463"/>
      <c r="Q46" s="461">
        <v>17.772943999851002</v>
      </c>
      <c r="R46" s="463"/>
      <c r="S46" s="459">
        <v>53.448994465147003</v>
      </c>
      <c r="T46" s="460"/>
      <c r="U46" s="467">
        <v>20.101398164115</v>
      </c>
      <c r="V46" s="462"/>
      <c r="W46" s="467">
        <v>73.550392629262006</v>
      </c>
      <c r="X46" s="463"/>
      <c r="Y46" s="461">
        <v>26.449607370738001</v>
      </c>
      <c r="Z46" s="463"/>
    </row>
    <row r="47" spans="1:26" x14ac:dyDescent="0.2">
      <c r="A47" s="468" t="s">
        <v>7</v>
      </c>
      <c r="B47" s="469"/>
      <c r="C47" s="477">
        <v>52.800960419675</v>
      </c>
      <c r="D47" s="473"/>
      <c r="E47" s="472">
        <v>16.168020407530999</v>
      </c>
      <c r="F47" s="473"/>
      <c r="G47" s="472">
        <v>68.968980827205996</v>
      </c>
      <c r="H47" s="474"/>
      <c r="I47" s="472">
        <v>31.031019172794</v>
      </c>
      <c r="J47" s="474"/>
      <c r="K47" s="470">
        <v>50.880977900060998</v>
      </c>
      <c r="L47" s="471"/>
      <c r="M47" s="472">
        <v>13.906294522012001</v>
      </c>
      <c r="N47" s="473"/>
      <c r="O47" s="472">
        <v>64.787272422073997</v>
      </c>
      <c r="P47" s="474"/>
      <c r="Q47" s="472">
        <v>35.212727577928</v>
      </c>
      <c r="R47" s="474"/>
      <c r="S47" s="470"/>
      <c r="T47" s="471" t="s">
        <v>286</v>
      </c>
      <c r="U47" s="472"/>
      <c r="V47" s="473" t="s">
        <v>286</v>
      </c>
      <c r="W47" s="472">
        <v>64.834178376780002</v>
      </c>
      <c r="X47" s="474"/>
      <c r="Y47" s="472">
        <v>35.165821623219998</v>
      </c>
      <c r="Z47" s="474"/>
    </row>
    <row r="48" spans="1:26" x14ac:dyDescent="0.2">
      <c r="A48" s="468" t="s">
        <v>121</v>
      </c>
      <c r="B48" s="469" t="s">
        <v>289</v>
      </c>
      <c r="C48" s="477">
        <v>65.658980286593007</v>
      </c>
      <c r="D48" s="473"/>
      <c r="E48" s="472">
        <v>17.269263646725001</v>
      </c>
      <c r="F48" s="473"/>
      <c r="G48" s="472">
        <v>82.928243933318001</v>
      </c>
      <c r="H48" s="474"/>
      <c r="I48" s="472">
        <v>17.071756066681999</v>
      </c>
      <c r="J48" s="474"/>
      <c r="K48" s="470">
        <v>73.337401295839001</v>
      </c>
      <c r="L48" s="471" t="s">
        <v>188</v>
      </c>
      <c r="M48" s="472">
        <v>12.448185618669999</v>
      </c>
      <c r="N48" s="473" t="s">
        <v>188</v>
      </c>
      <c r="O48" s="472">
        <v>85.785586914508997</v>
      </c>
      <c r="P48" s="474" t="s">
        <v>188</v>
      </c>
      <c r="Q48" s="472">
        <v>14.214413085491</v>
      </c>
      <c r="R48" s="474" t="s">
        <v>188</v>
      </c>
      <c r="S48" s="470">
        <v>48.580370196978002</v>
      </c>
      <c r="T48" s="471"/>
      <c r="U48" s="477">
        <v>27.082868555295001</v>
      </c>
      <c r="V48" s="473"/>
      <c r="W48" s="477">
        <v>75.663238752273003</v>
      </c>
      <c r="X48" s="473"/>
      <c r="Y48" s="477">
        <v>24.336761247727001</v>
      </c>
      <c r="Z48" s="473"/>
    </row>
    <row r="49" spans="1:26" x14ac:dyDescent="0.2">
      <c r="A49" s="457" t="s">
        <v>41</v>
      </c>
      <c r="B49" s="458"/>
      <c r="C49" s="467"/>
      <c r="D49" s="462" t="s">
        <v>268</v>
      </c>
      <c r="E49" s="461"/>
      <c r="F49" s="462" t="s">
        <v>268</v>
      </c>
      <c r="G49" s="461">
        <v>75.011454138421996</v>
      </c>
      <c r="H49" s="463"/>
      <c r="I49" s="461">
        <v>24.988545861578</v>
      </c>
      <c r="J49" s="463"/>
      <c r="K49" s="459"/>
      <c r="L49" s="460" t="s">
        <v>287</v>
      </c>
      <c r="M49" s="461"/>
      <c r="N49" s="462" t="s">
        <v>287</v>
      </c>
      <c r="O49" s="461">
        <v>78.224062562235005</v>
      </c>
      <c r="P49" s="463"/>
      <c r="Q49" s="461">
        <v>21.775937437764998</v>
      </c>
      <c r="R49" s="463"/>
      <c r="S49" s="459"/>
      <c r="T49" s="460" t="s">
        <v>286</v>
      </c>
      <c r="U49" s="461"/>
      <c r="V49" s="462" t="s">
        <v>286</v>
      </c>
      <c r="W49" s="461">
        <v>62.850814227256002</v>
      </c>
      <c r="X49" s="463"/>
      <c r="Y49" s="461">
        <v>37.149185772743003</v>
      </c>
      <c r="Z49" s="463"/>
    </row>
    <row r="50" spans="1:26" x14ac:dyDescent="0.2">
      <c r="A50" s="466" t="s">
        <v>6</v>
      </c>
      <c r="B50" s="458"/>
      <c r="C50" s="467">
        <v>67.797717017018002</v>
      </c>
      <c r="D50" s="462"/>
      <c r="E50" s="467">
        <v>9.5664077479090004</v>
      </c>
      <c r="F50" s="462"/>
      <c r="G50" s="467">
        <v>77.364124764926999</v>
      </c>
      <c r="H50" s="463"/>
      <c r="I50" s="461">
        <v>22.635875235074</v>
      </c>
      <c r="J50" s="463"/>
      <c r="K50" s="459">
        <v>63.765326091403999</v>
      </c>
      <c r="L50" s="460"/>
      <c r="M50" s="467">
        <v>11.161653092541</v>
      </c>
      <c r="N50" s="462"/>
      <c r="O50" s="467">
        <v>74.926979183944994</v>
      </c>
      <c r="P50" s="463"/>
      <c r="Q50" s="461">
        <v>25.073020816056999</v>
      </c>
      <c r="R50" s="463"/>
      <c r="S50" s="459">
        <v>35.858184693140998</v>
      </c>
      <c r="T50" s="460"/>
      <c r="U50" s="467">
        <v>27.877393901920001</v>
      </c>
      <c r="V50" s="462"/>
      <c r="W50" s="467">
        <v>63.735578595062002</v>
      </c>
      <c r="X50" s="463"/>
      <c r="Y50" s="461">
        <v>36.264421404937998</v>
      </c>
      <c r="Z50" s="463"/>
    </row>
    <row r="51" spans="1:26" x14ac:dyDescent="0.2">
      <c r="A51" s="468" t="s">
        <v>4</v>
      </c>
      <c r="B51" s="469">
        <v>5</v>
      </c>
      <c r="C51" s="477">
        <v>54.454107518999002</v>
      </c>
      <c r="D51" s="473"/>
      <c r="E51" s="472">
        <v>26.743787775236999</v>
      </c>
      <c r="F51" s="473"/>
      <c r="G51" s="472">
        <v>81.197895294239999</v>
      </c>
      <c r="H51" s="474"/>
      <c r="I51" s="472">
        <v>18.802104705761</v>
      </c>
      <c r="J51" s="474"/>
      <c r="K51" s="470">
        <v>54.464150890482998</v>
      </c>
      <c r="L51" s="471"/>
      <c r="M51" s="472">
        <v>26.730276593321999</v>
      </c>
      <c r="N51" s="473"/>
      <c r="O51" s="472">
        <v>81.194427483807999</v>
      </c>
      <c r="P51" s="474"/>
      <c r="Q51" s="472">
        <v>18.805572516194001</v>
      </c>
      <c r="R51" s="474"/>
      <c r="S51" s="470">
        <v>29.746986441269001</v>
      </c>
      <c r="T51" s="471" t="s">
        <v>188</v>
      </c>
      <c r="U51" s="472">
        <v>35.642874450698002</v>
      </c>
      <c r="V51" s="473" t="s">
        <v>188</v>
      </c>
      <c r="W51" s="472">
        <v>65.389860891967999</v>
      </c>
      <c r="X51" s="474" t="s">
        <v>188</v>
      </c>
      <c r="Y51" s="472">
        <v>34.610139108029998</v>
      </c>
      <c r="Z51" s="474" t="s">
        <v>188</v>
      </c>
    </row>
    <row r="52" spans="1:26" x14ac:dyDescent="0.2">
      <c r="A52" s="490"/>
      <c r="B52" s="491"/>
      <c r="C52" s="553"/>
      <c r="D52" s="554"/>
      <c r="E52" s="553"/>
      <c r="F52" s="554"/>
      <c r="G52" s="553"/>
      <c r="H52" s="554"/>
      <c r="I52" s="553"/>
      <c r="J52" s="554"/>
      <c r="K52" s="555"/>
      <c r="L52" s="556"/>
      <c r="M52" s="553"/>
      <c r="N52" s="554"/>
      <c r="O52" s="553"/>
      <c r="P52" s="554"/>
      <c r="Q52" s="553"/>
      <c r="R52" s="554"/>
      <c r="S52" s="555"/>
      <c r="T52" s="556"/>
      <c r="U52" s="553"/>
      <c r="V52" s="554"/>
      <c r="W52" s="553"/>
      <c r="X52" s="554"/>
      <c r="Y52" s="553"/>
      <c r="Z52" s="554"/>
    </row>
    <row r="53" spans="1:26" x14ac:dyDescent="0.2">
      <c r="A53" s="494" t="s">
        <v>15</v>
      </c>
      <c r="B53" s="495"/>
      <c r="C53" s="496">
        <v>60.84757415564755</v>
      </c>
      <c r="D53" s="497" t="s">
        <v>153</v>
      </c>
      <c r="E53" s="496">
        <v>15.905719502351099</v>
      </c>
      <c r="F53" s="497" t="s">
        <v>153</v>
      </c>
      <c r="G53" s="498">
        <v>77.320158469115498</v>
      </c>
      <c r="H53" s="499" t="s">
        <v>153</v>
      </c>
      <c r="I53" s="496">
        <v>22.679841500211637</v>
      </c>
      <c r="J53" s="497" t="s">
        <v>153</v>
      </c>
      <c r="K53" s="549">
        <v>61.038694744960729</v>
      </c>
      <c r="L53" s="497" t="s">
        <v>153</v>
      </c>
      <c r="M53" s="496">
        <v>14.960238202405515</v>
      </c>
      <c r="N53" s="497" t="s">
        <v>153</v>
      </c>
      <c r="O53" s="496">
        <v>76.545770489055457</v>
      </c>
      <c r="P53" s="497" t="s">
        <v>153</v>
      </c>
      <c r="Q53" s="496">
        <v>23.454229458449486</v>
      </c>
      <c r="R53" s="497" t="s">
        <v>153</v>
      </c>
      <c r="S53" s="549">
        <v>41.756748174301443</v>
      </c>
      <c r="T53" s="497" t="s">
        <v>153</v>
      </c>
      <c r="U53" s="496">
        <v>24.717671229096318</v>
      </c>
      <c r="V53" s="497" t="s">
        <v>153</v>
      </c>
      <c r="W53" s="496">
        <v>66.761455647541084</v>
      </c>
      <c r="X53" s="497" t="s">
        <v>153</v>
      </c>
      <c r="Y53" s="496">
        <v>33.203473485652019</v>
      </c>
      <c r="Z53" s="497" t="s">
        <v>153</v>
      </c>
    </row>
    <row r="54" spans="1:26" x14ac:dyDescent="0.2">
      <c r="A54" s="494" t="s">
        <v>13</v>
      </c>
      <c r="B54" s="495"/>
      <c r="C54" s="496">
        <v>59.908555264746532</v>
      </c>
      <c r="D54" s="497" t="s">
        <v>153</v>
      </c>
      <c r="E54" s="496">
        <v>15.363461139673833</v>
      </c>
      <c r="F54" s="497" t="s">
        <v>153</v>
      </c>
      <c r="G54" s="496">
        <v>75.789493058250784</v>
      </c>
      <c r="H54" s="497" t="s">
        <v>153</v>
      </c>
      <c r="I54" s="496">
        <v>24.210506895009718</v>
      </c>
      <c r="J54" s="497" t="s">
        <v>153</v>
      </c>
      <c r="K54" s="496">
        <v>60.3899570118162</v>
      </c>
      <c r="L54" s="497" t="s">
        <v>153</v>
      </c>
      <c r="M54" s="496">
        <v>14.197950215772693</v>
      </c>
      <c r="N54" s="497" t="s">
        <v>153</v>
      </c>
      <c r="O54" s="496">
        <v>74.747259184124985</v>
      </c>
      <c r="P54" s="497" t="s">
        <v>153</v>
      </c>
      <c r="Q54" s="496">
        <v>25.25274073588243</v>
      </c>
      <c r="R54" s="497" t="s">
        <v>153</v>
      </c>
      <c r="S54" s="496">
        <v>42.11116011649105</v>
      </c>
      <c r="T54" s="497" t="s">
        <v>153</v>
      </c>
      <c r="U54" s="496">
        <v>23.871623303871953</v>
      </c>
      <c r="V54" s="497" t="s">
        <v>153</v>
      </c>
      <c r="W54" s="496">
        <v>66.929269073275591</v>
      </c>
      <c r="X54" s="497" t="s">
        <v>153</v>
      </c>
      <c r="Y54" s="496">
        <v>33.017289605875987</v>
      </c>
      <c r="Z54" s="497" t="s">
        <v>153</v>
      </c>
    </row>
    <row r="55" spans="1:26" x14ac:dyDescent="0.2">
      <c r="A55" s="490"/>
      <c r="B55" s="491"/>
      <c r="C55" s="500"/>
      <c r="D55" s="493"/>
      <c r="E55" s="500"/>
      <c r="F55" s="493"/>
      <c r="G55" s="500"/>
      <c r="H55" s="493"/>
      <c r="I55" s="500"/>
      <c r="J55" s="493"/>
      <c r="K55" s="557"/>
      <c r="L55" s="493"/>
      <c r="M55" s="500"/>
      <c r="N55" s="493"/>
      <c r="O55" s="500"/>
      <c r="P55" s="493"/>
      <c r="Q55" s="500"/>
      <c r="R55" s="493"/>
      <c r="S55" s="557"/>
      <c r="T55" s="493"/>
      <c r="U55" s="500"/>
      <c r="V55" s="493"/>
      <c r="W55" s="500"/>
      <c r="X55" s="493"/>
      <c r="Y55" s="500"/>
      <c r="Z55" s="493"/>
    </row>
    <row r="56" spans="1:26" x14ac:dyDescent="0.2">
      <c r="A56" s="490" t="s">
        <v>161</v>
      </c>
      <c r="B56" s="491"/>
      <c r="C56" s="500"/>
      <c r="D56" s="493"/>
      <c r="E56" s="500"/>
      <c r="F56" s="493"/>
      <c r="G56" s="500"/>
      <c r="H56" s="493"/>
      <c r="I56" s="500"/>
      <c r="J56" s="493"/>
      <c r="K56" s="557"/>
      <c r="L56" s="493"/>
      <c r="M56" s="500"/>
      <c r="N56" s="493"/>
      <c r="O56" s="500"/>
      <c r="P56" s="493"/>
      <c r="Q56" s="500"/>
      <c r="R56" s="493"/>
      <c r="S56" s="557"/>
      <c r="T56" s="493"/>
      <c r="U56" s="500"/>
      <c r="V56" s="493"/>
      <c r="W56" s="500"/>
      <c r="X56" s="493"/>
      <c r="Y56" s="500"/>
      <c r="Z56" s="493"/>
    </row>
    <row r="57" spans="1:26" x14ac:dyDescent="0.2">
      <c r="A57" s="457" t="s">
        <v>40</v>
      </c>
      <c r="B57" s="458">
        <v>4</v>
      </c>
      <c r="C57" s="467">
        <v>71.295802400905998</v>
      </c>
      <c r="D57" s="462"/>
      <c r="E57" s="461">
        <v>20.823434756847</v>
      </c>
      <c r="F57" s="462"/>
      <c r="G57" s="461">
        <v>92.11923715559</v>
      </c>
      <c r="H57" s="463"/>
      <c r="I57" s="461">
        <v>7.8807628422471998</v>
      </c>
      <c r="J57" s="463"/>
      <c r="K57" s="459">
        <v>68.354081560976994</v>
      </c>
      <c r="L57" s="460"/>
      <c r="M57" s="461">
        <v>24.776150763473002</v>
      </c>
      <c r="N57" s="462"/>
      <c r="O57" s="461">
        <v>93.130232324450006</v>
      </c>
      <c r="P57" s="463"/>
      <c r="Q57" s="461">
        <v>6.8697676755499</v>
      </c>
      <c r="R57" s="463"/>
      <c r="S57" s="459">
        <v>66.207284187121999</v>
      </c>
      <c r="T57" s="460"/>
      <c r="U57" s="461">
        <v>31.336730849955</v>
      </c>
      <c r="V57" s="462"/>
      <c r="W57" s="461">
        <v>97.544015037077003</v>
      </c>
      <c r="X57" s="463"/>
      <c r="Y57" s="461">
        <v>2.4559849629228001</v>
      </c>
      <c r="Z57" s="463"/>
    </row>
    <row r="58" spans="1:26" x14ac:dyDescent="0.2">
      <c r="A58" s="466" t="s">
        <v>119</v>
      </c>
      <c r="B58" s="458" t="s">
        <v>289</v>
      </c>
      <c r="C58" s="467"/>
      <c r="D58" s="462" t="s">
        <v>268</v>
      </c>
      <c r="E58" s="467"/>
      <c r="F58" s="462" t="s">
        <v>268</v>
      </c>
      <c r="G58" s="467">
        <v>72.516386844645993</v>
      </c>
      <c r="H58" s="463"/>
      <c r="I58" s="461">
        <v>27.483613155354</v>
      </c>
      <c r="J58" s="463"/>
      <c r="K58" s="459"/>
      <c r="L58" s="460" t="s">
        <v>287</v>
      </c>
      <c r="M58" s="467"/>
      <c r="N58" s="462" t="s">
        <v>287</v>
      </c>
      <c r="O58" s="467">
        <v>74.863602143118996</v>
      </c>
      <c r="P58" s="463" t="s">
        <v>188</v>
      </c>
      <c r="Q58" s="461">
        <v>25.136397856881</v>
      </c>
      <c r="R58" s="463" t="s">
        <v>188</v>
      </c>
      <c r="S58" s="459"/>
      <c r="T58" s="460" t="s">
        <v>286</v>
      </c>
      <c r="U58" s="467"/>
      <c r="V58" s="462" t="s">
        <v>286</v>
      </c>
      <c r="W58" s="467">
        <v>80.060794999869998</v>
      </c>
      <c r="X58" s="463"/>
      <c r="Y58" s="461">
        <v>19.939205000129999</v>
      </c>
      <c r="Z58" s="463"/>
    </row>
    <row r="59" spans="1:26" x14ac:dyDescent="0.2">
      <c r="A59" s="468" t="s">
        <v>162</v>
      </c>
      <c r="B59" s="469"/>
      <c r="C59" s="477"/>
      <c r="D59" s="473" t="s">
        <v>154</v>
      </c>
      <c r="E59" s="472"/>
      <c r="F59" s="473" t="s">
        <v>154</v>
      </c>
      <c r="G59" s="472"/>
      <c r="H59" s="474" t="s">
        <v>154</v>
      </c>
      <c r="I59" s="472"/>
      <c r="J59" s="474" t="s">
        <v>154</v>
      </c>
      <c r="K59" s="470"/>
      <c r="L59" s="471" t="s">
        <v>154</v>
      </c>
      <c r="M59" s="472"/>
      <c r="N59" s="473" t="s">
        <v>154</v>
      </c>
      <c r="O59" s="472"/>
      <c r="P59" s="474" t="s">
        <v>154</v>
      </c>
      <c r="Q59" s="472"/>
      <c r="R59" s="474" t="s">
        <v>154</v>
      </c>
      <c r="S59" s="470"/>
      <c r="T59" s="471" t="s">
        <v>154</v>
      </c>
      <c r="U59" s="472"/>
      <c r="V59" s="473" t="s">
        <v>154</v>
      </c>
      <c r="W59" s="472"/>
      <c r="X59" s="474" t="s">
        <v>154</v>
      </c>
      <c r="Y59" s="472"/>
      <c r="Z59" s="474" t="s">
        <v>154</v>
      </c>
    </row>
    <row r="60" spans="1:26" x14ac:dyDescent="0.2">
      <c r="A60" s="468" t="s">
        <v>44</v>
      </c>
      <c r="B60" s="469"/>
      <c r="C60" s="477"/>
      <c r="D60" s="473" t="s">
        <v>154</v>
      </c>
      <c r="E60" s="472"/>
      <c r="F60" s="473" t="s">
        <v>154</v>
      </c>
      <c r="G60" s="472"/>
      <c r="H60" s="474" t="s">
        <v>154</v>
      </c>
      <c r="I60" s="472"/>
      <c r="J60" s="474" t="s">
        <v>154</v>
      </c>
      <c r="K60" s="470"/>
      <c r="L60" s="471" t="s">
        <v>154</v>
      </c>
      <c r="M60" s="472"/>
      <c r="N60" s="473" t="s">
        <v>154</v>
      </c>
      <c r="O60" s="472"/>
      <c r="P60" s="474" t="s">
        <v>154</v>
      </c>
      <c r="Q60" s="472"/>
      <c r="R60" s="474" t="s">
        <v>154</v>
      </c>
      <c r="S60" s="470"/>
      <c r="T60" s="471" t="s">
        <v>154</v>
      </c>
      <c r="U60" s="477"/>
      <c r="V60" s="473" t="s">
        <v>154</v>
      </c>
      <c r="W60" s="477"/>
      <c r="X60" s="473" t="s">
        <v>154</v>
      </c>
      <c r="Y60" s="477"/>
      <c r="Z60" s="473" t="s">
        <v>154</v>
      </c>
    </row>
    <row r="61" spans="1:26" x14ac:dyDescent="0.2">
      <c r="A61" s="457" t="s">
        <v>105</v>
      </c>
      <c r="B61" s="458"/>
      <c r="C61" s="467"/>
      <c r="D61" s="462" t="s">
        <v>154</v>
      </c>
      <c r="E61" s="461"/>
      <c r="F61" s="462" t="s">
        <v>154</v>
      </c>
      <c r="G61" s="461"/>
      <c r="H61" s="463" t="s">
        <v>154</v>
      </c>
      <c r="I61" s="461"/>
      <c r="J61" s="463" t="s">
        <v>154</v>
      </c>
      <c r="K61" s="459"/>
      <c r="L61" s="460" t="s">
        <v>154</v>
      </c>
      <c r="M61" s="461"/>
      <c r="N61" s="462" t="s">
        <v>154</v>
      </c>
      <c r="O61" s="461"/>
      <c r="P61" s="463" t="s">
        <v>154</v>
      </c>
      <c r="Q61" s="461"/>
      <c r="R61" s="463" t="s">
        <v>154</v>
      </c>
      <c r="S61" s="459"/>
      <c r="T61" s="460" t="s">
        <v>154</v>
      </c>
      <c r="U61" s="461"/>
      <c r="V61" s="462" t="s">
        <v>154</v>
      </c>
      <c r="W61" s="461"/>
      <c r="X61" s="463" t="s">
        <v>154</v>
      </c>
      <c r="Y61" s="461"/>
      <c r="Z61" s="463" t="s">
        <v>154</v>
      </c>
    </row>
    <row r="62" spans="1:26" x14ac:dyDescent="0.2">
      <c r="A62" s="466" t="s">
        <v>163</v>
      </c>
      <c r="B62" s="458"/>
      <c r="C62" s="467"/>
      <c r="D62" s="462" t="s">
        <v>154</v>
      </c>
      <c r="E62" s="467"/>
      <c r="F62" s="462" t="s">
        <v>154</v>
      </c>
      <c r="G62" s="467"/>
      <c r="H62" s="463" t="s">
        <v>154</v>
      </c>
      <c r="I62" s="461"/>
      <c r="J62" s="463" t="s">
        <v>154</v>
      </c>
      <c r="K62" s="459"/>
      <c r="L62" s="460" t="s">
        <v>154</v>
      </c>
      <c r="M62" s="467"/>
      <c r="N62" s="462" t="s">
        <v>154</v>
      </c>
      <c r="O62" s="467"/>
      <c r="P62" s="463" t="s">
        <v>154</v>
      </c>
      <c r="Q62" s="461"/>
      <c r="R62" s="463" t="s">
        <v>154</v>
      </c>
      <c r="S62" s="459"/>
      <c r="T62" s="460" t="s">
        <v>154</v>
      </c>
      <c r="U62" s="467"/>
      <c r="V62" s="462" t="s">
        <v>154</v>
      </c>
      <c r="W62" s="467"/>
      <c r="X62" s="463" t="s">
        <v>154</v>
      </c>
      <c r="Y62" s="461"/>
      <c r="Z62" s="463" t="s">
        <v>154</v>
      </c>
    </row>
    <row r="63" spans="1:26" x14ac:dyDescent="0.2">
      <c r="A63" s="468" t="s">
        <v>45</v>
      </c>
      <c r="B63" s="469">
        <v>3</v>
      </c>
      <c r="C63" s="477"/>
      <c r="D63" s="473" t="s">
        <v>268</v>
      </c>
      <c r="E63" s="472"/>
      <c r="F63" s="473" t="s">
        <v>268</v>
      </c>
      <c r="G63" s="472">
        <v>84.594924848241007</v>
      </c>
      <c r="H63" s="474"/>
      <c r="I63" s="472">
        <v>15.405075151759</v>
      </c>
      <c r="J63" s="474"/>
      <c r="K63" s="470"/>
      <c r="L63" s="471" t="s">
        <v>287</v>
      </c>
      <c r="M63" s="472"/>
      <c r="N63" s="473" t="s">
        <v>287</v>
      </c>
      <c r="O63" s="472">
        <v>68.570799085529998</v>
      </c>
      <c r="P63" s="474"/>
      <c r="Q63" s="472">
        <v>31.429200914470002</v>
      </c>
      <c r="R63" s="474"/>
      <c r="S63" s="470"/>
      <c r="T63" s="471" t="s">
        <v>286</v>
      </c>
      <c r="U63" s="472"/>
      <c r="V63" s="473" t="s">
        <v>286</v>
      </c>
      <c r="W63" s="472">
        <v>31.190419687995998</v>
      </c>
      <c r="X63" s="474"/>
      <c r="Y63" s="472">
        <v>68.809580312004002</v>
      </c>
      <c r="Z63" s="474"/>
    </row>
    <row r="64" spans="1:26" x14ac:dyDescent="0.2">
      <c r="A64" s="468" t="s">
        <v>32</v>
      </c>
      <c r="B64" s="469"/>
      <c r="C64" s="477">
        <v>64.753733006462994</v>
      </c>
      <c r="D64" s="473"/>
      <c r="E64" s="472">
        <v>19.814078277417</v>
      </c>
      <c r="F64" s="473"/>
      <c r="G64" s="472">
        <v>84.567811283880005</v>
      </c>
      <c r="H64" s="474"/>
      <c r="I64" s="472">
        <v>15.432188716120001</v>
      </c>
      <c r="J64" s="474"/>
      <c r="K64" s="470">
        <v>62.188806587856</v>
      </c>
      <c r="L64" s="471"/>
      <c r="M64" s="472">
        <v>19.812028213453999</v>
      </c>
      <c r="N64" s="473"/>
      <c r="O64" s="472">
        <v>82.000834801310006</v>
      </c>
      <c r="P64" s="474"/>
      <c r="Q64" s="472">
        <v>17.999165198690001</v>
      </c>
      <c r="R64" s="474"/>
      <c r="S64" s="470">
        <v>33.066931081390997</v>
      </c>
      <c r="T64" s="471"/>
      <c r="U64" s="477">
        <v>32.250057417451004</v>
      </c>
      <c r="V64" s="473"/>
      <c r="W64" s="477">
        <v>65.316988498843003</v>
      </c>
      <c r="X64" s="473"/>
      <c r="Y64" s="477">
        <v>34.683011501156997</v>
      </c>
      <c r="Z64" s="473"/>
    </row>
    <row r="65" spans="1:26" x14ac:dyDescent="0.2">
      <c r="A65" s="457" t="s">
        <v>111</v>
      </c>
      <c r="B65" s="458"/>
      <c r="C65" s="467"/>
      <c r="D65" s="462" t="s">
        <v>287</v>
      </c>
      <c r="E65" s="461"/>
      <c r="F65" s="462" t="s">
        <v>287</v>
      </c>
      <c r="G65" s="461"/>
      <c r="H65" s="463" t="s">
        <v>287</v>
      </c>
      <c r="I65" s="461"/>
      <c r="J65" s="463" t="s">
        <v>290</v>
      </c>
      <c r="K65" s="459"/>
      <c r="L65" s="460" t="s">
        <v>287</v>
      </c>
      <c r="M65" s="461"/>
      <c r="N65" s="462" t="s">
        <v>287</v>
      </c>
      <c r="O65" s="461">
        <v>80.570756141152998</v>
      </c>
      <c r="P65" s="463" t="s">
        <v>188</v>
      </c>
      <c r="Q65" s="461">
        <v>19.429243858850999</v>
      </c>
      <c r="R65" s="463" t="s">
        <v>188</v>
      </c>
      <c r="S65" s="459"/>
      <c r="T65" s="460" t="s">
        <v>286</v>
      </c>
      <c r="U65" s="461"/>
      <c r="V65" s="462" t="s">
        <v>286</v>
      </c>
      <c r="W65" s="461">
        <v>64.154342002532999</v>
      </c>
      <c r="X65" s="463"/>
      <c r="Y65" s="461">
        <v>35.845657997467001</v>
      </c>
      <c r="Z65" s="463"/>
    </row>
    <row r="66" spans="1:26" x14ac:dyDescent="0.2">
      <c r="A66" s="466" t="s">
        <v>164</v>
      </c>
      <c r="B66" s="458"/>
      <c r="C66" s="467"/>
      <c r="D66" s="462" t="s">
        <v>154</v>
      </c>
      <c r="E66" s="467"/>
      <c r="F66" s="462" t="s">
        <v>154</v>
      </c>
      <c r="G66" s="467"/>
      <c r="H66" s="463" t="s">
        <v>154</v>
      </c>
      <c r="I66" s="461"/>
      <c r="J66" s="463" t="s">
        <v>154</v>
      </c>
      <c r="K66" s="459"/>
      <c r="L66" s="460" t="s">
        <v>154</v>
      </c>
      <c r="M66" s="467"/>
      <c r="N66" s="462" t="s">
        <v>154</v>
      </c>
      <c r="O66" s="467"/>
      <c r="P66" s="463" t="s">
        <v>154</v>
      </c>
      <c r="Q66" s="461"/>
      <c r="R66" s="463" t="s">
        <v>154</v>
      </c>
      <c r="S66" s="459"/>
      <c r="T66" s="460" t="s">
        <v>154</v>
      </c>
      <c r="U66" s="467"/>
      <c r="V66" s="462" t="s">
        <v>154</v>
      </c>
      <c r="W66" s="467"/>
      <c r="X66" s="463" t="s">
        <v>154</v>
      </c>
      <c r="Y66" s="461"/>
      <c r="Z66" s="463" t="s">
        <v>154</v>
      </c>
    </row>
    <row r="67" spans="1:26" x14ac:dyDescent="0.2">
      <c r="A67" s="468" t="s">
        <v>165</v>
      </c>
      <c r="B67" s="469">
        <v>4</v>
      </c>
      <c r="C67" s="477">
        <v>76.914920773022004</v>
      </c>
      <c r="D67" s="473"/>
      <c r="E67" s="472">
        <v>4.7467262812271001</v>
      </c>
      <c r="F67" s="473"/>
      <c r="G67" s="472">
        <v>81.661647054249997</v>
      </c>
      <c r="H67" s="474"/>
      <c r="I67" s="472">
        <v>18.33835294575</v>
      </c>
      <c r="J67" s="474"/>
      <c r="K67" s="470">
        <v>83.276056461476003</v>
      </c>
      <c r="L67" s="471"/>
      <c r="M67" s="472">
        <v>4.7787016285949004</v>
      </c>
      <c r="N67" s="473"/>
      <c r="O67" s="472">
        <v>88.054758090069996</v>
      </c>
      <c r="P67" s="474"/>
      <c r="Q67" s="472">
        <v>11.945241909929999</v>
      </c>
      <c r="R67" s="474"/>
      <c r="S67" s="470"/>
      <c r="T67" s="471" t="s">
        <v>154</v>
      </c>
      <c r="U67" s="472"/>
      <c r="V67" s="473" t="s">
        <v>154</v>
      </c>
      <c r="W67" s="472"/>
      <c r="X67" s="474" t="s">
        <v>154</v>
      </c>
      <c r="Y67" s="472"/>
      <c r="Z67" s="474" t="s">
        <v>154</v>
      </c>
    </row>
    <row r="68" spans="1:26" x14ac:dyDescent="0.2">
      <c r="A68" s="490"/>
      <c r="B68" s="491"/>
      <c r="C68" s="501"/>
      <c r="D68" s="502"/>
      <c r="E68" s="501"/>
      <c r="F68" s="502"/>
      <c r="G68" s="501"/>
      <c r="H68" s="502"/>
      <c r="I68" s="501"/>
      <c r="J68" s="502"/>
      <c r="K68" s="558"/>
      <c r="L68" s="502"/>
      <c r="M68" s="501"/>
      <c r="N68" s="502"/>
      <c r="O68" s="501"/>
      <c r="P68" s="502"/>
      <c r="Q68" s="501"/>
      <c r="R68" s="502"/>
      <c r="S68" s="558"/>
      <c r="T68" s="502"/>
      <c r="U68" s="501"/>
      <c r="V68" s="502"/>
      <c r="W68" s="501"/>
      <c r="X68" s="502"/>
      <c r="Y68" s="501"/>
      <c r="Z68" s="502"/>
    </row>
    <row r="69" spans="1:26" ht="13.5" thickBot="1" x14ac:dyDescent="0.25">
      <c r="A69" s="503" t="s">
        <v>166</v>
      </c>
      <c r="B69" s="504"/>
      <c r="C69" s="559" t="s">
        <v>153</v>
      </c>
      <c r="D69" s="506" t="s">
        <v>154</v>
      </c>
      <c r="E69" s="505" t="s">
        <v>153</v>
      </c>
      <c r="F69" s="506" t="s">
        <v>154</v>
      </c>
      <c r="G69" s="505" t="s">
        <v>153</v>
      </c>
      <c r="H69" s="506" t="s">
        <v>154</v>
      </c>
      <c r="I69" s="559" t="s">
        <v>153</v>
      </c>
      <c r="J69" s="506" t="s">
        <v>154</v>
      </c>
      <c r="K69" s="505" t="s">
        <v>153</v>
      </c>
      <c r="L69" s="506" t="s">
        <v>154</v>
      </c>
      <c r="M69" s="505" t="s">
        <v>153</v>
      </c>
      <c r="N69" s="506" t="s">
        <v>154</v>
      </c>
      <c r="O69" s="505" t="s">
        <v>153</v>
      </c>
      <c r="P69" s="506" t="s">
        <v>154</v>
      </c>
      <c r="Q69" s="559" t="s">
        <v>153</v>
      </c>
      <c r="R69" s="506" t="s">
        <v>154</v>
      </c>
      <c r="S69" s="505" t="s">
        <v>153</v>
      </c>
      <c r="T69" s="506" t="s">
        <v>154</v>
      </c>
      <c r="U69" s="505" t="s">
        <v>153</v>
      </c>
      <c r="V69" s="506" t="s">
        <v>154</v>
      </c>
      <c r="W69" s="505" t="s">
        <v>153</v>
      </c>
      <c r="X69" s="506" t="s">
        <v>154</v>
      </c>
      <c r="Y69" s="559" t="s">
        <v>153</v>
      </c>
      <c r="Z69" s="506" t="s">
        <v>154</v>
      </c>
    </row>
    <row r="70" spans="1:26" x14ac:dyDescent="0.2">
      <c r="A70" s="560" t="s">
        <v>291</v>
      </c>
      <c r="B70" s="561"/>
      <c r="C70" s="562"/>
      <c r="D70" s="563"/>
      <c r="E70" s="562"/>
      <c r="F70" s="563"/>
      <c r="G70" s="562"/>
      <c r="H70" s="563"/>
      <c r="I70" s="562"/>
      <c r="J70" s="563"/>
      <c r="K70" s="562"/>
      <c r="L70" s="563"/>
      <c r="M70" s="562"/>
      <c r="N70" s="563"/>
      <c r="O70" s="562"/>
      <c r="P70" s="563"/>
      <c r="Q70" s="562"/>
      <c r="R70" s="563"/>
      <c r="S70" s="562"/>
      <c r="T70" s="563"/>
      <c r="U70" s="562"/>
      <c r="V70" s="563"/>
      <c r="W70" s="562"/>
      <c r="X70" s="563"/>
      <c r="Y70" s="562"/>
      <c r="Z70" s="563"/>
    </row>
    <row r="71" spans="1:26" x14ac:dyDescent="0.2">
      <c r="A71" s="257" t="s">
        <v>292</v>
      </c>
      <c r="C71" s="564"/>
      <c r="E71" s="564"/>
      <c r="G71" s="564"/>
      <c r="I71" s="564"/>
      <c r="K71" s="564"/>
      <c r="M71" s="564"/>
      <c r="O71" s="564"/>
      <c r="Q71" s="564"/>
      <c r="S71" s="564"/>
      <c r="U71" s="564"/>
      <c r="W71" s="564"/>
      <c r="Y71" s="564"/>
    </row>
    <row r="72" spans="1:26" s="251" customFormat="1" x14ac:dyDescent="0.2">
      <c r="A72" s="257" t="s">
        <v>293</v>
      </c>
      <c r="B72" s="565"/>
      <c r="D72" s="566"/>
      <c r="F72" s="566"/>
      <c r="H72" s="566"/>
      <c r="J72" s="566"/>
      <c r="L72" s="566"/>
      <c r="N72" s="566"/>
      <c r="P72" s="566"/>
      <c r="R72" s="566"/>
      <c r="T72" s="566"/>
      <c r="V72" s="566"/>
      <c r="X72" s="566"/>
      <c r="Z72" s="566"/>
    </row>
    <row r="73" spans="1:26" x14ac:dyDescent="0.2">
      <c r="A73" s="257" t="s">
        <v>294</v>
      </c>
      <c r="C73" s="564"/>
      <c r="E73" s="564"/>
      <c r="G73" s="564"/>
      <c r="I73" s="564"/>
      <c r="K73" s="564"/>
      <c r="M73" s="564"/>
      <c r="O73" s="564"/>
      <c r="Q73" s="564"/>
      <c r="S73" s="564"/>
      <c r="U73" s="564"/>
      <c r="W73" s="564"/>
      <c r="Y73" s="564"/>
    </row>
    <row r="74" spans="1:26" x14ac:dyDescent="0.2">
      <c r="A74" s="257" t="s">
        <v>295</v>
      </c>
      <c r="C74" s="564"/>
      <c r="E74" s="564"/>
      <c r="G74" s="564"/>
      <c r="I74" s="564"/>
      <c r="K74" s="564"/>
      <c r="M74" s="564"/>
      <c r="O74" s="564"/>
      <c r="Q74" s="564"/>
      <c r="S74" s="564"/>
      <c r="U74" s="564"/>
      <c r="W74" s="564"/>
      <c r="Y74" s="564"/>
    </row>
    <row r="75" spans="1:26" ht="12.75" customHeight="1" x14ac:dyDescent="0.2">
      <c r="A75" s="792" t="s">
        <v>273</v>
      </c>
      <c r="B75" s="792"/>
      <c r="C75" s="792"/>
      <c r="D75" s="792"/>
      <c r="E75" s="792"/>
      <c r="F75" s="792"/>
      <c r="G75" s="792"/>
      <c r="H75" s="792"/>
      <c r="I75" s="792"/>
      <c r="J75" s="792"/>
      <c r="K75" s="792"/>
      <c r="L75" s="792"/>
      <c r="M75" s="792"/>
      <c r="N75" s="792"/>
      <c r="O75" s="792"/>
      <c r="P75" s="792"/>
      <c r="Q75" s="792"/>
      <c r="R75" s="792"/>
      <c r="S75" s="792"/>
      <c r="T75" s="792"/>
      <c r="U75" s="792"/>
      <c r="V75" s="792"/>
      <c r="W75" s="792"/>
      <c r="X75" s="792"/>
      <c r="Y75" s="792"/>
      <c r="Z75" s="792"/>
    </row>
    <row r="76" spans="1:26" x14ac:dyDescent="0.2">
      <c r="A76" s="509" t="s">
        <v>296</v>
      </c>
      <c r="B76"/>
    </row>
    <row r="77" spans="1:26" x14ac:dyDescent="0.2">
      <c r="A77" s="510" t="s">
        <v>58</v>
      </c>
      <c r="B77" s="442"/>
      <c r="C77" s="257"/>
    </row>
    <row r="78" spans="1:26" x14ac:dyDescent="0.2">
      <c r="A78" s="444"/>
      <c r="B78" s="442"/>
      <c r="C78" s="444"/>
    </row>
    <row r="79" spans="1:26" x14ac:dyDescent="0.2">
      <c r="A79" s="444"/>
      <c r="B79" s="442"/>
      <c r="C79" s="444"/>
    </row>
  </sheetData>
  <mergeCells count="31">
    <mergeCell ref="C12:J12"/>
    <mergeCell ref="K12:R12"/>
    <mergeCell ref="S12:Z12"/>
    <mergeCell ref="C13:H13"/>
    <mergeCell ref="I13:J14"/>
    <mergeCell ref="K13:P13"/>
    <mergeCell ref="Q13:R14"/>
    <mergeCell ref="S13:X13"/>
    <mergeCell ref="Y13:Z14"/>
    <mergeCell ref="C14:D14"/>
    <mergeCell ref="U14:V14"/>
    <mergeCell ref="W14:X14"/>
    <mergeCell ref="S14:T14"/>
    <mergeCell ref="E14:F14"/>
    <mergeCell ref="G14:H14"/>
    <mergeCell ref="K14:L14"/>
    <mergeCell ref="M14:N14"/>
    <mergeCell ref="O14:P14"/>
    <mergeCell ref="S15:T15"/>
    <mergeCell ref="U15:V15"/>
    <mergeCell ref="W15:X15"/>
    <mergeCell ref="Y15:Z15"/>
    <mergeCell ref="A75:Z75"/>
    <mergeCell ref="M15:N15"/>
    <mergeCell ref="O15:P15"/>
    <mergeCell ref="Q15:R15"/>
    <mergeCell ref="C15:D15"/>
    <mergeCell ref="E15:F15"/>
    <mergeCell ref="G15:H15"/>
    <mergeCell ref="I15:J15"/>
    <mergeCell ref="K15:L15"/>
  </mergeCells>
  <conditionalFormatting sqref="E17 E24:E29 E19:E21 E36 M36 U36 E31:E34">
    <cfRule type="containsText" dxfId="254" priority="63" operator="containsText" text="NA">
      <formula>NOT(ISERROR(SEARCH("NA",E17)))</formula>
    </cfRule>
  </conditionalFormatting>
  <conditionalFormatting sqref="G17 G24:G29 G19:G21 G31:G34">
    <cfRule type="containsText" dxfId="253" priority="62" operator="containsText" text="NA">
      <formula>NOT(ISERROR(SEARCH("NA",G17)))</formula>
    </cfRule>
  </conditionalFormatting>
  <conditionalFormatting sqref="M17 M24:M29 M19:M21 M32:M34">
    <cfRule type="containsText" dxfId="252" priority="61" operator="containsText" text="NA">
      <formula>NOT(ISERROR(SEARCH("NA",M17)))</formula>
    </cfRule>
  </conditionalFormatting>
  <conditionalFormatting sqref="O17 O24:O28 O19:O21 O32:O34">
    <cfRule type="containsText" dxfId="251" priority="60" operator="containsText" text="NA">
      <formula>NOT(ISERROR(SEARCH("NA",O17)))</formula>
    </cfRule>
  </conditionalFormatting>
  <conditionalFormatting sqref="U17 U24:U29 U19 U21:U22 U32:U34">
    <cfRule type="containsText" dxfId="250" priority="59" operator="containsText" text="NA">
      <formula>NOT(ISERROR(SEARCH("NA",U17)))</formula>
    </cfRule>
  </conditionalFormatting>
  <conditionalFormatting sqref="W17 W24:W29 W19 W21:W22 W32:W34">
    <cfRule type="containsText" dxfId="249" priority="58" operator="containsText" text="NA">
      <formula>NOT(ISERROR(SEARCH("NA",W17)))</formula>
    </cfRule>
  </conditionalFormatting>
  <conditionalFormatting sqref="E32">
    <cfRule type="containsText" dxfId="248" priority="57" operator="containsText" text="NA">
      <formula>NOT(ISERROR(SEARCH("NA",E32)))</formula>
    </cfRule>
  </conditionalFormatting>
  <conditionalFormatting sqref="M32">
    <cfRule type="containsText" dxfId="247" priority="56" operator="containsText" text="NA">
      <formula>NOT(ISERROR(SEARCH("NA",M32)))</formula>
    </cfRule>
  </conditionalFormatting>
  <conditionalFormatting sqref="U32">
    <cfRule type="containsText" dxfId="246" priority="55" operator="containsText" text="NA">
      <formula>NOT(ISERROR(SEARCH("NA",U32)))</formula>
    </cfRule>
  </conditionalFormatting>
  <conditionalFormatting sqref="E34">
    <cfRule type="containsText" dxfId="245" priority="54" operator="containsText" text="NA">
      <formula>NOT(ISERROR(SEARCH("NA",E34)))</formula>
    </cfRule>
  </conditionalFormatting>
  <conditionalFormatting sqref="M34">
    <cfRule type="containsText" dxfId="244" priority="53" operator="containsText" text="NA">
      <formula>NOT(ISERROR(SEARCH("NA",M34)))</formula>
    </cfRule>
  </conditionalFormatting>
  <conditionalFormatting sqref="U34">
    <cfRule type="containsText" dxfId="243" priority="52" operator="containsText" text="NA">
      <formula>NOT(ISERROR(SEARCH("NA",U34)))</formula>
    </cfRule>
  </conditionalFormatting>
  <conditionalFormatting sqref="W19 W23 W27">
    <cfRule type="containsText" dxfId="242" priority="47" operator="containsText" text="NA">
      <formula>NOT(ISERROR(SEARCH("NA",W19)))</formula>
    </cfRule>
  </conditionalFormatting>
  <conditionalFormatting sqref="U19 U23 U27">
    <cfRule type="containsText" dxfId="241" priority="46" operator="containsText" text="NA">
      <formula>NOT(ISERROR(SEARCH("NA",U19)))</formula>
    </cfRule>
  </conditionalFormatting>
  <conditionalFormatting sqref="E19 E23 E27 E31">
    <cfRule type="containsText" dxfId="240" priority="51" operator="containsText" text="NA">
      <formula>NOT(ISERROR(SEARCH("NA",E19)))</formula>
    </cfRule>
  </conditionalFormatting>
  <conditionalFormatting sqref="G19 G23 G27 G31">
    <cfRule type="containsText" dxfId="239" priority="50" operator="containsText" text="NA">
      <formula>NOT(ISERROR(SEARCH("NA",G19)))</formula>
    </cfRule>
  </conditionalFormatting>
  <conditionalFormatting sqref="M19 M23 M27">
    <cfRule type="containsText" dxfId="238" priority="49" operator="containsText" text="NA">
      <formula>NOT(ISERROR(SEARCH("NA",M19)))</formula>
    </cfRule>
  </conditionalFormatting>
  <conditionalFormatting sqref="O19 O23 O27">
    <cfRule type="containsText" dxfId="237" priority="48" operator="containsText" text="NA">
      <formula>NOT(ISERROR(SEARCH("NA",O19)))</formula>
    </cfRule>
  </conditionalFormatting>
  <conditionalFormatting sqref="E22">
    <cfRule type="containsText" dxfId="236" priority="45" operator="containsText" text="NA">
      <formula>NOT(ISERROR(SEARCH("NA",E22)))</formula>
    </cfRule>
  </conditionalFormatting>
  <conditionalFormatting sqref="G22">
    <cfRule type="containsText" dxfId="235" priority="44" operator="containsText" text="NA">
      <formula>NOT(ISERROR(SEARCH("NA",G22)))</formula>
    </cfRule>
  </conditionalFormatting>
  <conditionalFormatting sqref="M22">
    <cfRule type="containsText" dxfId="234" priority="43" operator="containsText" text="NA">
      <formula>NOT(ISERROR(SEARCH("NA",M22)))</formula>
    </cfRule>
  </conditionalFormatting>
  <conditionalFormatting sqref="O22">
    <cfRule type="containsText" dxfId="233" priority="42" operator="containsText" text="NA">
      <formula>NOT(ISERROR(SEARCH("NA",O22)))</formula>
    </cfRule>
  </conditionalFormatting>
  <conditionalFormatting sqref="O57 O59:O61 O63:O65 O67">
    <cfRule type="containsText" dxfId="232" priority="26" operator="containsText" text="NA">
      <formula>NOT(ISERROR(SEARCH("NA",O57)))</formula>
    </cfRule>
  </conditionalFormatting>
  <conditionalFormatting sqref="U57 U61 U65 U59 U63 U67">
    <cfRule type="containsText" dxfId="231" priority="25" operator="containsText" text="NA">
      <formula>NOT(ISERROR(SEARCH("NA",U57)))</formula>
    </cfRule>
  </conditionalFormatting>
  <conditionalFormatting sqref="W57 W61 W65 W59 W63 W67">
    <cfRule type="containsText" dxfId="230" priority="24" operator="containsText" text="NA">
      <formula>NOT(ISERROR(SEARCH("NA",W57)))</formula>
    </cfRule>
  </conditionalFormatting>
  <conditionalFormatting sqref="E59 E63 E67">
    <cfRule type="containsText" dxfId="229" priority="23" operator="containsText" text="NA">
      <formula>NOT(ISERROR(SEARCH("NA",E59)))</formula>
    </cfRule>
  </conditionalFormatting>
  <conditionalFormatting sqref="G59 G63 G67">
    <cfRule type="containsText" dxfId="228" priority="22" operator="containsText" text="NA">
      <formula>NOT(ISERROR(SEARCH("NA",G59)))</formula>
    </cfRule>
  </conditionalFormatting>
  <conditionalFormatting sqref="M59 M63 M67">
    <cfRule type="containsText" dxfId="227" priority="21" operator="containsText" text="NA">
      <formula>NOT(ISERROR(SEARCH("NA",M59)))</formula>
    </cfRule>
  </conditionalFormatting>
  <conditionalFormatting sqref="O39 O43 O47 O51">
    <cfRule type="containsText" dxfId="226" priority="32" operator="containsText" text="NA">
      <formula>NOT(ISERROR(SEARCH("NA",O39)))</formula>
    </cfRule>
  </conditionalFormatting>
  <conditionalFormatting sqref="W59 W63 W67">
    <cfRule type="containsText" dxfId="225" priority="19" operator="containsText" text="NA">
      <formula>NOT(ISERROR(SEARCH("NA",W59)))</formula>
    </cfRule>
  </conditionalFormatting>
  <conditionalFormatting sqref="U59 U63 U67">
    <cfRule type="containsText" dxfId="224" priority="18" operator="containsText" text="NA">
      <formula>NOT(ISERROR(SEARCH("NA",U59)))</formula>
    </cfRule>
  </conditionalFormatting>
  <conditionalFormatting sqref="E39:E41 E43:E45 E47:E49 E51">
    <cfRule type="containsText" dxfId="223" priority="41" operator="containsText" text="NA">
      <formula>NOT(ISERROR(SEARCH("NA",E39)))</formula>
    </cfRule>
  </conditionalFormatting>
  <conditionalFormatting sqref="G39:G41 G43:G45 G47:G49 G51">
    <cfRule type="containsText" dxfId="222" priority="40" operator="containsText" text="NA">
      <formula>NOT(ISERROR(SEARCH("NA",G39)))</formula>
    </cfRule>
  </conditionalFormatting>
  <conditionalFormatting sqref="M39:M41 M43:M45 M47:M49 M51">
    <cfRule type="containsText" dxfId="221" priority="39" operator="containsText" text="NA">
      <formula>NOT(ISERROR(SEARCH("NA",M39)))</formula>
    </cfRule>
  </conditionalFormatting>
  <conditionalFormatting sqref="O39:O41 O43:O45 O47:O49 O51">
    <cfRule type="containsText" dxfId="220" priority="38" operator="containsText" text="NA">
      <formula>NOT(ISERROR(SEARCH("NA",O39)))</formula>
    </cfRule>
  </conditionalFormatting>
  <conditionalFormatting sqref="U41 U45 U49 U39 U43 U47 U51">
    <cfRule type="containsText" dxfId="219" priority="37" operator="containsText" text="NA">
      <formula>NOT(ISERROR(SEARCH("NA",U39)))</formula>
    </cfRule>
  </conditionalFormatting>
  <conditionalFormatting sqref="W41 W45 W49 W39 W43 W47 W51">
    <cfRule type="containsText" dxfId="218" priority="36" operator="containsText" text="NA">
      <formula>NOT(ISERROR(SEARCH("NA",W39)))</formula>
    </cfRule>
  </conditionalFormatting>
  <conditionalFormatting sqref="E39 E43 E47 E51">
    <cfRule type="containsText" dxfId="217" priority="35" operator="containsText" text="NA">
      <formula>NOT(ISERROR(SEARCH("NA",E39)))</formula>
    </cfRule>
  </conditionalFormatting>
  <conditionalFormatting sqref="G39 G43 G47 G51">
    <cfRule type="containsText" dxfId="216" priority="34" operator="containsText" text="NA">
      <formula>NOT(ISERROR(SEARCH("NA",G39)))</formula>
    </cfRule>
  </conditionalFormatting>
  <conditionalFormatting sqref="M39 M43 M47 M51">
    <cfRule type="containsText" dxfId="215" priority="33" operator="containsText" text="NA">
      <formula>NOT(ISERROR(SEARCH("NA",M39)))</formula>
    </cfRule>
  </conditionalFormatting>
  <conditionalFormatting sqref="W39 W43 W47 W51">
    <cfRule type="containsText" dxfId="214" priority="31" operator="containsText" text="NA">
      <formula>NOT(ISERROR(SEARCH("NA",W39)))</formula>
    </cfRule>
  </conditionalFormatting>
  <conditionalFormatting sqref="U39 U43 U47 U51">
    <cfRule type="containsText" dxfId="213" priority="30" operator="containsText" text="NA">
      <formula>NOT(ISERROR(SEARCH("NA",U39)))</formula>
    </cfRule>
  </conditionalFormatting>
  <conditionalFormatting sqref="E57 E59:E61 E63:E65 E67">
    <cfRule type="containsText" dxfId="212" priority="29" operator="containsText" text="NA">
      <formula>NOT(ISERROR(SEARCH("NA",E57)))</formula>
    </cfRule>
  </conditionalFormatting>
  <conditionalFormatting sqref="G57 G59:G61 G63:G65 G67">
    <cfRule type="containsText" dxfId="211" priority="28" operator="containsText" text="NA">
      <formula>NOT(ISERROR(SEARCH("NA",G57)))</formula>
    </cfRule>
  </conditionalFormatting>
  <conditionalFormatting sqref="M57 M59:M61 M63:M65 M67">
    <cfRule type="containsText" dxfId="210" priority="27" operator="containsText" text="NA">
      <formula>NOT(ISERROR(SEARCH("NA",M57)))</formula>
    </cfRule>
  </conditionalFormatting>
  <conditionalFormatting sqref="O59 O63 O67">
    <cfRule type="containsText" dxfId="209" priority="20" operator="containsText" text="NA">
      <formula>NOT(ISERROR(SEARCH("NA",O59)))</formula>
    </cfRule>
  </conditionalFormatting>
  <conditionalFormatting sqref="Y6:Y12 Y70:Y1048576 Y15:Y16">
    <cfRule type="cellIs" dxfId="208" priority="17" operator="greaterThan">
      <formula>40</formula>
    </cfRule>
  </conditionalFormatting>
  <conditionalFormatting sqref="I65">
    <cfRule type="containsText" dxfId="207" priority="16" operator="containsText" text="NA">
      <formula>NOT(ISERROR(SEARCH("NA",I65)))</formula>
    </cfRule>
  </conditionalFormatting>
  <conditionalFormatting sqref="E30">
    <cfRule type="containsText" dxfId="206" priority="15" operator="containsText" text="NA">
      <formula>NOT(ISERROR(SEARCH("NA",E30)))</formula>
    </cfRule>
  </conditionalFormatting>
  <conditionalFormatting sqref="G30">
    <cfRule type="containsText" dxfId="205" priority="14" operator="containsText" text="NA">
      <formula>NOT(ISERROR(SEARCH("NA",G30)))</formula>
    </cfRule>
  </conditionalFormatting>
  <conditionalFormatting sqref="M30">
    <cfRule type="containsText" dxfId="204" priority="13" operator="containsText" text="NA">
      <formula>NOT(ISERROR(SEARCH("NA",M30)))</formula>
    </cfRule>
  </conditionalFormatting>
  <conditionalFormatting sqref="O30">
    <cfRule type="containsText" dxfId="203" priority="12" operator="containsText" text="NA">
      <formula>NOT(ISERROR(SEARCH("NA",O30)))</formula>
    </cfRule>
  </conditionalFormatting>
  <conditionalFormatting sqref="U30">
    <cfRule type="containsText" dxfId="202" priority="11" operator="containsText" text="NA">
      <formula>NOT(ISERROR(SEARCH("NA",U30)))</formula>
    </cfRule>
  </conditionalFormatting>
  <conditionalFormatting sqref="W30">
    <cfRule type="containsText" dxfId="201" priority="10" operator="containsText" text="NA">
      <formula>NOT(ISERROR(SEARCH("NA",W30)))</formula>
    </cfRule>
  </conditionalFormatting>
  <conditionalFormatting sqref="E37">
    <cfRule type="containsText" dxfId="200" priority="9" operator="containsText" text="NA">
      <formula>NOT(ISERROR(SEARCH("NA",E37)))</formula>
    </cfRule>
  </conditionalFormatting>
  <conditionalFormatting sqref="G37">
    <cfRule type="containsText" dxfId="199" priority="8" operator="containsText" text="NA">
      <formula>NOT(ISERROR(SEARCH("NA",G37)))</formula>
    </cfRule>
  </conditionalFormatting>
  <conditionalFormatting sqref="M37">
    <cfRule type="containsText" dxfId="198" priority="7" operator="containsText" text="NA">
      <formula>NOT(ISERROR(SEARCH("NA",M37)))</formula>
    </cfRule>
  </conditionalFormatting>
  <conditionalFormatting sqref="O37">
    <cfRule type="containsText" dxfId="197" priority="6" operator="containsText" text="NA">
      <formula>NOT(ISERROR(SEARCH("NA",O37)))</formula>
    </cfRule>
  </conditionalFormatting>
  <conditionalFormatting sqref="U37">
    <cfRule type="containsText" dxfId="196" priority="5" operator="containsText" text="NA">
      <formula>NOT(ISERROR(SEARCH("NA",U37)))</formula>
    </cfRule>
  </conditionalFormatting>
  <conditionalFormatting sqref="W37">
    <cfRule type="containsText" dxfId="195" priority="4" operator="containsText" text="NA">
      <formula>NOT(ISERROR(SEARCH("NA",W37)))</formula>
    </cfRule>
  </conditionalFormatting>
  <conditionalFormatting sqref="G36">
    <cfRule type="containsText" dxfId="194" priority="3" operator="containsText" text="NA">
      <formula>NOT(ISERROR(SEARCH("NA",G36)))</formula>
    </cfRule>
  </conditionalFormatting>
  <conditionalFormatting sqref="O36">
    <cfRule type="containsText" dxfId="193" priority="2" operator="containsText" text="NA">
      <formula>NOT(ISERROR(SEARCH("NA",O36)))</formula>
    </cfRule>
  </conditionalFormatting>
  <conditionalFormatting sqref="W36">
    <cfRule type="containsText" dxfId="192" priority="1" operator="containsText" text="NA">
      <formula>NOT(ISERROR(SEARCH("NA",W36)))</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67" fitToHeight="2" orientation="portrait" r:id="rId3"/>
  <headerFooter>
    <oddHeader>&amp;L&amp;"Arial,Italic"&amp;8&amp;F&amp;A&amp;R&amp;"Arial,Italic"&amp;8&amp;D</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J79"/>
  <sheetViews>
    <sheetView topLeftCell="L3" zoomScale="116" zoomScaleSheetLayoutView="70" workbookViewId="0">
      <selection activeCell="Q6" sqref="Q6"/>
    </sheetView>
  </sheetViews>
  <sheetFormatPr defaultColWidth="9.140625" defaultRowHeight="12.75" x14ac:dyDescent="0.2"/>
  <cols>
    <col min="1" max="1" width="15.7109375" customWidth="1"/>
    <col min="2" max="2" width="3.7109375" style="447" customWidth="1"/>
    <col min="3" max="3" width="8.28515625" customWidth="1"/>
    <col min="4" max="4" width="2.42578125" style="443" customWidth="1"/>
    <col min="5" max="5" width="8.28515625" customWidth="1"/>
    <col min="6" max="6" width="2.42578125" style="443" customWidth="1"/>
    <col min="7" max="7" width="8.28515625" customWidth="1"/>
    <col min="8" max="8" width="2.42578125" style="443" customWidth="1"/>
    <col min="9" max="9" width="8.28515625" customWidth="1"/>
    <col min="10" max="10" width="2.42578125" style="443" customWidth="1"/>
    <col min="11" max="11" width="8.28515625" customWidth="1"/>
    <col min="12" max="12" width="2.42578125" style="443" customWidth="1"/>
    <col min="13" max="13" width="8.28515625" customWidth="1"/>
    <col min="14" max="14" width="2.42578125" style="443" customWidth="1"/>
    <col min="15" max="15" width="8.28515625" customWidth="1"/>
    <col min="16" max="16" width="2.42578125" style="443" customWidth="1"/>
    <col min="17" max="17" width="8.28515625" customWidth="1"/>
    <col min="18" max="18" width="2.42578125" style="443" customWidth="1"/>
    <col min="19" max="19" width="8.28515625" customWidth="1"/>
    <col min="20" max="20" width="2.42578125" style="443" customWidth="1"/>
    <col min="21" max="21" width="8.28515625" customWidth="1"/>
    <col min="22" max="22" width="2.42578125" style="443" customWidth="1"/>
    <col min="23" max="23" width="8.28515625" customWidth="1"/>
    <col min="24" max="24" width="2.42578125" style="443" customWidth="1"/>
    <col min="25" max="25" width="8.28515625" customWidth="1"/>
    <col min="26" max="26" width="2.42578125" style="443" customWidth="1"/>
    <col min="28" max="28" width="3" customWidth="1"/>
  </cols>
  <sheetData>
    <row r="1" spans="1:36" s="26" customFormat="1" x14ac:dyDescent="0.2">
      <c r="A1" s="437" t="s">
        <v>59</v>
      </c>
      <c r="B1" s="438"/>
      <c r="D1" s="439"/>
      <c r="F1" s="439"/>
      <c r="H1" s="439"/>
      <c r="J1" s="439"/>
      <c r="L1" s="439"/>
      <c r="N1" s="439"/>
      <c r="P1" s="439"/>
      <c r="R1" s="439"/>
      <c r="T1" s="439"/>
      <c r="V1" s="439"/>
      <c r="X1" s="439"/>
      <c r="Z1" s="439"/>
    </row>
    <row r="2" spans="1:36" s="26" customFormat="1" x14ac:dyDescent="0.2">
      <c r="A2" s="26" t="s">
        <v>223</v>
      </c>
      <c r="B2" s="440" t="s">
        <v>277</v>
      </c>
      <c r="D2" s="439"/>
      <c r="F2" s="439"/>
      <c r="H2" s="439"/>
      <c r="J2" s="439"/>
      <c r="L2" s="439"/>
      <c r="N2" s="439"/>
      <c r="P2" s="439"/>
      <c r="R2" s="439"/>
      <c r="T2" s="439"/>
      <c r="V2" s="439"/>
      <c r="X2" s="439"/>
      <c r="Z2" s="439"/>
    </row>
    <row r="3" spans="1:36" s="26" customFormat="1" x14ac:dyDescent="0.2">
      <c r="A3" s="26" t="s">
        <v>62</v>
      </c>
      <c r="B3" s="438"/>
      <c r="D3" s="439"/>
      <c r="F3" s="439"/>
      <c r="H3" s="439"/>
      <c r="J3" s="439"/>
      <c r="L3" s="439"/>
      <c r="N3" s="439"/>
      <c r="P3" s="439"/>
      <c r="R3" s="439"/>
      <c r="T3" s="439"/>
      <c r="V3" s="439"/>
      <c r="X3" s="439"/>
      <c r="Z3" s="439"/>
    </row>
    <row r="4" spans="1:36" s="26" customFormat="1" x14ac:dyDescent="0.2">
      <c r="A4" s="437" t="s">
        <v>63</v>
      </c>
      <c r="B4" s="438"/>
      <c r="D4" s="439"/>
      <c r="F4" s="439"/>
      <c r="H4" s="439"/>
      <c r="J4" s="439"/>
      <c r="L4" s="439"/>
      <c r="N4" s="439"/>
      <c r="P4" s="439"/>
      <c r="R4" s="439"/>
      <c r="T4" s="439"/>
      <c r="V4" s="439"/>
      <c r="X4" s="439"/>
      <c r="Z4" s="439"/>
    </row>
    <row r="5" spans="1:36" s="26" customFormat="1" x14ac:dyDescent="0.2">
      <c r="B5" s="438"/>
      <c r="D5" s="439"/>
      <c r="F5" s="439"/>
      <c r="H5" s="439"/>
      <c r="J5" s="439"/>
      <c r="L5" s="439"/>
      <c r="N5" s="439"/>
      <c r="P5" s="439"/>
      <c r="R5" s="439"/>
      <c r="T5" s="439"/>
      <c r="V5" s="439"/>
      <c r="X5" s="439"/>
      <c r="Z5" s="439"/>
    </row>
    <row r="6" spans="1:36" x14ac:dyDescent="0.2">
      <c r="A6" s="551" t="s">
        <v>278</v>
      </c>
      <c r="B6" s="442"/>
    </row>
    <row r="7" spans="1:36" x14ac:dyDescent="0.2">
      <c r="A7" s="441" t="s">
        <v>279</v>
      </c>
      <c r="B7" s="442"/>
    </row>
    <row r="8" spans="1:36" x14ac:dyDescent="0.2">
      <c r="A8" s="446" t="s">
        <v>280</v>
      </c>
    </row>
    <row r="10" spans="1:36" ht="308.25" customHeight="1" x14ac:dyDescent="0.2"/>
    <row r="11" spans="1:36" ht="12.75" customHeight="1" x14ac:dyDescent="0.2"/>
    <row r="12" spans="1:36" ht="12.75" customHeight="1" x14ac:dyDescent="0.2">
      <c r="C12" s="805" t="s">
        <v>149</v>
      </c>
      <c r="D12" s="806"/>
      <c r="E12" s="806"/>
      <c r="F12" s="806"/>
      <c r="G12" s="806"/>
      <c r="H12" s="806"/>
      <c r="I12" s="806"/>
      <c r="J12" s="807"/>
      <c r="K12" s="805" t="s">
        <v>204</v>
      </c>
      <c r="L12" s="806"/>
      <c r="M12" s="806"/>
      <c r="N12" s="806"/>
      <c r="O12" s="806"/>
      <c r="P12" s="806"/>
      <c r="Q12" s="806"/>
      <c r="R12" s="807"/>
      <c r="S12" s="805" t="s">
        <v>234</v>
      </c>
      <c r="T12" s="806"/>
      <c r="U12" s="806"/>
      <c r="V12" s="806"/>
      <c r="W12" s="806"/>
      <c r="X12" s="806"/>
      <c r="Y12" s="806"/>
      <c r="Z12" s="807"/>
    </row>
    <row r="13" spans="1:36" ht="12.75" customHeight="1" x14ac:dyDescent="0.2">
      <c r="A13" s="448"/>
      <c r="B13" s="449"/>
      <c r="C13" s="805" t="s">
        <v>281</v>
      </c>
      <c r="D13" s="806"/>
      <c r="E13" s="806"/>
      <c r="F13" s="806"/>
      <c r="G13" s="806"/>
      <c r="H13" s="807"/>
      <c r="I13" s="808" t="s">
        <v>282</v>
      </c>
      <c r="J13" s="809"/>
      <c r="K13" s="805" t="s">
        <v>281</v>
      </c>
      <c r="L13" s="806"/>
      <c r="M13" s="806"/>
      <c r="N13" s="806"/>
      <c r="O13" s="806"/>
      <c r="P13" s="807"/>
      <c r="Q13" s="808" t="s">
        <v>282</v>
      </c>
      <c r="R13" s="809"/>
      <c r="S13" s="805" t="s">
        <v>281</v>
      </c>
      <c r="T13" s="806"/>
      <c r="U13" s="806"/>
      <c r="V13" s="806"/>
      <c r="W13" s="806"/>
      <c r="X13" s="807"/>
      <c r="Y13" s="808" t="s">
        <v>282</v>
      </c>
      <c r="Z13" s="809"/>
    </row>
    <row r="14" spans="1:36" ht="36.75" customHeight="1" x14ac:dyDescent="0.2">
      <c r="C14" s="805" t="s">
        <v>283</v>
      </c>
      <c r="D14" s="807"/>
      <c r="E14" s="805" t="s">
        <v>284</v>
      </c>
      <c r="F14" s="807"/>
      <c r="G14" s="805" t="s">
        <v>285</v>
      </c>
      <c r="H14" s="807"/>
      <c r="I14" s="810"/>
      <c r="J14" s="811"/>
      <c r="K14" s="804" t="s">
        <v>283</v>
      </c>
      <c r="L14" s="804"/>
      <c r="M14" s="804" t="s">
        <v>284</v>
      </c>
      <c r="N14" s="804"/>
      <c r="O14" s="804" t="s">
        <v>285</v>
      </c>
      <c r="P14" s="804"/>
      <c r="Q14" s="810"/>
      <c r="R14" s="811"/>
      <c r="S14" s="804" t="s">
        <v>283</v>
      </c>
      <c r="T14" s="804"/>
      <c r="U14" s="804" t="s">
        <v>284</v>
      </c>
      <c r="V14" s="804"/>
      <c r="W14" s="804" t="s">
        <v>285</v>
      </c>
      <c r="X14" s="804"/>
      <c r="Y14" s="810"/>
      <c r="Z14" s="811"/>
    </row>
    <row r="15" spans="1:36" ht="38.25" x14ac:dyDescent="0.2">
      <c r="A15" s="450"/>
      <c r="B15" s="449"/>
      <c r="C15" s="795">
        <v>1</v>
      </c>
      <c r="D15" s="796"/>
      <c r="E15" s="793">
        <v>2</v>
      </c>
      <c r="F15" s="794"/>
      <c r="G15" s="793">
        <v>3</v>
      </c>
      <c r="H15" s="794"/>
      <c r="I15" s="793">
        <v>4</v>
      </c>
      <c r="J15" s="794"/>
      <c r="K15" s="803">
        <v>5</v>
      </c>
      <c r="L15" s="794"/>
      <c r="M15" s="793">
        <v>6</v>
      </c>
      <c r="N15" s="794"/>
      <c r="O15" s="793">
        <v>7</v>
      </c>
      <c r="P15" s="794"/>
      <c r="Q15" s="793">
        <v>8</v>
      </c>
      <c r="R15" s="794"/>
      <c r="S15" s="803">
        <v>9</v>
      </c>
      <c r="T15" s="794"/>
      <c r="U15" s="793">
        <v>10</v>
      </c>
      <c r="V15" s="794"/>
      <c r="W15" s="793">
        <v>11</v>
      </c>
      <c r="X15" s="794"/>
      <c r="Y15" s="793">
        <v>12</v>
      </c>
      <c r="Z15" s="794"/>
      <c r="AC15" s="518"/>
      <c r="AD15" s="567" t="s">
        <v>298</v>
      </c>
      <c r="AE15" s="567" t="s">
        <v>297</v>
      </c>
      <c r="AF15" s="518" t="s">
        <v>299</v>
      </c>
    </row>
    <row r="16" spans="1:36" ht="38.25" x14ac:dyDescent="0.2">
      <c r="A16" s="451" t="s">
        <v>152</v>
      </c>
      <c r="B16" s="452"/>
      <c r="C16" s="455"/>
      <c r="D16" s="456"/>
      <c r="E16" s="455"/>
      <c r="F16" s="456"/>
      <c r="G16" s="455"/>
      <c r="H16" s="456"/>
      <c r="I16" s="455"/>
      <c r="J16" s="456"/>
      <c r="K16" s="453"/>
      <c r="L16" s="454"/>
      <c r="M16" s="455"/>
      <c r="N16" s="456"/>
      <c r="O16" s="455"/>
      <c r="P16" s="456"/>
      <c r="Q16" s="455"/>
      <c r="R16" s="456"/>
      <c r="S16" s="453"/>
      <c r="T16" s="454"/>
      <c r="U16" s="455"/>
      <c r="V16" s="456"/>
      <c r="W16" s="455"/>
      <c r="X16" s="456"/>
      <c r="Y16" s="455"/>
      <c r="Z16" s="456"/>
      <c r="AC16" s="519"/>
      <c r="AF16" s="518"/>
      <c r="AH16" s="519"/>
      <c r="AI16" s="571" t="s">
        <v>298</v>
      </c>
      <c r="AJ16" s="571" t="s">
        <v>297</v>
      </c>
    </row>
    <row r="17" spans="1:36" x14ac:dyDescent="0.2">
      <c r="A17" s="457" t="s">
        <v>18</v>
      </c>
      <c r="B17" s="458"/>
      <c r="C17" s="467">
        <v>62.773414712734002</v>
      </c>
      <c r="D17" s="462"/>
      <c r="E17" s="461">
        <v>15.577761172672</v>
      </c>
      <c r="F17" s="462"/>
      <c r="G17" s="461">
        <v>78.351175885405993</v>
      </c>
      <c r="H17" s="463"/>
      <c r="I17" s="461">
        <v>21.648824114593999</v>
      </c>
      <c r="J17" s="463"/>
      <c r="K17" s="459">
        <v>59.260188603369002</v>
      </c>
      <c r="L17" s="460"/>
      <c r="M17" s="461">
        <v>15.724668833519999</v>
      </c>
      <c r="N17" s="462"/>
      <c r="O17" s="461">
        <v>74.984857436889996</v>
      </c>
      <c r="P17" s="463"/>
      <c r="Q17" s="461">
        <v>25.01514256311</v>
      </c>
      <c r="R17" s="463"/>
      <c r="S17" s="459">
        <v>34.128886365819</v>
      </c>
      <c r="T17" s="460"/>
      <c r="U17" s="461">
        <v>28.623787440144</v>
      </c>
      <c r="V17" s="462"/>
      <c r="W17" s="461">
        <v>62.752673805962999</v>
      </c>
      <c r="X17" s="463"/>
      <c r="Y17" s="461">
        <v>37.247326194037001</v>
      </c>
      <c r="Z17" s="463"/>
      <c r="AC17" s="524" t="s">
        <v>109</v>
      </c>
      <c r="AD17" s="477">
        <v>75.336737607971003</v>
      </c>
      <c r="AE17" s="470">
        <v>93.378575142976004</v>
      </c>
      <c r="AF17" s="570">
        <f>+AD17*AE17/100</f>
        <v>70.348372137525871</v>
      </c>
      <c r="AH17" s="524" t="s">
        <v>25</v>
      </c>
      <c r="AI17" s="539">
        <v>42.138827073984999</v>
      </c>
      <c r="AJ17" s="525">
        <v>86.359482686459003</v>
      </c>
    </row>
    <row r="18" spans="1:36" x14ac:dyDescent="0.2">
      <c r="A18" s="466" t="s">
        <v>5</v>
      </c>
      <c r="B18" s="458"/>
      <c r="C18" s="467">
        <v>61.819958392140997</v>
      </c>
      <c r="D18" s="462"/>
      <c r="E18" s="467">
        <v>12.944296394048999</v>
      </c>
      <c r="F18" s="462"/>
      <c r="G18" s="467">
        <v>74.764254786191003</v>
      </c>
      <c r="H18" s="463"/>
      <c r="I18" s="461">
        <v>25.235745213809999</v>
      </c>
      <c r="J18" s="463"/>
      <c r="K18" s="459">
        <v>67.121070591163004</v>
      </c>
      <c r="L18" s="460"/>
      <c r="M18" s="467">
        <v>5.9993178846320996</v>
      </c>
      <c r="N18" s="462"/>
      <c r="O18" s="467">
        <v>73.120388475794002</v>
      </c>
      <c r="P18" s="463"/>
      <c r="Q18" s="461">
        <v>26.879611524204002</v>
      </c>
      <c r="R18" s="463"/>
      <c r="S18" s="459">
        <v>60.404942820033</v>
      </c>
      <c r="T18" s="460"/>
      <c r="U18" s="467">
        <v>4.7481998949925996</v>
      </c>
      <c r="V18" s="462"/>
      <c r="W18" s="467">
        <v>65.153142715025993</v>
      </c>
      <c r="X18" s="463"/>
      <c r="Y18" s="461">
        <v>34.846857284974</v>
      </c>
      <c r="Z18" s="463"/>
      <c r="AC18" s="523" t="s">
        <v>6</v>
      </c>
      <c r="AD18" s="467">
        <v>67.797717017018002</v>
      </c>
      <c r="AE18" s="459">
        <v>97.215083157284994</v>
      </c>
      <c r="AF18" s="570">
        <f t="shared" ref="AF18:AF38" si="0">+AD18*AE18/100</f>
        <v>65.909606976834809</v>
      </c>
      <c r="AH18" s="523" t="s">
        <v>33</v>
      </c>
      <c r="AI18" s="550">
        <v>44.614335757421003</v>
      </c>
      <c r="AJ18" s="521">
        <v>88.581533028812004</v>
      </c>
    </row>
    <row r="19" spans="1:36" x14ac:dyDescent="0.2">
      <c r="A19" s="468" t="s">
        <v>9</v>
      </c>
      <c r="B19" s="469">
        <v>1</v>
      </c>
      <c r="C19" s="477">
        <v>67.301747976591997</v>
      </c>
      <c r="D19" s="473"/>
      <c r="E19" s="472">
        <v>21.211783286433999</v>
      </c>
      <c r="F19" s="473"/>
      <c r="G19" s="472">
        <v>88.513531263025996</v>
      </c>
      <c r="H19" s="474"/>
      <c r="I19" s="472">
        <v>11.486468736974</v>
      </c>
      <c r="J19" s="474"/>
      <c r="K19" s="470">
        <v>70.089560295115007</v>
      </c>
      <c r="L19" s="471" t="s">
        <v>188</v>
      </c>
      <c r="M19" s="472">
        <v>17.928335419518</v>
      </c>
      <c r="N19" s="473" t="s">
        <v>188</v>
      </c>
      <c r="O19" s="472">
        <v>88.017895714632999</v>
      </c>
      <c r="P19" s="474" t="s">
        <v>188</v>
      </c>
      <c r="Q19" s="472">
        <v>11.982104285368999</v>
      </c>
      <c r="R19" s="474" t="s">
        <v>188</v>
      </c>
      <c r="S19" s="470">
        <v>49.829482768924997</v>
      </c>
      <c r="T19" s="471"/>
      <c r="U19" s="472">
        <v>29.104921740577002</v>
      </c>
      <c r="V19" s="473"/>
      <c r="W19" s="472">
        <v>78.934404509502002</v>
      </c>
      <c r="X19" s="474"/>
      <c r="Y19" s="472">
        <v>21.065595490500002</v>
      </c>
      <c r="Z19" s="474"/>
      <c r="AC19" s="523" t="s">
        <v>26</v>
      </c>
      <c r="AD19" s="467">
        <v>68.053475750431005</v>
      </c>
      <c r="AE19" s="459">
        <v>95.973046512815998</v>
      </c>
      <c r="AF19" s="570">
        <f t="shared" si="0"/>
        <v>65.312993935549102</v>
      </c>
      <c r="AH19" s="523" t="s">
        <v>8</v>
      </c>
      <c r="AI19" s="572">
        <v>51.191210357983998</v>
      </c>
      <c r="AJ19" s="527">
        <v>94.472636550570996</v>
      </c>
    </row>
    <row r="20" spans="1:36" x14ac:dyDescent="0.2">
      <c r="A20" s="468" t="s">
        <v>157</v>
      </c>
      <c r="B20" s="469" t="s">
        <v>265</v>
      </c>
      <c r="C20" s="477">
        <v>64.406511124174997</v>
      </c>
      <c r="D20" s="473" t="s">
        <v>188</v>
      </c>
      <c r="E20" s="472">
        <v>14.816133433737001</v>
      </c>
      <c r="F20" s="473" t="s">
        <v>188</v>
      </c>
      <c r="G20" s="472">
        <v>79.222644557910996</v>
      </c>
      <c r="H20" s="474" t="s">
        <v>188</v>
      </c>
      <c r="I20" s="472">
        <v>20.777355442089</v>
      </c>
      <c r="J20" s="474" t="s">
        <v>188</v>
      </c>
      <c r="K20" s="470">
        <v>64.406511124176006</v>
      </c>
      <c r="L20" s="471"/>
      <c r="M20" s="472">
        <v>14.816133433737001</v>
      </c>
      <c r="N20" s="473"/>
      <c r="O20" s="472">
        <v>79.222644557912005</v>
      </c>
      <c r="P20" s="474"/>
      <c r="Q20" s="472">
        <v>20.777355442089</v>
      </c>
      <c r="R20" s="474"/>
      <c r="S20" s="470">
        <v>37.852986117546003</v>
      </c>
      <c r="T20" s="471"/>
      <c r="U20" s="477">
        <v>28.386383785763002</v>
      </c>
      <c r="V20" s="473"/>
      <c r="W20" s="477">
        <v>66.239369903306994</v>
      </c>
      <c r="X20" s="473"/>
      <c r="Y20" s="477">
        <v>33.760630096692999</v>
      </c>
      <c r="Z20" s="473"/>
      <c r="AC20" s="520" t="s">
        <v>75</v>
      </c>
      <c r="AD20" s="467">
        <v>70.615982539824003</v>
      </c>
      <c r="AE20" s="459">
        <v>89.862586491638993</v>
      </c>
      <c r="AF20" s="570">
        <f t="shared" si="0"/>
        <v>63.457348386770036</v>
      </c>
      <c r="AH20" s="524" t="s">
        <v>86</v>
      </c>
      <c r="AI20" s="539">
        <v>52.399910420019999</v>
      </c>
      <c r="AJ20" s="525">
        <v>97.358437995326994</v>
      </c>
    </row>
    <row r="21" spans="1:36" x14ac:dyDescent="0.2">
      <c r="A21" s="466" t="s">
        <v>120</v>
      </c>
      <c r="B21" s="458"/>
      <c r="C21" s="467"/>
      <c r="D21" s="462" t="s">
        <v>154</v>
      </c>
      <c r="E21" s="461"/>
      <c r="F21" s="462" t="s">
        <v>154</v>
      </c>
      <c r="G21" s="461"/>
      <c r="H21" s="463" t="s">
        <v>154</v>
      </c>
      <c r="I21" s="461"/>
      <c r="J21" s="463" t="s">
        <v>154</v>
      </c>
      <c r="K21" s="459"/>
      <c r="L21" s="460" t="s">
        <v>154</v>
      </c>
      <c r="M21" s="461"/>
      <c r="N21" s="462" t="s">
        <v>154</v>
      </c>
      <c r="O21" s="461"/>
      <c r="P21" s="463" t="s">
        <v>154</v>
      </c>
      <c r="Q21" s="461"/>
      <c r="R21" s="463" t="s">
        <v>154</v>
      </c>
      <c r="S21" s="459"/>
      <c r="T21" s="460" t="s">
        <v>154</v>
      </c>
      <c r="U21" s="461"/>
      <c r="V21" s="462" t="s">
        <v>154</v>
      </c>
      <c r="W21" s="461"/>
      <c r="X21" s="463" t="s">
        <v>154</v>
      </c>
      <c r="Y21" s="461"/>
      <c r="Z21" s="463" t="s">
        <v>154</v>
      </c>
      <c r="AC21" s="524" t="s">
        <v>9</v>
      </c>
      <c r="AD21" s="477">
        <v>67.301747976591997</v>
      </c>
      <c r="AE21" s="470">
        <v>94.286371460292003</v>
      </c>
      <c r="AF21" s="570">
        <f t="shared" si="0"/>
        <v>63.45637609647909</v>
      </c>
      <c r="AH21" s="524" t="s">
        <v>7</v>
      </c>
      <c r="AI21" s="539">
        <v>52.800960419675</v>
      </c>
      <c r="AJ21" s="525">
        <v>94.057577848275002</v>
      </c>
    </row>
    <row r="22" spans="1:36" x14ac:dyDescent="0.2">
      <c r="A22" s="466" t="s">
        <v>33</v>
      </c>
      <c r="B22" s="458">
        <v>4</v>
      </c>
      <c r="C22" s="467">
        <v>44.614335757421003</v>
      </c>
      <c r="D22" s="462"/>
      <c r="E22" s="461">
        <v>19.439196553114002</v>
      </c>
      <c r="F22" s="462"/>
      <c r="G22" s="461">
        <v>64.053532310535005</v>
      </c>
      <c r="H22" s="463"/>
      <c r="I22" s="461">
        <v>35.946467689465003</v>
      </c>
      <c r="J22" s="463"/>
      <c r="K22" s="459">
        <v>43.999351374755001</v>
      </c>
      <c r="L22" s="460"/>
      <c r="M22" s="461">
        <v>13.248438626342001</v>
      </c>
      <c r="N22" s="462"/>
      <c r="O22" s="461">
        <v>57.247790001097002</v>
      </c>
      <c r="P22" s="463"/>
      <c r="Q22" s="461">
        <v>42.752209998902998</v>
      </c>
      <c r="R22" s="463"/>
      <c r="S22" s="459">
        <v>28.540421387755654</v>
      </c>
      <c r="T22" s="460"/>
      <c r="U22" s="461">
        <v>21.009764905767742</v>
      </c>
      <c r="V22" s="462"/>
      <c r="W22" s="461">
        <v>49.550186293523396</v>
      </c>
      <c r="X22" s="463"/>
      <c r="Y22" s="461">
        <v>50.449813706476604</v>
      </c>
      <c r="Z22" s="463"/>
      <c r="AC22" s="524" t="s">
        <v>157</v>
      </c>
      <c r="AD22" s="477">
        <v>64.406511124174997</v>
      </c>
      <c r="AE22" s="470">
        <v>93.141987455953</v>
      </c>
      <c r="AF22" s="570">
        <f t="shared" si="0"/>
        <v>59.989504512096048</v>
      </c>
      <c r="AH22" s="523" t="s">
        <v>14</v>
      </c>
      <c r="AI22" s="550">
        <v>54.055846022400999</v>
      </c>
      <c r="AJ22" s="521">
        <v>93.897209389024994</v>
      </c>
    </row>
    <row r="23" spans="1:36" x14ac:dyDescent="0.2">
      <c r="A23" s="468" t="s">
        <v>3</v>
      </c>
      <c r="B23" s="469"/>
      <c r="C23" s="477">
        <v>60.069142113364002</v>
      </c>
      <c r="D23" s="473"/>
      <c r="E23" s="472">
        <v>18.037394615198998</v>
      </c>
      <c r="F23" s="473"/>
      <c r="G23" s="472">
        <v>78.106536728563</v>
      </c>
      <c r="H23" s="474"/>
      <c r="I23" s="472">
        <v>21.893463271437</v>
      </c>
      <c r="J23" s="474"/>
      <c r="K23" s="470">
        <v>60.543809587711998</v>
      </c>
      <c r="L23" s="471"/>
      <c r="M23" s="472">
        <v>17.493182591018002</v>
      </c>
      <c r="N23" s="473"/>
      <c r="O23" s="472">
        <v>78.036992178730003</v>
      </c>
      <c r="P23" s="474"/>
      <c r="Q23" s="472">
        <v>21.963007821270001</v>
      </c>
      <c r="R23" s="474"/>
      <c r="S23" s="470"/>
      <c r="T23" s="471" t="s">
        <v>286</v>
      </c>
      <c r="U23" s="472"/>
      <c r="V23" s="473" t="s">
        <v>286</v>
      </c>
      <c r="W23" s="472">
        <v>77.972616683919</v>
      </c>
      <c r="X23" s="474"/>
      <c r="Y23" s="472">
        <v>22.027383316081</v>
      </c>
      <c r="Z23" s="474"/>
      <c r="AC23" s="523" t="s">
        <v>5</v>
      </c>
      <c r="AD23" s="467">
        <v>61.819958392140997</v>
      </c>
      <c r="AE23" s="459">
        <v>96.698266603671001</v>
      </c>
      <c r="AF23" s="570">
        <f t="shared" si="0"/>
        <v>59.778828180310981</v>
      </c>
      <c r="AH23" s="524" t="s">
        <v>4</v>
      </c>
      <c r="AI23" s="539">
        <v>54.454107518999002</v>
      </c>
      <c r="AJ23" s="525">
        <v>92.199633469562002</v>
      </c>
    </row>
    <row r="24" spans="1:36" x14ac:dyDescent="0.2">
      <c r="A24" s="468" t="s">
        <v>25</v>
      </c>
      <c r="B24" s="469"/>
      <c r="C24" s="477">
        <v>42.138827073984999</v>
      </c>
      <c r="D24" s="473"/>
      <c r="E24" s="472">
        <v>26.022705702273001</v>
      </c>
      <c r="F24" s="473"/>
      <c r="G24" s="472">
        <v>68.161532776258994</v>
      </c>
      <c r="H24" s="474"/>
      <c r="I24" s="472">
        <v>31.838467223740999</v>
      </c>
      <c r="J24" s="474"/>
      <c r="K24" s="470">
        <v>38.400454256304997</v>
      </c>
      <c r="L24" s="471"/>
      <c r="M24" s="472">
        <v>26.777213752352999</v>
      </c>
      <c r="N24" s="473"/>
      <c r="O24" s="472">
        <v>65.177668008658003</v>
      </c>
      <c r="P24" s="474"/>
      <c r="Q24" s="472">
        <v>34.822331991341997</v>
      </c>
      <c r="R24" s="474"/>
      <c r="S24" s="470">
        <v>43.761914110740001</v>
      </c>
      <c r="T24" s="471"/>
      <c r="U24" s="472">
        <v>17.326679375051</v>
      </c>
      <c r="V24" s="473"/>
      <c r="W24" s="472">
        <v>61.088593485792003</v>
      </c>
      <c r="X24" s="474"/>
      <c r="Y24" s="472">
        <v>38.911406514207997</v>
      </c>
      <c r="Z24" s="474"/>
      <c r="AC24" s="523" t="s">
        <v>82</v>
      </c>
      <c r="AD24" s="467">
        <v>61.714975395053003</v>
      </c>
      <c r="AE24" s="459">
        <v>96.755874261488998</v>
      </c>
      <c r="AF24" s="570">
        <f t="shared" si="0"/>
        <v>59.71286399374636</v>
      </c>
      <c r="AH24" s="524" t="s">
        <v>21</v>
      </c>
      <c r="AI24" s="539">
        <v>56.582200512923002</v>
      </c>
      <c r="AJ24" s="525">
        <v>86.517022120007994</v>
      </c>
    </row>
    <row r="25" spans="1:36" x14ac:dyDescent="0.2">
      <c r="A25" s="466" t="s">
        <v>14</v>
      </c>
      <c r="B25" s="458">
        <v>1</v>
      </c>
      <c r="C25" s="467">
        <v>54.055846022400999</v>
      </c>
      <c r="D25" s="462"/>
      <c r="E25" s="461">
        <v>10.107675910505</v>
      </c>
      <c r="F25" s="462"/>
      <c r="G25" s="461">
        <v>64.163521932902995</v>
      </c>
      <c r="H25" s="463"/>
      <c r="I25" s="461">
        <v>35.836478067093999</v>
      </c>
      <c r="J25" s="463"/>
      <c r="K25" s="459">
        <v>50.378975919028001</v>
      </c>
      <c r="L25" s="460" t="s">
        <v>188</v>
      </c>
      <c r="M25" s="461">
        <v>13.236003396395001</v>
      </c>
      <c r="N25" s="462" t="s">
        <v>188</v>
      </c>
      <c r="O25" s="461">
        <v>63.614979315424002</v>
      </c>
      <c r="P25" s="463" t="s">
        <v>188</v>
      </c>
      <c r="Q25" s="461">
        <v>36.385020684578002</v>
      </c>
      <c r="R25" s="463" t="s">
        <v>188</v>
      </c>
      <c r="S25" s="459">
        <v>33.747057716851998</v>
      </c>
      <c r="T25" s="460"/>
      <c r="U25" s="461">
        <v>29.237934136404998</v>
      </c>
      <c r="V25" s="462"/>
      <c r="W25" s="461">
        <v>62.984991853254002</v>
      </c>
      <c r="X25" s="463"/>
      <c r="Y25" s="461">
        <v>37.015008146743</v>
      </c>
      <c r="Z25" s="463"/>
      <c r="AC25" s="524" t="s">
        <v>23</v>
      </c>
      <c r="AD25" s="477">
        <v>61.222956469227</v>
      </c>
      <c r="AE25" s="470">
        <v>96.579929735066997</v>
      </c>
      <c r="AF25" s="570">
        <f t="shared" si="0"/>
        <v>59.129088339710087</v>
      </c>
      <c r="AH25" s="523" t="s">
        <v>24</v>
      </c>
      <c r="AI25" s="550">
        <v>58.685756016074997</v>
      </c>
      <c r="AJ25" s="521">
        <v>91.474161276516</v>
      </c>
    </row>
    <row r="26" spans="1:36" x14ac:dyDescent="0.2">
      <c r="A26" s="466" t="s">
        <v>24</v>
      </c>
      <c r="B26" s="458"/>
      <c r="C26" s="467">
        <v>58.685756016074997</v>
      </c>
      <c r="D26" s="462"/>
      <c r="E26" s="461">
        <v>20.676581583792</v>
      </c>
      <c r="F26" s="462"/>
      <c r="G26" s="461">
        <v>79.362337599867004</v>
      </c>
      <c r="H26" s="463"/>
      <c r="I26" s="461">
        <v>20.637662400132999</v>
      </c>
      <c r="J26" s="463"/>
      <c r="K26" s="459">
        <v>58.255349269017998</v>
      </c>
      <c r="L26" s="460"/>
      <c r="M26" s="461">
        <v>20.828612849475</v>
      </c>
      <c r="N26" s="462"/>
      <c r="O26" s="461">
        <v>79.083962118493005</v>
      </c>
      <c r="P26" s="463"/>
      <c r="Q26" s="461">
        <v>20.916037881506998</v>
      </c>
      <c r="R26" s="463"/>
      <c r="S26" s="459">
        <v>40.477700274782997</v>
      </c>
      <c r="T26" s="460"/>
      <c r="U26" s="461">
        <v>38.936095258225997</v>
      </c>
      <c r="V26" s="462"/>
      <c r="W26" s="461">
        <v>79.413795533008994</v>
      </c>
      <c r="X26" s="463"/>
      <c r="Y26" s="461">
        <v>20.586204466990999</v>
      </c>
      <c r="Z26" s="463"/>
      <c r="AC26" s="524" t="s">
        <v>121</v>
      </c>
      <c r="AD26" s="477">
        <v>65.658980286593007</v>
      </c>
      <c r="AE26" s="470">
        <v>89.050338778848996</v>
      </c>
      <c r="AF26" s="570">
        <f t="shared" si="0"/>
        <v>58.469544383948751</v>
      </c>
      <c r="AH26" s="531" t="s">
        <v>13</v>
      </c>
      <c r="AI26" s="532">
        <v>59.908555264746532</v>
      </c>
      <c r="AJ26" s="540">
        <v>93.160037232275954</v>
      </c>
    </row>
    <row r="27" spans="1:36" x14ac:dyDescent="0.2">
      <c r="A27" s="468" t="s">
        <v>19</v>
      </c>
      <c r="B27" s="469"/>
      <c r="C27" s="477"/>
      <c r="D27" s="473" t="s">
        <v>268</v>
      </c>
      <c r="E27" s="472"/>
      <c r="F27" s="473" t="s">
        <v>268</v>
      </c>
      <c r="G27" s="472">
        <v>81.685444975619006</v>
      </c>
      <c r="H27" s="474"/>
      <c r="I27" s="472">
        <v>18.314555024385999</v>
      </c>
      <c r="J27" s="474"/>
      <c r="K27" s="470"/>
      <c r="L27" s="471" t="s">
        <v>287</v>
      </c>
      <c r="M27" s="472"/>
      <c r="N27" s="473" t="s">
        <v>287</v>
      </c>
      <c r="O27" s="472">
        <v>82.385308369390003</v>
      </c>
      <c r="P27" s="474"/>
      <c r="Q27" s="472">
        <v>17.61469163061</v>
      </c>
      <c r="R27" s="474"/>
      <c r="S27" s="470"/>
      <c r="T27" s="471" t="s">
        <v>286</v>
      </c>
      <c r="U27" s="472"/>
      <c r="V27" s="473" t="s">
        <v>286</v>
      </c>
      <c r="W27" s="472">
        <v>66.346304251503994</v>
      </c>
      <c r="X27" s="474"/>
      <c r="Y27" s="472">
        <v>33.653695748495998</v>
      </c>
      <c r="Z27" s="474"/>
      <c r="AC27" s="520" t="s">
        <v>18</v>
      </c>
      <c r="AD27" s="467">
        <v>62.773414712734002</v>
      </c>
      <c r="AE27" s="459">
        <v>90.924122510594998</v>
      </c>
      <c r="AF27" s="570">
        <f t="shared" si="0"/>
        <v>57.076176497490131</v>
      </c>
      <c r="AH27" s="524" t="s">
        <v>3</v>
      </c>
      <c r="AI27" s="539">
        <v>60.069142113364002</v>
      </c>
      <c r="AJ27" s="525">
        <v>90.553884790324005</v>
      </c>
    </row>
    <row r="28" spans="1:36" x14ac:dyDescent="0.2">
      <c r="A28" s="468" t="s">
        <v>134</v>
      </c>
      <c r="B28" s="469"/>
      <c r="C28" s="477"/>
      <c r="D28" s="473" t="s">
        <v>154</v>
      </c>
      <c r="E28" s="472"/>
      <c r="F28" s="473" t="s">
        <v>154</v>
      </c>
      <c r="G28" s="472"/>
      <c r="H28" s="474" t="s">
        <v>154</v>
      </c>
      <c r="I28" s="472"/>
      <c r="J28" s="474" t="s">
        <v>154</v>
      </c>
      <c r="K28" s="470"/>
      <c r="L28" s="471" t="s">
        <v>154</v>
      </c>
      <c r="M28" s="472"/>
      <c r="N28" s="473" t="s">
        <v>154</v>
      </c>
      <c r="O28" s="472"/>
      <c r="P28" s="474" t="s">
        <v>154</v>
      </c>
      <c r="Q28" s="472"/>
      <c r="R28" s="474" t="s">
        <v>154</v>
      </c>
      <c r="S28" s="470"/>
      <c r="T28" s="471" t="s">
        <v>154</v>
      </c>
      <c r="U28" s="472"/>
      <c r="V28" s="473" t="s">
        <v>154</v>
      </c>
      <c r="W28" s="472"/>
      <c r="X28" s="474" t="s">
        <v>154</v>
      </c>
      <c r="Y28" s="472"/>
      <c r="Z28" s="474" t="s">
        <v>154</v>
      </c>
      <c r="AC28" s="531" t="s">
        <v>15</v>
      </c>
      <c r="AD28" s="496">
        <v>60.84757415564755</v>
      </c>
      <c r="AE28" s="549">
        <v>92.344038834543483</v>
      </c>
      <c r="AF28" s="570">
        <f t="shared" si="0"/>
        <v>56.189107508168817</v>
      </c>
      <c r="AH28" s="531" t="s">
        <v>15</v>
      </c>
      <c r="AI28" s="532">
        <v>60.84757415564755</v>
      </c>
      <c r="AJ28" s="541">
        <v>92.344038834543483</v>
      </c>
    </row>
    <row r="29" spans="1:36" x14ac:dyDescent="0.2">
      <c r="A29" s="466" t="s">
        <v>31</v>
      </c>
      <c r="B29" s="458"/>
      <c r="C29" s="467"/>
      <c r="D29" s="462" t="s">
        <v>268</v>
      </c>
      <c r="E29" s="461"/>
      <c r="F29" s="462" t="s">
        <v>268</v>
      </c>
      <c r="G29" s="461">
        <v>72.784790072934001</v>
      </c>
      <c r="H29" s="463"/>
      <c r="I29" s="461">
        <v>27.215209927061998</v>
      </c>
      <c r="J29" s="463"/>
      <c r="K29" s="459"/>
      <c r="L29" s="460" t="s">
        <v>287</v>
      </c>
      <c r="M29" s="461"/>
      <c r="N29" s="462" t="s">
        <v>287</v>
      </c>
      <c r="O29" s="461">
        <v>69.050733431566002</v>
      </c>
      <c r="P29" s="463"/>
      <c r="Q29" s="461">
        <v>30.949266568433998</v>
      </c>
      <c r="R29" s="463"/>
      <c r="S29" s="459"/>
      <c r="T29" s="460" t="s">
        <v>286</v>
      </c>
      <c r="U29" s="461"/>
      <c r="V29" s="462" t="s">
        <v>286</v>
      </c>
      <c r="W29" s="461">
        <v>53.731167188598</v>
      </c>
      <c r="X29" s="463"/>
      <c r="Y29" s="461">
        <v>46.268832811399001</v>
      </c>
      <c r="Z29" s="463"/>
      <c r="AC29" s="531" t="s">
        <v>13</v>
      </c>
      <c r="AD29" s="496">
        <v>59.908555264746532</v>
      </c>
      <c r="AE29" s="548">
        <v>93.160037232275954</v>
      </c>
      <c r="AF29" s="570">
        <f t="shared" si="0"/>
        <v>55.810832389956488</v>
      </c>
      <c r="AH29" s="524" t="s">
        <v>23</v>
      </c>
      <c r="AI29" s="539">
        <v>61.222956469227</v>
      </c>
      <c r="AJ29" s="525">
        <v>96.579929735066997</v>
      </c>
    </row>
    <row r="30" spans="1:36" x14ac:dyDescent="0.2">
      <c r="A30" s="466" t="s">
        <v>8</v>
      </c>
      <c r="B30" s="479"/>
      <c r="C30" s="552">
        <v>51.191210357983998</v>
      </c>
      <c r="D30" s="483"/>
      <c r="E30" s="482">
        <v>21.096171153896002</v>
      </c>
      <c r="F30" s="483"/>
      <c r="G30" s="482">
        <v>72.28738151188</v>
      </c>
      <c r="H30" s="484"/>
      <c r="I30" s="482">
        <v>27.71261848812</v>
      </c>
      <c r="J30" s="484"/>
      <c r="K30" s="480">
        <v>51.321419392509</v>
      </c>
      <c r="L30" s="481"/>
      <c r="M30" s="482">
        <v>18.016251907876999</v>
      </c>
      <c r="N30" s="483"/>
      <c r="O30" s="482">
        <v>69.337671300387001</v>
      </c>
      <c r="P30" s="484"/>
      <c r="Q30" s="482">
        <v>30.662328699614999</v>
      </c>
      <c r="R30" s="484"/>
      <c r="S30" s="480">
        <v>42.690919055831998</v>
      </c>
      <c r="T30" s="481"/>
      <c r="U30" s="482">
        <v>27.977857515387001</v>
      </c>
      <c r="V30" s="483"/>
      <c r="W30" s="482">
        <v>70.668776571218004</v>
      </c>
      <c r="X30" s="484"/>
      <c r="Y30" s="482">
        <v>29.331223428781001</v>
      </c>
      <c r="Z30" s="484"/>
      <c r="AC30" s="524" t="s">
        <v>3</v>
      </c>
      <c r="AD30" s="477">
        <v>60.069142113364002</v>
      </c>
      <c r="AE30" s="470">
        <v>90.553884790324005</v>
      </c>
      <c r="AF30" s="570">
        <f t="shared" si="0"/>
        <v>54.394941743871641</v>
      </c>
      <c r="AH30" s="523" t="s">
        <v>82</v>
      </c>
      <c r="AI30" s="550">
        <v>61.714975395053003</v>
      </c>
      <c r="AJ30" s="521">
        <v>96.755874261488998</v>
      </c>
    </row>
    <row r="31" spans="1:36" x14ac:dyDescent="0.2">
      <c r="A31" s="468" t="s">
        <v>109</v>
      </c>
      <c r="B31" s="469"/>
      <c r="C31" s="477">
        <v>75.336737607971003</v>
      </c>
      <c r="D31" s="473"/>
      <c r="E31" s="472">
        <v>10.608789815972001</v>
      </c>
      <c r="F31" s="473"/>
      <c r="G31" s="472">
        <v>86.999623663681007</v>
      </c>
      <c r="H31" s="474"/>
      <c r="I31" s="472">
        <v>13.000376336319</v>
      </c>
      <c r="J31" s="474"/>
      <c r="K31" s="470">
        <v>69.213526972097</v>
      </c>
      <c r="L31" s="471"/>
      <c r="M31" s="472">
        <v>8.8710468827609006</v>
      </c>
      <c r="N31" s="473"/>
      <c r="O31" s="472">
        <v>78.084573854857894</v>
      </c>
      <c r="P31" s="474"/>
      <c r="Q31" s="472">
        <v>21.915426145142106</v>
      </c>
      <c r="R31" s="474"/>
      <c r="S31" s="470">
        <v>44.155532484974003</v>
      </c>
      <c r="T31" s="471"/>
      <c r="U31" s="472">
        <v>26.299122344903001</v>
      </c>
      <c r="V31" s="473"/>
      <c r="W31" s="472">
        <v>70.454654829877001</v>
      </c>
      <c r="X31" s="474"/>
      <c r="Y31" s="472">
        <v>28.423077432307998</v>
      </c>
      <c r="Z31" s="474"/>
      <c r="AC31" s="523" t="s">
        <v>24</v>
      </c>
      <c r="AD31" s="467">
        <v>58.685756016074997</v>
      </c>
      <c r="AE31" s="459">
        <v>91.474161276516</v>
      </c>
      <c r="AF31" s="570">
        <f t="shared" si="0"/>
        <v>53.68230310448714</v>
      </c>
      <c r="AH31" s="523" t="s">
        <v>5</v>
      </c>
      <c r="AI31" s="550">
        <v>61.819958392140997</v>
      </c>
      <c r="AJ31" s="521">
        <v>96.698266603671001</v>
      </c>
    </row>
    <row r="32" spans="1:36" x14ac:dyDescent="0.2">
      <c r="A32" s="468" t="s">
        <v>27</v>
      </c>
      <c r="B32" s="469"/>
      <c r="C32" s="477"/>
      <c r="D32" s="473" t="s">
        <v>268</v>
      </c>
      <c r="E32" s="472"/>
      <c r="F32" s="473" t="s">
        <v>268</v>
      </c>
      <c r="G32" s="472">
        <v>82.417423218080003</v>
      </c>
      <c r="H32" s="474"/>
      <c r="I32" s="472">
        <v>17.58257678192</v>
      </c>
      <c r="J32" s="474"/>
      <c r="K32" s="470"/>
      <c r="L32" s="471" t="s">
        <v>287</v>
      </c>
      <c r="M32" s="472"/>
      <c r="N32" s="473" t="s">
        <v>287</v>
      </c>
      <c r="O32" s="472">
        <v>81.710461689587007</v>
      </c>
      <c r="P32" s="474"/>
      <c r="Q32" s="472">
        <v>18.289538310413</v>
      </c>
      <c r="R32" s="474"/>
      <c r="S32" s="470"/>
      <c r="T32" s="471" t="s">
        <v>286</v>
      </c>
      <c r="U32" s="472"/>
      <c r="V32" s="473" t="s">
        <v>286</v>
      </c>
      <c r="W32" s="472">
        <v>68.963024742841</v>
      </c>
      <c r="X32" s="474"/>
      <c r="Y32" s="472">
        <v>31.036975257159</v>
      </c>
      <c r="Z32" s="474"/>
      <c r="AC32" s="524" t="s">
        <v>86</v>
      </c>
      <c r="AD32" s="477">
        <v>52.399910420019999</v>
      </c>
      <c r="AE32" s="470">
        <v>97.358437995326994</v>
      </c>
      <c r="AF32" s="570">
        <f t="shared" si="0"/>
        <v>51.015734295882055</v>
      </c>
      <c r="AH32" s="520" t="s">
        <v>18</v>
      </c>
      <c r="AI32" s="550">
        <v>62.773414712734002</v>
      </c>
      <c r="AJ32" s="521">
        <v>90.924122510594998</v>
      </c>
    </row>
    <row r="33" spans="1:36" x14ac:dyDescent="0.2">
      <c r="A33" s="466" t="s">
        <v>82</v>
      </c>
      <c r="B33" s="458">
        <v>4</v>
      </c>
      <c r="C33" s="467">
        <v>61.714975395053003</v>
      </c>
      <c r="D33" s="462"/>
      <c r="E33" s="461">
        <v>19.552138995888999</v>
      </c>
      <c r="F33" s="462"/>
      <c r="G33" s="461">
        <v>81.267114390941998</v>
      </c>
      <c r="H33" s="463"/>
      <c r="I33" s="461">
        <v>18.732885609057998</v>
      </c>
      <c r="J33" s="463"/>
      <c r="K33" s="459">
        <v>62.561553698243998</v>
      </c>
      <c r="L33" s="460"/>
      <c r="M33" s="461">
        <v>18.855022519849999</v>
      </c>
      <c r="N33" s="462"/>
      <c r="O33" s="461">
        <v>81.416576218093994</v>
      </c>
      <c r="P33" s="463"/>
      <c r="Q33" s="461">
        <v>18.583423781905999</v>
      </c>
      <c r="R33" s="463"/>
      <c r="S33" s="459">
        <v>38.560570509999003</v>
      </c>
      <c r="T33" s="460"/>
      <c r="U33" s="461">
        <v>23.486620769365</v>
      </c>
      <c r="V33" s="462"/>
      <c r="W33" s="461">
        <v>62.047191279364</v>
      </c>
      <c r="X33" s="463"/>
      <c r="Y33" s="461">
        <v>37.952808720634998</v>
      </c>
      <c r="Z33" s="463"/>
      <c r="AC33" s="523" t="s">
        <v>14</v>
      </c>
      <c r="AD33" s="467">
        <v>54.055846022400999</v>
      </c>
      <c r="AE33" s="459">
        <v>93.897209389024994</v>
      </c>
      <c r="AF33" s="570">
        <f t="shared" si="0"/>
        <v>50.756930926662811</v>
      </c>
      <c r="AH33" s="524" t="s">
        <v>157</v>
      </c>
      <c r="AI33" s="539">
        <v>64.406511124174997</v>
      </c>
      <c r="AJ33" s="525">
        <v>93.141987455953</v>
      </c>
    </row>
    <row r="34" spans="1:36" x14ac:dyDescent="0.2">
      <c r="A34" s="466" t="s">
        <v>12</v>
      </c>
      <c r="B34" s="479" t="s">
        <v>288</v>
      </c>
      <c r="C34" s="467"/>
      <c r="D34" s="462" t="s">
        <v>268</v>
      </c>
      <c r="E34" s="461"/>
      <c r="F34" s="462" t="s">
        <v>268</v>
      </c>
      <c r="G34" s="461">
        <v>85.125801209295005</v>
      </c>
      <c r="H34" s="463"/>
      <c r="I34" s="461">
        <v>14.874198790705</v>
      </c>
      <c r="J34" s="463"/>
      <c r="K34" s="459"/>
      <c r="L34" s="460" t="s">
        <v>287</v>
      </c>
      <c r="M34" s="461"/>
      <c r="N34" s="462" t="s">
        <v>287</v>
      </c>
      <c r="O34" s="461">
        <v>85.396385657349001</v>
      </c>
      <c r="P34" s="463" t="s">
        <v>188</v>
      </c>
      <c r="Q34" s="461">
        <v>14.603614342650999</v>
      </c>
      <c r="R34" s="463" t="s">
        <v>188</v>
      </c>
      <c r="S34" s="459"/>
      <c r="T34" s="460" t="s">
        <v>286</v>
      </c>
      <c r="U34" s="461"/>
      <c r="V34" s="462" t="s">
        <v>286</v>
      </c>
      <c r="W34" s="461">
        <v>58.717528170255001</v>
      </c>
      <c r="X34" s="463" t="s">
        <v>188</v>
      </c>
      <c r="Y34" s="461">
        <v>41.282471829744999</v>
      </c>
      <c r="Z34" s="463" t="s">
        <v>188</v>
      </c>
      <c r="AC34" s="524" t="s">
        <v>4</v>
      </c>
      <c r="AD34" s="477">
        <v>54.454107518999002</v>
      </c>
      <c r="AE34" s="470">
        <v>92.199633469562002</v>
      </c>
      <c r="AF34" s="570">
        <f t="shared" si="0"/>
        <v>50.206487541638282</v>
      </c>
      <c r="AH34" s="524" t="s">
        <v>121</v>
      </c>
      <c r="AI34" s="539">
        <v>65.658980286593007</v>
      </c>
      <c r="AJ34" s="525">
        <v>89.050338778848996</v>
      </c>
    </row>
    <row r="35" spans="1:36" x14ac:dyDescent="0.2">
      <c r="A35" s="468" t="s">
        <v>21</v>
      </c>
      <c r="B35" s="469"/>
      <c r="C35" s="477">
        <v>56.582200512923002</v>
      </c>
      <c r="D35" s="473"/>
      <c r="E35" s="472">
        <v>15.479076017976</v>
      </c>
      <c r="F35" s="473"/>
      <c r="G35" s="472">
        <v>72.061276530898994</v>
      </c>
      <c r="H35" s="474"/>
      <c r="I35" s="472">
        <v>27.938723469100999</v>
      </c>
      <c r="J35" s="474"/>
      <c r="K35" s="470">
        <v>57.890211271525999</v>
      </c>
      <c r="L35" s="471"/>
      <c r="M35" s="472">
        <v>14.520729231171</v>
      </c>
      <c r="N35" s="473"/>
      <c r="O35" s="472">
        <v>72.410940502699006</v>
      </c>
      <c r="P35" s="474"/>
      <c r="Q35" s="472">
        <v>27.589059497303001</v>
      </c>
      <c r="R35" s="474"/>
      <c r="S35" s="470">
        <v>37.818514051586</v>
      </c>
      <c r="T35" s="471"/>
      <c r="U35" s="472">
        <v>21.436491099653001</v>
      </c>
      <c r="V35" s="473"/>
      <c r="W35" s="472">
        <v>59.255005151238997</v>
      </c>
      <c r="X35" s="474"/>
      <c r="Y35" s="472">
        <v>40.744994848761003</v>
      </c>
      <c r="Z35" s="474"/>
      <c r="AC35" s="524" t="s">
        <v>7</v>
      </c>
      <c r="AD35" s="477">
        <v>52.800960419675</v>
      </c>
      <c r="AE35" s="470">
        <v>94.057577848275002</v>
      </c>
      <c r="AF35" s="570">
        <f t="shared" si="0"/>
        <v>49.663304451372689</v>
      </c>
      <c r="AH35" s="524" t="s">
        <v>9</v>
      </c>
      <c r="AI35" s="539">
        <v>67.301747976591997</v>
      </c>
      <c r="AJ35" s="525">
        <v>94.286371460292003</v>
      </c>
    </row>
    <row r="36" spans="1:36" x14ac:dyDescent="0.2">
      <c r="A36" s="488" t="s">
        <v>29</v>
      </c>
      <c r="B36" s="489"/>
      <c r="C36" s="477"/>
      <c r="D36" s="473" t="s">
        <v>268</v>
      </c>
      <c r="E36" s="472"/>
      <c r="F36" s="473" t="s">
        <v>268</v>
      </c>
      <c r="G36" s="477">
        <v>72.892590705607006</v>
      </c>
      <c r="H36" s="473"/>
      <c r="I36" s="477">
        <v>27.107409294395001</v>
      </c>
      <c r="J36" s="474"/>
      <c r="K36" s="470"/>
      <c r="L36" s="471" t="s">
        <v>287</v>
      </c>
      <c r="M36" s="472"/>
      <c r="N36" s="473" t="s">
        <v>287</v>
      </c>
      <c r="O36" s="477">
        <v>70.801101728381994</v>
      </c>
      <c r="P36" s="473"/>
      <c r="Q36" s="477">
        <v>29.198898271619001</v>
      </c>
      <c r="R36" s="474"/>
      <c r="S36" s="470"/>
      <c r="T36" s="471" t="s">
        <v>286</v>
      </c>
      <c r="U36" s="472"/>
      <c r="V36" s="473" t="s">
        <v>286</v>
      </c>
      <c r="W36" s="477">
        <v>65.240085623509998</v>
      </c>
      <c r="X36" s="473"/>
      <c r="Y36" s="477">
        <v>34.759914376487998</v>
      </c>
      <c r="Z36" s="474"/>
      <c r="AC36" s="523" t="s">
        <v>8</v>
      </c>
      <c r="AD36" s="552">
        <v>51.191210357983998</v>
      </c>
      <c r="AE36" s="552">
        <v>94.472636550570996</v>
      </c>
      <c r="AF36" s="570">
        <f t="shared" si="0"/>
        <v>48.361686107336475</v>
      </c>
      <c r="AH36" s="523" t="s">
        <v>6</v>
      </c>
      <c r="AI36" s="550">
        <v>67.797717017018002</v>
      </c>
      <c r="AJ36" s="550">
        <v>97.215083157284994</v>
      </c>
    </row>
    <row r="37" spans="1:36" x14ac:dyDescent="0.2">
      <c r="A37" s="457" t="s">
        <v>75</v>
      </c>
      <c r="B37" s="458">
        <v>4</v>
      </c>
      <c r="C37" s="467">
        <v>70.615982539824003</v>
      </c>
      <c r="D37" s="462"/>
      <c r="E37" s="461">
        <v>6.6970927225982004</v>
      </c>
      <c r="F37" s="462"/>
      <c r="G37" s="461">
        <v>77.313075262422998</v>
      </c>
      <c r="H37" s="463"/>
      <c r="I37" s="461">
        <v>22.686924737577002</v>
      </c>
      <c r="J37" s="463"/>
      <c r="K37" s="459">
        <v>80.858128191280002</v>
      </c>
      <c r="L37" s="460"/>
      <c r="M37" s="461">
        <v>6.6997943202989001</v>
      </c>
      <c r="N37" s="462"/>
      <c r="O37" s="461">
        <v>87.557922511577004</v>
      </c>
      <c r="P37" s="463"/>
      <c r="Q37" s="461">
        <v>12.442077488421001</v>
      </c>
      <c r="R37" s="463"/>
      <c r="S37" s="459">
        <v>17.914026674218</v>
      </c>
      <c r="T37" s="460"/>
      <c r="U37" s="461">
        <v>50.287602179689003</v>
      </c>
      <c r="V37" s="462"/>
      <c r="W37" s="461">
        <v>68.201628853909995</v>
      </c>
      <c r="X37" s="463"/>
      <c r="Y37" s="461">
        <v>31.798371146095</v>
      </c>
      <c r="Z37" s="463"/>
      <c r="AC37" s="523" t="s">
        <v>33</v>
      </c>
      <c r="AD37" s="467">
        <v>44.614335757421003</v>
      </c>
      <c r="AE37" s="521">
        <v>88.581533028812004</v>
      </c>
      <c r="AF37" s="570">
        <f t="shared" si="0"/>
        <v>39.520062564544972</v>
      </c>
      <c r="AH37" s="523" t="s">
        <v>26</v>
      </c>
      <c r="AI37" s="550">
        <v>68.053475750431005</v>
      </c>
      <c r="AJ37" s="521">
        <v>95.973046512815998</v>
      </c>
    </row>
    <row r="38" spans="1:36" x14ac:dyDescent="0.2">
      <c r="A38" s="466" t="s">
        <v>42</v>
      </c>
      <c r="B38" s="458">
        <v>4</v>
      </c>
      <c r="C38" s="467">
        <v>84.951877939639999</v>
      </c>
      <c r="D38" s="462"/>
      <c r="E38" s="467">
        <v>8.4917187563736007</v>
      </c>
      <c r="F38" s="462"/>
      <c r="G38" s="467">
        <v>93.443596696011994</v>
      </c>
      <c r="H38" s="463"/>
      <c r="I38" s="461">
        <v>6.5564033039852001</v>
      </c>
      <c r="J38" s="463"/>
      <c r="K38" s="459">
        <v>76.322046633990993</v>
      </c>
      <c r="L38" s="460"/>
      <c r="M38" s="467">
        <v>13.899741598034</v>
      </c>
      <c r="N38" s="462"/>
      <c r="O38" s="467">
        <v>90.221788232023002</v>
      </c>
      <c r="P38" s="463"/>
      <c r="Q38" s="461">
        <v>9.7782117679725005</v>
      </c>
      <c r="R38" s="463"/>
      <c r="S38" s="459">
        <v>56.871219742614997</v>
      </c>
      <c r="T38" s="460"/>
      <c r="U38" s="467">
        <v>14.872058784650999</v>
      </c>
      <c r="V38" s="462"/>
      <c r="W38" s="467">
        <v>71.743278527266</v>
      </c>
      <c r="X38" s="463"/>
      <c r="Y38" s="461">
        <v>28.256721472734</v>
      </c>
      <c r="Z38" s="463"/>
      <c r="AC38" s="524" t="s">
        <v>25</v>
      </c>
      <c r="AD38" s="477">
        <v>42.138827073984999</v>
      </c>
      <c r="AE38" s="470">
        <v>86.359482686459003</v>
      </c>
      <c r="AF38" s="570">
        <f t="shared" si="0"/>
        <v>36.390873071234971</v>
      </c>
      <c r="AH38" s="520" t="s">
        <v>75</v>
      </c>
      <c r="AI38" s="550">
        <v>70.615982539824003</v>
      </c>
      <c r="AJ38" s="521">
        <v>89.862586491638993</v>
      </c>
    </row>
    <row r="39" spans="1:36" x14ac:dyDescent="0.2">
      <c r="A39" s="468" t="s">
        <v>17</v>
      </c>
      <c r="B39" s="469"/>
      <c r="C39" s="477"/>
      <c r="D39" s="473" t="s">
        <v>268</v>
      </c>
      <c r="E39" s="472"/>
      <c r="F39" s="473" t="s">
        <v>268</v>
      </c>
      <c r="G39" s="472">
        <v>83.397904515104997</v>
      </c>
      <c r="H39" s="474"/>
      <c r="I39" s="472">
        <v>16.602095484894999</v>
      </c>
      <c r="J39" s="474"/>
      <c r="K39" s="470"/>
      <c r="L39" s="471" t="s">
        <v>287</v>
      </c>
      <c r="M39" s="472"/>
      <c r="N39" s="473" t="s">
        <v>287</v>
      </c>
      <c r="O39" s="472">
        <v>82.221936595624996</v>
      </c>
      <c r="P39" s="474"/>
      <c r="Q39" s="472">
        <v>17.778063404375999</v>
      </c>
      <c r="R39" s="474"/>
      <c r="S39" s="470"/>
      <c r="T39" s="471" t="s">
        <v>286</v>
      </c>
      <c r="U39" s="472"/>
      <c r="V39" s="473" t="s">
        <v>286</v>
      </c>
      <c r="W39" s="472">
        <v>72.003847328307003</v>
      </c>
      <c r="X39" s="474"/>
      <c r="Y39" s="472">
        <v>27.996152671693</v>
      </c>
      <c r="Z39" s="474"/>
      <c r="AC39" s="466" t="s">
        <v>376</v>
      </c>
      <c r="AD39" s="467"/>
      <c r="AE39" s="459"/>
      <c r="AF39" s="568"/>
      <c r="AH39" s="524" t="s">
        <v>109</v>
      </c>
      <c r="AI39" s="539">
        <v>75.336737607971003</v>
      </c>
      <c r="AJ39" s="525">
        <v>93.378575142976004</v>
      </c>
    </row>
    <row r="40" spans="1:36" x14ac:dyDescent="0.2">
      <c r="A40" s="468" t="s">
        <v>22</v>
      </c>
      <c r="B40" s="469"/>
      <c r="C40" s="477"/>
      <c r="D40" s="473" t="s">
        <v>154</v>
      </c>
      <c r="E40" s="472"/>
      <c r="F40" s="473" t="s">
        <v>154</v>
      </c>
      <c r="G40" s="472"/>
      <c r="H40" s="474" t="s">
        <v>154</v>
      </c>
      <c r="I40" s="472"/>
      <c r="J40" s="474" t="s">
        <v>154</v>
      </c>
      <c r="K40" s="470"/>
      <c r="L40" s="471" t="s">
        <v>154</v>
      </c>
      <c r="M40" s="472"/>
      <c r="N40" s="473" t="s">
        <v>154</v>
      </c>
      <c r="O40" s="472"/>
      <c r="P40" s="474" t="s">
        <v>154</v>
      </c>
      <c r="Q40" s="472"/>
      <c r="R40" s="474" t="s">
        <v>154</v>
      </c>
      <c r="S40" s="470"/>
      <c r="T40" s="471" t="s">
        <v>154</v>
      </c>
      <c r="U40" s="477"/>
      <c r="V40" s="473" t="s">
        <v>154</v>
      </c>
      <c r="W40" s="477"/>
      <c r="X40" s="473" t="s">
        <v>154</v>
      </c>
      <c r="Y40" s="477"/>
      <c r="Z40" s="473" t="s">
        <v>154</v>
      </c>
      <c r="AC40" s="468"/>
      <c r="AD40" s="477"/>
      <c r="AE40" s="470"/>
      <c r="AF40" s="568"/>
      <c r="AH40" s="466"/>
      <c r="AI40" s="467"/>
      <c r="AJ40" s="459"/>
    </row>
    <row r="41" spans="1:36" x14ac:dyDescent="0.2">
      <c r="A41" s="457" t="s">
        <v>2</v>
      </c>
      <c r="B41" s="458">
        <v>1</v>
      </c>
      <c r="C41" s="467"/>
      <c r="D41" s="462" t="s">
        <v>268</v>
      </c>
      <c r="E41" s="461"/>
      <c r="F41" s="462" t="s">
        <v>268</v>
      </c>
      <c r="G41" s="461">
        <v>80.618823812966994</v>
      </c>
      <c r="H41" s="463"/>
      <c r="I41" s="461">
        <v>19.381176187032999</v>
      </c>
      <c r="J41" s="463"/>
      <c r="K41" s="459"/>
      <c r="L41" s="460" t="s">
        <v>287</v>
      </c>
      <c r="M41" s="461"/>
      <c r="N41" s="462" t="s">
        <v>287</v>
      </c>
      <c r="O41" s="461">
        <v>81.283386445751006</v>
      </c>
      <c r="P41" s="463" t="s">
        <v>188</v>
      </c>
      <c r="Q41" s="461">
        <v>18.716613554249001</v>
      </c>
      <c r="R41" s="463" t="s">
        <v>188</v>
      </c>
      <c r="S41" s="459"/>
      <c r="T41" s="460" t="s">
        <v>286</v>
      </c>
      <c r="U41" s="461"/>
      <c r="V41" s="462" t="s">
        <v>286</v>
      </c>
      <c r="W41" s="461">
        <v>68.608359438940994</v>
      </c>
      <c r="X41" s="463"/>
      <c r="Y41" s="461">
        <v>31.391640561058999</v>
      </c>
      <c r="Z41" s="463"/>
      <c r="AC41" s="466"/>
      <c r="AD41" s="467"/>
      <c r="AE41" s="459"/>
      <c r="AF41" s="568"/>
      <c r="AH41" s="466"/>
      <c r="AI41" s="467"/>
      <c r="AJ41" s="459"/>
    </row>
    <row r="42" spans="1:36" x14ac:dyDescent="0.2">
      <c r="A42" s="466" t="s">
        <v>28</v>
      </c>
      <c r="B42" s="458">
        <v>4</v>
      </c>
      <c r="C42" s="467"/>
      <c r="D42" s="462" t="s">
        <v>268</v>
      </c>
      <c r="E42" s="467"/>
      <c r="F42" s="462" t="s">
        <v>268</v>
      </c>
      <c r="G42" s="467">
        <v>70.828888033777005</v>
      </c>
      <c r="H42" s="463"/>
      <c r="I42" s="461">
        <v>29.171110984687999</v>
      </c>
      <c r="J42" s="463"/>
      <c r="K42" s="459"/>
      <c r="L42" s="460" t="s">
        <v>287</v>
      </c>
      <c r="M42" s="467"/>
      <c r="N42" s="462" t="s">
        <v>287</v>
      </c>
      <c r="O42" s="467">
        <v>69.238846075197003</v>
      </c>
      <c r="P42" s="463"/>
      <c r="Q42" s="461">
        <v>30.761152244950001</v>
      </c>
      <c r="R42" s="463"/>
      <c r="S42" s="459"/>
      <c r="T42" s="460" t="s">
        <v>286</v>
      </c>
      <c r="U42" s="467"/>
      <c r="V42" s="462" t="s">
        <v>286</v>
      </c>
      <c r="W42" s="467">
        <v>75.915915630016997</v>
      </c>
      <c r="X42" s="463"/>
      <c r="Y42" s="461">
        <v>24.084084369983</v>
      </c>
      <c r="Z42" s="463"/>
      <c r="AC42" s="468"/>
      <c r="AD42" s="477"/>
      <c r="AE42" s="470"/>
      <c r="AF42" s="568"/>
      <c r="AH42" s="468"/>
      <c r="AI42" s="477"/>
      <c r="AJ42" s="470"/>
    </row>
    <row r="43" spans="1:36" x14ac:dyDescent="0.2">
      <c r="A43" s="468" t="s">
        <v>23</v>
      </c>
      <c r="B43" s="469" t="s">
        <v>288</v>
      </c>
      <c r="C43" s="477">
        <v>61.222956469227</v>
      </c>
      <c r="D43" s="473"/>
      <c r="E43" s="472">
        <v>16.057069637902998</v>
      </c>
      <c r="F43" s="473"/>
      <c r="G43" s="472">
        <v>77.280026107130993</v>
      </c>
      <c r="H43" s="474"/>
      <c r="I43" s="472">
        <v>22.719973892870001</v>
      </c>
      <c r="J43" s="474"/>
      <c r="K43" s="470">
        <v>62.811740809481002</v>
      </c>
      <c r="L43" s="471" t="s">
        <v>188</v>
      </c>
      <c r="M43" s="472">
        <v>16.239103630829</v>
      </c>
      <c r="N43" s="473" t="s">
        <v>188</v>
      </c>
      <c r="O43" s="472">
        <v>79.050844440309007</v>
      </c>
      <c r="P43" s="474" t="s">
        <v>188</v>
      </c>
      <c r="Q43" s="472">
        <v>20.949155559689999</v>
      </c>
      <c r="R43" s="474" t="s">
        <v>188</v>
      </c>
      <c r="S43" s="470">
        <v>70.253830064777006</v>
      </c>
      <c r="T43" s="471" t="s">
        <v>188</v>
      </c>
      <c r="U43" s="472">
        <v>0</v>
      </c>
      <c r="V43" s="473" t="s">
        <v>188</v>
      </c>
      <c r="W43" s="472">
        <v>70.253830064777006</v>
      </c>
      <c r="X43" s="474" t="s">
        <v>188</v>
      </c>
      <c r="Y43" s="472">
        <v>29.746169935223001</v>
      </c>
      <c r="Z43" s="474" t="s">
        <v>188</v>
      </c>
      <c r="AC43" s="466"/>
      <c r="AD43" s="467"/>
      <c r="AE43" s="459"/>
      <c r="AF43" s="568"/>
      <c r="AH43" s="468"/>
      <c r="AI43" s="477"/>
      <c r="AJ43" s="470"/>
    </row>
    <row r="44" spans="1:36" x14ac:dyDescent="0.2">
      <c r="A44" s="468" t="s">
        <v>86</v>
      </c>
      <c r="B44" s="469">
        <v>4</v>
      </c>
      <c r="C44" s="477">
        <v>52.399910420019999</v>
      </c>
      <c r="D44" s="473"/>
      <c r="E44" s="472">
        <v>13.636508000159999</v>
      </c>
      <c r="F44" s="473"/>
      <c r="G44" s="472">
        <v>66.036418420179004</v>
      </c>
      <c r="H44" s="474"/>
      <c r="I44" s="472">
        <v>33.963581579821003</v>
      </c>
      <c r="J44" s="474"/>
      <c r="K44" s="470">
        <v>53.109211964162</v>
      </c>
      <c r="L44" s="471"/>
      <c r="M44" s="472">
        <v>13.358496005831</v>
      </c>
      <c r="N44" s="473"/>
      <c r="O44" s="472">
        <v>66.467707969993</v>
      </c>
      <c r="P44" s="474"/>
      <c r="Q44" s="472">
        <v>33.532292030007</v>
      </c>
      <c r="R44" s="474"/>
      <c r="S44" s="470">
        <v>30.492423543038999</v>
      </c>
      <c r="T44" s="471"/>
      <c r="U44" s="477">
        <v>21.915370279324002</v>
      </c>
      <c r="V44" s="473"/>
      <c r="W44" s="477">
        <v>52.407793822362997</v>
      </c>
      <c r="X44" s="473"/>
      <c r="Y44" s="477">
        <v>47.592206177637003</v>
      </c>
      <c r="Z44" s="473"/>
      <c r="AC44" s="488"/>
      <c r="AD44" s="477"/>
      <c r="AE44" s="270"/>
      <c r="AF44" s="568"/>
      <c r="AH44" s="466"/>
      <c r="AI44" s="467"/>
      <c r="AJ44" s="459"/>
    </row>
    <row r="45" spans="1:36" x14ac:dyDescent="0.2">
      <c r="A45" s="457" t="s">
        <v>11</v>
      </c>
      <c r="B45" s="458">
        <v>4</v>
      </c>
      <c r="C45" s="467"/>
      <c r="D45" s="462" t="s">
        <v>268</v>
      </c>
      <c r="E45" s="461"/>
      <c r="F45" s="462" t="s">
        <v>268</v>
      </c>
      <c r="G45" s="461">
        <v>79.855393614177004</v>
      </c>
      <c r="H45" s="463"/>
      <c r="I45" s="461">
        <v>20.144606385821</v>
      </c>
      <c r="J45" s="463"/>
      <c r="K45" s="459"/>
      <c r="L45" s="460" t="s">
        <v>287</v>
      </c>
      <c r="M45" s="461"/>
      <c r="N45" s="462" t="s">
        <v>287</v>
      </c>
      <c r="O45" s="461">
        <v>77.175908252634997</v>
      </c>
      <c r="P45" s="463"/>
      <c r="Q45" s="461">
        <v>22.824091747367</v>
      </c>
      <c r="R45" s="463"/>
      <c r="S45" s="459"/>
      <c r="T45" s="460" t="s">
        <v>286</v>
      </c>
      <c r="U45" s="461"/>
      <c r="V45" s="462" t="s">
        <v>286</v>
      </c>
      <c r="W45" s="461">
        <v>71.694350991430994</v>
      </c>
      <c r="X45" s="463"/>
      <c r="Y45" s="461">
        <v>28.305649008568999</v>
      </c>
      <c r="Z45" s="463"/>
      <c r="AC45" s="468"/>
      <c r="AD45" s="477"/>
      <c r="AE45" s="470"/>
      <c r="AF45" s="568"/>
      <c r="AH45" s="468"/>
      <c r="AI45" s="477"/>
      <c r="AJ45" s="470"/>
    </row>
    <row r="46" spans="1:36" x14ac:dyDescent="0.2">
      <c r="A46" s="466" t="s">
        <v>26</v>
      </c>
      <c r="B46" s="458">
        <v>1</v>
      </c>
      <c r="C46" s="467">
        <v>68.053475750431005</v>
      </c>
      <c r="D46" s="462"/>
      <c r="E46" s="467">
        <v>9.7262557217792995</v>
      </c>
      <c r="F46" s="462"/>
      <c r="G46" s="467">
        <v>77.779731472213996</v>
      </c>
      <c r="H46" s="463"/>
      <c r="I46" s="461">
        <v>22.220268527790001</v>
      </c>
      <c r="J46" s="463"/>
      <c r="K46" s="459">
        <v>73.860318257418001</v>
      </c>
      <c r="L46" s="460"/>
      <c r="M46" s="467">
        <v>8.3667377427345002</v>
      </c>
      <c r="N46" s="462"/>
      <c r="O46" s="467">
        <v>82.227056000150995</v>
      </c>
      <c r="P46" s="463"/>
      <c r="Q46" s="461">
        <v>17.772943999851002</v>
      </c>
      <c r="R46" s="463"/>
      <c r="S46" s="459">
        <v>53.448994465147003</v>
      </c>
      <c r="T46" s="460"/>
      <c r="U46" s="467">
        <v>20.101398164115</v>
      </c>
      <c r="V46" s="462"/>
      <c r="W46" s="467">
        <v>73.550392629262006</v>
      </c>
      <c r="X46" s="463"/>
      <c r="Y46" s="461">
        <v>26.449607370738001</v>
      </c>
      <c r="Z46" s="463"/>
      <c r="AC46" s="457"/>
      <c r="AD46" s="467"/>
      <c r="AE46" s="459"/>
      <c r="AF46" s="568"/>
      <c r="AH46" s="466"/>
      <c r="AI46" s="467"/>
      <c r="AJ46" s="459"/>
    </row>
    <row r="47" spans="1:36" x14ac:dyDescent="0.2">
      <c r="A47" s="468" t="s">
        <v>7</v>
      </c>
      <c r="B47" s="469"/>
      <c r="C47" s="477">
        <v>52.800960419675</v>
      </c>
      <c r="D47" s="473"/>
      <c r="E47" s="472">
        <v>16.168020407530999</v>
      </c>
      <c r="F47" s="473"/>
      <c r="G47" s="472">
        <v>68.968980827205996</v>
      </c>
      <c r="H47" s="474"/>
      <c r="I47" s="472">
        <v>31.031019172794</v>
      </c>
      <c r="J47" s="474"/>
      <c r="K47" s="470">
        <v>50.880977900060998</v>
      </c>
      <c r="L47" s="471"/>
      <c r="M47" s="472">
        <v>13.906294522012001</v>
      </c>
      <c r="N47" s="473"/>
      <c r="O47" s="472">
        <v>64.787272422073997</v>
      </c>
      <c r="P47" s="474"/>
      <c r="Q47" s="472">
        <v>35.212727577928</v>
      </c>
      <c r="R47" s="474"/>
      <c r="S47" s="470"/>
      <c r="T47" s="471" t="s">
        <v>286</v>
      </c>
      <c r="U47" s="472"/>
      <c r="V47" s="473" t="s">
        <v>286</v>
      </c>
      <c r="W47" s="472">
        <v>64.834178376780002</v>
      </c>
      <c r="X47" s="474"/>
      <c r="Y47" s="472">
        <v>35.165821623219998</v>
      </c>
      <c r="Z47" s="474"/>
      <c r="AC47" s="466"/>
      <c r="AD47" s="467"/>
      <c r="AE47" s="459"/>
      <c r="AF47" s="568"/>
      <c r="AH47" s="488"/>
      <c r="AI47" s="477"/>
      <c r="AJ47" s="270"/>
    </row>
    <row r="48" spans="1:36" x14ac:dyDescent="0.2">
      <c r="A48" s="468" t="s">
        <v>121</v>
      </c>
      <c r="B48" s="469" t="s">
        <v>289</v>
      </c>
      <c r="C48" s="477">
        <v>65.658980286593007</v>
      </c>
      <c r="D48" s="473"/>
      <c r="E48" s="472">
        <v>17.269263646725001</v>
      </c>
      <c r="F48" s="473"/>
      <c r="G48" s="472">
        <v>82.928243933318001</v>
      </c>
      <c r="H48" s="474"/>
      <c r="I48" s="472">
        <v>17.071756066681999</v>
      </c>
      <c r="J48" s="474"/>
      <c r="K48" s="470">
        <v>73.337401295839001</v>
      </c>
      <c r="L48" s="471" t="s">
        <v>188</v>
      </c>
      <c r="M48" s="472">
        <v>12.448185618669999</v>
      </c>
      <c r="N48" s="473" t="s">
        <v>188</v>
      </c>
      <c r="O48" s="472">
        <v>85.785586914508997</v>
      </c>
      <c r="P48" s="474" t="s">
        <v>188</v>
      </c>
      <c r="Q48" s="472">
        <v>14.214413085491</v>
      </c>
      <c r="R48" s="474" t="s">
        <v>188</v>
      </c>
      <c r="S48" s="470">
        <v>48.580370196978002</v>
      </c>
      <c r="T48" s="471"/>
      <c r="U48" s="477">
        <v>27.082868555295001</v>
      </c>
      <c r="V48" s="473"/>
      <c r="W48" s="477">
        <v>75.663238752273003</v>
      </c>
      <c r="X48" s="473"/>
      <c r="Y48" s="477">
        <v>24.336761247727001</v>
      </c>
      <c r="Z48" s="473"/>
      <c r="AC48" s="457"/>
      <c r="AD48" s="467"/>
      <c r="AE48" s="459"/>
      <c r="AF48" s="568"/>
      <c r="AH48" s="468"/>
      <c r="AI48" s="477"/>
      <c r="AJ48" s="470"/>
    </row>
    <row r="49" spans="1:36" x14ac:dyDescent="0.2">
      <c r="A49" s="457" t="s">
        <v>41</v>
      </c>
      <c r="B49" s="458"/>
      <c r="C49" s="467"/>
      <c r="D49" s="462" t="s">
        <v>268</v>
      </c>
      <c r="E49" s="461"/>
      <c r="F49" s="462" t="s">
        <v>268</v>
      </c>
      <c r="G49" s="461">
        <v>75.011454138421996</v>
      </c>
      <c r="H49" s="463"/>
      <c r="I49" s="461">
        <v>24.988545861578</v>
      </c>
      <c r="J49" s="463"/>
      <c r="K49" s="459"/>
      <c r="L49" s="460" t="s">
        <v>287</v>
      </c>
      <c r="M49" s="461"/>
      <c r="N49" s="462" t="s">
        <v>287</v>
      </c>
      <c r="O49" s="461">
        <v>78.224062562235005</v>
      </c>
      <c r="P49" s="463"/>
      <c r="Q49" s="461">
        <v>21.775937437764998</v>
      </c>
      <c r="R49" s="463"/>
      <c r="S49" s="459"/>
      <c r="T49" s="460" t="s">
        <v>286</v>
      </c>
      <c r="U49" s="461"/>
      <c r="V49" s="462" t="s">
        <v>286</v>
      </c>
      <c r="W49" s="461">
        <v>62.850814227256002</v>
      </c>
      <c r="X49" s="463"/>
      <c r="Y49" s="461">
        <v>37.149185772743003</v>
      </c>
      <c r="Z49" s="463"/>
      <c r="AC49" s="457"/>
      <c r="AD49" s="467"/>
      <c r="AE49" s="459"/>
      <c r="AF49" s="568"/>
      <c r="AH49" s="468"/>
      <c r="AI49" s="477"/>
      <c r="AJ49" s="470"/>
    </row>
    <row r="50" spans="1:36" x14ac:dyDescent="0.2">
      <c r="A50" s="466" t="s">
        <v>6</v>
      </c>
      <c r="B50" s="458"/>
      <c r="C50" s="467">
        <v>67.797717017018002</v>
      </c>
      <c r="D50" s="462"/>
      <c r="E50" s="467">
        <v>9.5664077479090004</v>
      </c>
      <c r="F50" s="462"/>
      <c r="G50" s="467">
        <v>77.364124764926999</v>
      </c>
      <c r="H50" s="463"/>
      <c r="I50" s="461">
        <v>22.635875235074</v>
      </c>
      <c r="J50" s="463"/>
      <c r="K50" s="459">
        <v>63.765326091403999</v>
      </c>
      <c r="L50" s="460"/>
      <c r="M50" s="467">
        <v>11.161653092541</v>
      </c>
      <c r="N50" s="462"/>
      <c r="O50" s="467">
        <v>74.926979183944994</v>
      </c>
      <c r="P50" s="463"/>
      <c r="Q50" s="461">
        <v>25.073020816056999</v>
      </c>
      <c r="R50" s="463"/>
      <c r="S50" s="459">
        <v>35.858184693140998</v>
      </c>
      <c r="T50" s="460"/>
      <c r="U50" s="467">
        <v>27.877393901920001</v>
      </c>
      <c r="V50" s="462"/>
      <c r="W50" s="467">
        <v>63.735578595062002</v>
      </c>
      <c r="X50" s="463"/>
      <c r="Y50" s="461">
        <v>36.264421404937998</v>
      </c>
      <c r="Z50" s="463"/>
      <c r="AC50" s="490"/>
      <c r="AD50" s="553"/>
      <c r="AE50" s="569"/>
      <c r="AF50" s="568"/>
      <c r="AH50" s="457"/>
      <c r="AI50" s="467"/>
      <c r="AJ50" s="459"/>
    </row>
    <row r="51" spans="1:36" x14ac:dyDescent="0.2">
      <c r="A51" s="468" t="s">
        <v>4</v>
      </c>
      <c r="B51" s="469">
        <v>5</v>
      </c>
      <c r="C51" s="477">
        <v>54.454107518999002</v>
      </c>
      <c r="D51" s="473"/>
      <c r="E51" s="472">
        <v>26.743787775236999</v>
      </c>
      <c r="F51" s="473"/>
      <c r="G51" s="472">
        <v>81.197895294239999</v>
      </c>
      <c r="H51" s="474"/>
      <c r="I51" s="472">
        <v>18.802104705761</v>
      </c>
      <c r="J51" s="474"/>
      <c r="K51" s="470">
        <v>54.464150890482998</v>
      </c>
      <c r="L51" s="471"/>
      <c r="M51" s="472">
        <v>26.730276593321999</v>
      </c>
      <c r="N51" s="473"/>
      <c r="O51" s="472">
        <v>81.194427483807999</v>
      </c>
      <c r="P51" s="474"/>
      <c r="Q51" s="472">
        <v>18.805572516194001</v>
      </c>
      <c r="R51" s="474"/>
      <c r="S51" s="470">
        <v>29.746986441269001</v>
      </c>
      <c r="T51" s="471" t="s">
        <v>188</v>
      </c>
      <c r="U51" s="472">
        <v>35.642874450698002</v>
      </c>
      <c r="V51" s="473" t="s">
        <v>188</v>
      </c>
      <c r="W51" s="472">
        <v>65.389860891967999</v>
      </c>
      <c r="X51" s="474" t="s">
        <v>188</v>
      </c>
      <c r="Y51" s="472">
        <v>34.610139108029998</v>
      </c>
      <c r="Z51" s="474" t="s">
        <v>188</v>
      </c>
      <c r="AC51" s="466"/>
      <c r="AD51" s="467"/>
      <c r="AE51" s="459"/>
      <c r="AF51" s="568"/>
      <c r="AH51" s="466"/>
      <c r="AI51" s="467"/>
      <c r="AJ51" s="459"/>
    </row>
    <row r="52" spans="1:36" x14ac:dyDescent="0.2">
      <c r="A52" s="490"/>
      <c r="B52" s="491"/>
      <c r="C52" s="553"/>
      <c r="D52" s="554"/>
      <c r="E52" s="553"/>
      <c r="F52" s="554"/>
      <c r="G52" s="553"/>
      <c r="H52" s="554"/>
      <c r="I52" s="553"/>
      <c r="J52" s="554"/>
      <c r="K52" s="555"/>
      <c r="L52" s="556"/>
      <c r="M52" s="553"/>
      <c r="N52" s="554"/>
      <c r="O52" s="553"/>
      <c r="P52" s="554"/>
      <c r="Q52" s="553"/>
      <c r="R52" s="554"/>
      <c r="S52" s="555"/>
      <c r="T52" s="556"/>
      <c r="U52" s="553"/>
      <c r="V52" s="554"/>
      <c r="W52" s="553"/>
      <c r="X52" s="554"/>
      <c r="Y52" s="553"/>
      <c r="Z52" s="554"/>
      <c r="AC52" s="468"/>
      <c r="AD52" s="477"/>
      <c r="AE52" s="477"/>
      <c r="AF52" s="568"/>
      <c r="AH52" s="457"/>
      <c r="AI52" s="467"/>
      <c r="AJ52" s="467"/>
    </row>
    <row r="53" spans="1:36" x14ac:dyDescent="0.2">
      <c r="A53" s="494" t="s">
        <v>15</v>
      </c>
      <c r="B53" s="495"/>
      <c r="C53" s="496">
        <v>60.84757415564755</v>
      </c>
      <c r="D53" s="497" t="s">
        <v>153</v>
      </c>
      <c r="E53" s="496">
        <v>15.905719502351099</v>
      </c>
      <c r="F53" s="497" t="s">
        <v>153</v>
      </c>
      <c r="G53" s="498">
        <v>77.320158469115498</v>
      </c>
      <c r="H53" s="499" t="s">
        <v>153</v>
      </c>
      <c r="I53" s="496">
        <v>22.679841500211637</v>
      </c>
      <c r="J53" s="497" t="s">
        <v>153</v>
      </c>
      <c r="K53" s="549">
        <v>61.038694744960729</v>
      </c>
      <c r="L53" s="497" t="s">
        <v>153</v>
      </c>
      <c r="M53" s="496">
        <v>14.960238202405515</v>
      </c>
      <c r="N53" s="497" t="s">
        <v>153</v>
      </c>
      <c r="O53" s="496">
        <v>76.545770489055457</v>
      </c>
      <c r="P53" s="497" t="s">
        <v>153</v>
      </c>
      <c r="Q53" s="496">
        <v>23.454229458449486</v>
      </c>
      <c r="R53" s="497" t="s">
        <v>153</v>
      </c>
      <c r="S53" s="549">
        <v>41.756748174301443</v>
      </c>
      <c r="T53" s="497" t="s">
        <v>153</v>
      </c>
      <c r="U53" s="496">
        <v>24.717671229096318</v>
      </c>
      <c r="V53" s="497" t="s">
        <v>153</v>
      </c>
      <c r="W53" s="496">
        <v>66.761455647541084</v>
      </c>
      <c r="X53" s="497" t="s">
        <v>153</v>
      </c>
      <c r="Y53" s="496">
        <v>33.203473485652019</v>
      </c>
      <c r="Z53" s="497" t="s">
        <v>153</v>
      </c>
      <c r="AC53" s="468"/>
      <c r="AD53" s="477"/>
      <c r="AE53" s="477"/>
      <c r="AF53" s="568"/>
      <c r="AH53" s="457"/>
      <c r="AI53" s="467"/>
      <c r="AJ53" s="467"/>
    </row>
    <row r="54" spans="1:36" x14ac:dyDescent="0.2">
      <c r="A54" s="494" t="s">
        <v>13</v>
      </c>
      <c r="B54" s="495"/>
      <c r="C54" s="496">
        <v>59.908555264746532</v>
      </c>
      <c r="D54" s="497" t="s">
        <v>153</v>
      </c>
      <c r="E54" s="496">
        <v>15.363461139673833</v>
      </c>
      <c r="F54" s="497" t="s">
        <v>153</v>
      </c>
      <c r="G54" s="496">
        <v>75.789493058250784</v>
      </c>
      <c r="H54" s="497" t="s">
        <v>153</v>
      </c>
      <c r="I54" s="496">
        <v>24.210506895009718</v>
      </c>
      <c r="J54" s="497" t="s">
        <v>153</v>
      </c>
      <c r="K54" s="496">
        <v>60.3899570118162</v>
      </c>
      <c r="L54" s="497" t="s">
        <v>153</v>
      </c>
      <c r="M54" s="496">
        <v>14.197950215772693</v>
      </c>
      <c r="N54" s="497" t="s">
        <v>153</v>
      </c>
      <c r="O54" s="496">
        <v>74.747259184124985</v>
      </c>
      <c r="P54" s="497" t="s">
        <v>153</v>
      </c>
      <c r="Q54" s="496">
        <v>25.25274073588243</v>
      </c>
      <c r="R54" s="497" t="s">
        <v>153</v>
      </c>
      <c r="S54" s="496">
        <v>42.11116011649105</v>
      </c>
      <c r="T54" s="497" t="s">
        <v>153</v>
      </c>
      <c r="U54" s="496">
        <v>23.871623303871953</v>
      </c>
      <c r="V54" s="497" t="s">
        <v>153</v>
      </c>
      <c r="W54" s="496">
        <v>66.929269073275591</v>
      </c>
      <c r="X54" s="497" t="s">
        <v>153</v>
      </c>
      <c r="Y54" s="496">
        <v>33.017289605875987</v>
      </c>
      <c r="Z54" s="497" t="s">
        <v>153</v>
      </c>
      <c r="AC54" s="468"/>
      <c r="AD54" s="477"/>
      <c r="AE54" s="477"/>
      <c r="AF54" s="568"/>
      <c r="AH54" s="490"/>
      <c r="AI54" s="553"/>
      <c r="AJ54" s="492"/>
    </row>
    <row r="55" spans="1:36" x14ac:dyDescent="0.2">
      <c r="A55" s="490"/>
      <c r="B55" s="491"/>
      <c r="C55" s="500"/>
      <c r="D55" s="493"/>
      <c r="E55" s="500"/>
      <c r="F55" s="493"/>
      <c r="G55" s="500"/>
      <c r="H55" s="493"/>
      <c r="I55" s="500"/>
      <c r="J55" s="493"/>
      <c r="K55" s="557"/>
      <c r="L55" s="493"/>
      <c r="M55" s="500"/>
      <c r="N55" s="493"/>
      <c r="O55" s="500"/>
      <c r="P55" s="493"/>
      <c r="Q55" s="500"/>
      <c r="R55" s="493"/>
      <c r="S55" s="557"/>
      <c r="T55" s="493"/>
      <c r="U55" s="500"/>
      <c r="V55" s="493"/>
      <c r="W55" s="500"/>
      <c r="X55" s="493"/>
      <c r="Y55" s="500"/>
      <c r="Z55" s="493"/>
    </row>
    <row r="56" spans="1:36" x14ac:dyDescent="0.2">
      <c r="A56" s="490" t="s">
        <v>161</v>
      </c>
      <c r="B56" s="491"/>
      <c r="C56" s="500"/>
      <c r="D56" s="493"/>
      <c r="E56" s="500"/>
      <c r="F56" s="493"/>
      <c r="G56" s="500"/>
      <c r="H56" s="493"/>
      <c r="I56" s="500"/>
      <c r="J56" s="493"/>
      <c r="K56" s="557"/>
      <c r="L56" s="493"/>
      <c r="M56" s="500"/>
      <c r="N56" s="493"/>
      <c r="O56" s="500"/>
      <c r="P56" s="493"/>
      <c r="Q56" s="500"/>
      <c r="R56" s="493"/>
      <c r="S56" s="557"/>
      <c r="T56" s="493"/>
      <c r="U56" s="500"/>
      <c r="V56" s="493"/>
      <c r="W56" s="500"/>
      <c r="X56" s="493"/>
      <c r="Y56" s="500"/>
      <c r="Z56" s="493"/>
    </row>
    <row r="57" spans="1:36" x14ac:dyDescent="0.2">
      <c r="A57" s="457" t="s">
        <v>40</v>
      </c>
      <c r="B57" s="458">
        <v>4</v>
      </c>
      <c r="C57" s="467">
        <v>71.295802400905998</v>
      </c>
      <c r="D57" s="462"/>
      <c r="E57" s="461">
        <v>20.823434756847</v>
      </c>
      <c r="F57" s="462"/>
      <c r="G57" s="461">
        <v>92.11923715559</v>
      </c>
      <c r="H57" s="463"/>
      <c r="I57" s="461">
        <v>7.8807628422471998</v>
      </c>
      <c r="J57" s="463"/>
      <c r="K57" s="459">
        <v>68.354081560976994</v>
      </c>
      <c r="L57" s="460"/>
      <c r="M57" s="461">
        <v>24.776150763473002</v>
      </c>
      <c r="N57" s="462"/>
      <c r="O57" s="461">
        <v>93.130232324450006</v>
      </c>
      <c r="P57" s="463"/>
      <c r="Q57" s="461">
        <v>6.8697676755499</v>
      </c>
      <c r="R57" s="463"/>
      <c r="S57" s="459">
        <v>66.207284187121999</v>
      </c>
      <c r="T57" s="460"/>
      <c r="U57" s="461">
        <v>31.336730849955</v>
      </c>
      <c r="V57" s="462"/>
      <c r="W57" s="461">
        <v>97.544015037077003</v>
      </c>
      <c r="X57" s="463"/>
      <c r="Y57" s="461">
        <v>2.4559849629228001</v>
      </c>
      <c r="Z57" s="463"/>
    </row>
    <row r="58" spans="1:36" x14ac:dyDescent="0.2">
      <c r="A58" s="466" t="s">
        <v>119</v>
      </c>
      <c r="B58" s="458" t="s">
        <v>289</v>
      </c>
      <c r="C58" s="467"/>
      <c r="D58" s="462" t="s">
        <v>268</v>
      </c>
      <c r="E58" s="467"/>
      <c r="F58" s="462" t="s">
        <v>268</v>
      </c>
      <c r="G58" s="467">
        <v>72.516386844645993</v>
      </c>
      <c r="H58" s="463"/>
      <c r="I58" s="461">
        <v>27.483613155354</v>
      </c>
      <c r="J58" s="463"/>
      <c r="K58" s="459"/>
      <c r="L58" s="460" t="s">
        <v>287</v>
      </c>
      <c r="M58" s="467"/>
      <c r="N58" s="462" t="s">
        <v>287</v>
      </c>
      <c r="O58" s="467">
        <v>74.863602143118996</v>
      </c>
      <c r="P58" s="463" t="s">
        <v>188</v>
      </c>
      <c r="Q58" s="461">
        <v>25.136397856881</v>
      </c>
      <c r="R58" s="463" t="s">
        <v>188</v>
      </c>
      <c r="S58" s="459"/>
      <c r="T58" s="460" t="s">
        <v>286</v>
      </c>
      <c r="U58" s="467"/>
      <c r="V58" s="462" t="s">
        <v>286</v>
      </c>
      <c r="W58" s="467">
        <v>80.060794999869998</v>
      </c>
      <c r="X58" s="463"/>
      <c r="Y58" s="461">
        <v>19.939205000129999</v>
      </c>
      <c r="Z58" s="463"/>
    </row>
    <row r="59" spans="1:36" x14ac:dyDescent="0.2">
      <c r="A59" s="468" t="s">
        <v>162</v>
      </c>
      <c r="B59" s="469"/>
      <c r="C59" s="477"/>
      <c r="D59" s="473" t="s">
        <v>154</v>
      </c>
      <c r="E59" s="472"/>
      <c r="F59" s="473" t="s">
        <v>154</v>
      </c>
      <c r="G59" s="472"/>
      <c r="H59" s="474" t="s">
        <v>154</v>
      </c>
      <c r="I59" s="472"/>
      <c r="J59" s="474" t="s">
        <v>154</v>
      </c>
      <c r="K59" s="470"/>
      <c r="L59" s="471" t="s">
        <v>154</v>
      </c>
      <c r="M59" s="472"/>
      <c r="N59" s="473" t="s">
        <v>154</v>
      </c>
      <c r="O59" s="472"/>
      <c r="P59" s="474" t="s">
        <v>154</v>
      </c>
      <c r="Q59" s="472"/>
      <c r="R59" s="474" t="s">
        <v>154</v>
      </c>
      <c r="S59" s="470"/>
      <c r="T59" s="471" t="s">
        <v>154</v>
      </c>
      <c r="U59" s="472"/>
      <c r="V59" s="473" t="s">
        <v>154</v>
      </c>
      <c r="W59" s="472"/>
      <c r="X59" s="474" t="s">
        <v>154</v>
      </c>
      <c r="Y59" s="472"/>
      <c r="Z59" s="474" t="s">
        <v>154</v>
      </c>
    </row>
    <row r="60" spans="1:36" x14ac:dyDescent="0.2">
      <c r="A60" s="468" t="s">
        <v>44</v>
      </c>
      <c r="B60" s="469"/>
      <c r="C60" s="477"/>
      <c r="D60" s="473" t="s">
        <v>154</v>
      </c>
      <c r="E60" s="472"/>
      <c r="F60" s="473" t="s">
        <v>154</v>
      </c>
      <c r="G60" s="472"/>
      <c r="H60" s="474" t="s">
        <v>154</v>
      </c>
      <c r="I60" s="472"/>
      <c r="J60" s="474" t="s">
        <v>154</v>
      </c>
      <c r="K60" s="470"/>
      <c r="L60" s="471" t="s">
        <v>154</v>
      </c>
      <c r="M60" s="472"/>
      <c r="N60" s="473" t="s">
        <v>154</v>
      </c>
      <c r="O60" s="472"/>
      <c r="P60" s="474" t="s">
        <v>154</v>
      </c>
      <c r="Q60" s="472"/>
      <c r="R60" s="474" t="s">
        <v>154</v>
      </c>
      <c r="S60" s="470"/>
      <c r="T60" s="471" t="s">
        <v>154</v>
      </c>
      <c r="U60" s="477"/>
      <c r="V60" s="473" t="s">
        <v>154</v>
      </c>
      <c r="W60" s="477"/>
      <c r="X60" s="473" t="s">
        <v>154</v>
      </c>
      <c r="Y60" s="477"/>
      <c r="Z60" s="473" t="s">
        <v>154</v>
      </c>
    </row>
    <row r="61" spans="1:36" x14ac:dyDescent="0.2">
      <c r="A61" s="457" t="s">
        <v>105</v>
      </c>
      <c r="B61" s="458"/>
      <c r="C61" s="467"/>
      <c r="D61" s="462" t="s">
        <v>154</v>
      </c>
      <c r="E61" s="461"/>
      <c r="F61" s="462" t="s">
        <v>154</v>
      </c>
      <c r="G61" s="461"/>
      <c r="H61" s="463" t="s">
        <v>154</v>
      </c>
      <c r="I61" s="461"/>
      <c r="J61" s="463" t="s">
        <v>154</v>
      </c>
      <c r="K61" s="459"/>
      <c r="L61" s="460" t="s">
        <v>154</v>
      </c>
      <c r="M61" s="461"/>
      <c r="N61" s="462" t="s">
        <v>154</v>
      </c>
      <c r="O61" s="461"/>
      <c r="P61" s="463" t="s">
        <v>154</v>
      </c>
      <c r="Q61" s="461"/>
      <c r="R61" s="463" t="s">
        <v>154</v>
      </c>
      <c r="S61" s="459"/>
      <c r="T61" s="460" t="s">
        <v>154</v>
      </c>
      <c r="U61" s="461"/>
      <c r="V61" s="462" t="s">
        <v>154</v>
      </c>
      <c r="W61" s="461"/>
      <c r="X61" s="463" t="s">
        <v>154</v>
      </c>
      <c r="Y61" s="461"/>
      <c r="Z61" s="463" t="s">
        <v>154</v>
      </c>
    </row>
    <row r="62" spans="1:36" x14ac:dyDescent="0.2">
      <c r="A62" s="466" t="s">
        <v>163</v>
      </c>
      <c r="B62" s="458"/>
      <c r="C62" s="467"/>
      <c r="D62" s="462" t="s">
        <v>154</v>
      </c>
      <c r="E62" s="467"/>
      <c r="F62" s="462" t="s">
        <v>154</v>
      </c>
      <c r="G62" s="467"/>
      <c r="H62" s="463" t="s">
        <v>154</v>
      </c>
      <c r="I62" s="461"/>
      <c r="J62" s="463" t="s">
        <v>154</v>
      </c>
      <c r="K62" s="459"/>
      <c r="L62" s="460" t="s">
        <v>154</v>
      </c>
      <c r="M62" s="467"/>
      <c r="N62" s="462" t="s">
        <v>154</v>
      </c>
      <c r="O62" s="467"/>
      <c r="P62" s="463" t="s">
        <v>154</v>
      </c>
      <c r="Q62" s="461"/>
      <c r="R62" s="463" t="s">
        <v>154</v>
      </c>
      <c r="S62" s="459"/>
      <c r="T62" s="460" t="s">
        <v>154</v>
      </c>
      <c r="U62" s="467"/>
      <c r="V62" s="462" t="s">
        <v>154</v>
      </c>
      <c r="W62" s="467"/>
      <c r="X62" s="463" t="s">
        <v>154</v>
      </c>
      <c r="Y62" s="461"/>
      <c r="Z62" s="463" t="s">
        <v>154</v>
      </c>
    </row>
    <row r="63" spans="1:36" x14ac:dyDescent="0.2">
      <c r="A63" s="468" t="s">
        <v>45</v>
      </c>
      <c r="B63" s="469">
        <v>3</v>
      </c>
      <c r="C63" s="477"/>
      <c r="D63" s="473" t="s">
        <v>268</v>
      </c>
      <c r="E63" s="472"/>
      <c r="F63" s="473" t="s">
        <v>268</v>
      </c>
      <c r="G63" s="472">
        <v>84.594924848241007</v>
      </c>
      <c r="H63" s="474"/>
      <c r="I63" s="472">
        <v>15.405075151759</v>
      </c>
      <c r="J63" s="474"/>
      <c r="K63" s="470"/>
      <c r="L63" s="471" t="s">
        <v>287</v>
      </c>
      <c r="M63" s="472"/>
      <c r="N63" s="473" t="s">
        <v>287</v>
      </c>
      <c r="O63" s="472">
        <v>68.570799085529998</v>
      </c>
      <c r="P63" s="474"/>
      <c r="Q63" s="472">
        <v>31.429200914470002</v>
      </c>
      <c r="R63" s="474"/>
      <c r="S63" s="470"/>
      <c r="T63" s="471" t="s">
        <v>286</v>
      </c>
      <c r="U63" s="472"/>
      <c r="V63" s="473" t="s">
        <v>286</v>
      </c>
      <c r="W63" s="472">
        <v>31.190419687995998</v>
      </c>
      <c r="X63" s="474"/>
      <c r="Y63" s="472">
        <v>68.809580312004002</v>
      </c>
      <c r="Z63" s="474"/>
    </row>
    <row r="64" spans="1:36" x14ac:dyDescent="0.2">
      <c r="A64" s="468" t="s">
        <v>32</v>
      </c>
      <c r="B64" s="469"/>
      <c r="C64" s="477">
        <v>64.753733006462994</v>
      </c>
      <c r="D64" s="473"/>
      <c r="E64" s="472">
        <v>19.814078277417</v>
      </c>
      <c r="F64" s="473"/>
      <c r="G64" s="472">
        <v>84.567811283880005</v>
      </c>
      <c r="H64" s="474"/>
      <c r="I64" s="472">
        <v>15.432188716120001</v>
      </c>
      <c r="J64" s="474"/>
      <c r="K64" s="470">
        <v>62.188806587856</v>
      </c>
      <c r="L64" s="471"/>
      <c r="M64" s="472">
        <v>19.812028213453999</v>
      </c>
      <c r="N64" s="473"/>
      <c r="O64" s="472">
        <v>82.000834801310006</v>
      </c>
      <c r="P64" s="474"/>
      <c r="Q64" s="472">
        <v>17.999165198690001</v>
      </c>
      <c r="R64" s="474"/>
      <c r="S64" s="470">
        <v>33.066931081390997</v>
      </c>
      <c r="T64" s="471"/>
      <c r="U64" s="477">
        <v>32.250057417451004</v>
      </c>
      <c r="V64" s="473"/>
      <c r="W64" s="477">
        <v>65.316988498843003</v>
      </c>
      <c r="X64" s="473"/>
      <c r="Y64" s="477">
        <v>34.683011501156997</v>
      </c>
      <c r="Z64" s="473"/>
    </row>
    <row r="65" spans="1:26" x14ac:dyDescent="0.2">
      <c r="A65" s="457" t="s">
        <v>111</v>
      </c>
      <c r="B65" s="458"/>
      <c r="C65" s="467"/>
      <c r="D65" s="462" t="s">
        <v>287</v>
      </c>
      <c r="E65" s="461"/>
      <c r="F65" s="462" t="s">
        <v>287</v>
      </c>
      <c r="G65" s="461"/>
      <c r="H65" s="463" t="s">
        <v>287</v>
      </c>
      <c r="I65" s="461"/>
      <c r="J65" s="463" t="s">
        <v>290</v>
      </c>
      <c r="K65" s="459"/>
      <c r="L65" s="460" t="s">
        <v>287</v>
      </c>
      <c r="M65" s="461"/>
      <c r="N65" s="462" t="s">
        <v>287</v>
      </c>
      <c r="O65" s="461">
        <v>80.570756141152998</v>
      </c>
      <c r="P65" s="463" t="s">
        <v>188</v>
      </c>
      <c r="Q65" s="461">
        <v>19.429243858850999</v>
      </c>
      <c r="R65" s="463" t="s">
        <v>188</v>
      </c>
      <c r="S65" s="459"/>
      <c r="T65" s="460" t="s">
        <v>286</v>
      </c>
      <c r="U65" s="461"/>
      <c r="V65" s="462" t="s">
        <v>286</v>
      </c>
      <c r="W65" s="461">
        <v>64.154342002532999</v>
      </c>
      <c r="X65" s="463"/>
      <c r="Y65" s="461">
        <v>35.845657997467001</v>
      </c>
      <c r="Z65" s="463"/>
    </row>
    <row r="66" spans="1:26" x14ac:dyDescent="0.2">
      <c r="A66" s="466" t="s">
        <v>164</v>
      </c>
      <c r="B66" s="458"/>
      <c r="C66" s="467"/>
      <c r="D66" s="462" t="s">
        <v>154</v>
      </c>
      <c r="E66" s="467"/>
      <c r="F66" s="462" t="s">
        <v>154</v>
      </c>
      <c r="G66" s="467"/>
      <c r="H66" s="463" t="s">
        <v>154</v>
      </c>
      <c r="I66" s="461"/>
      <c r="J66" s="463" t="s">
        <v>154</v>
      </c>
      <c r="K66" s="459"/>
      <c r="L66" s="460" t="s">
        <v>154</v>
      </c>
      <c r="M66" s="467"/>
      <c r="N66" s="462" t="s">
        <v>154</v>
      </c>
      <c r="O66" s="467"/>
      <c r="P66" s="463" t="s">
        <v>154</v>
      </c>
      <c r="Q66" s="461"/>
      <c r="R66" s="463" t="s">
        <v>154</v>
      </c>
      <c r="S66" s="459"/>
      <c r="T66" s="460" t="s">
        <v>154</v>
      </c>
      <c r="U66" s="467"/>
      <c r="V66" s="462" t="s">
        <v>154</v>
      </c>
      <c r="W66" s="467"/>
      <c r="X66" s="463" t="s">
        <v>154</v>
      </c>
      <c r="Y66" s="461"/>
      <c r="Z66" s="463" t="s">
        <v>154</v>
      </c>
    </row>
    <row r="67" spans="1:26" x14ac:dyDescent="0.2">
      <c r="A67" s="468" t="s">
        <v>165</v>
      </c>
      <c r="B67" s="469">
        <v>4</v>
      </c>
      <c r="C67" s="477">
        <v>76.914920773022004</v>
      </c>
      <c r="D67" s="473"/>
      <c r="E67" s="472">
        <v>4.7467262812271001</v>
      </c>
      <c r="F67" s="473"/>
      <c r="G67" s="472">
        <v>81.661647054249997</v>
      </c>
      <c r="H67" s="474"/>
      <c r="I67" s="472">
        <v>18.33835294575</v>
      </c>
      <c r="J67" s="474"/>
      <c r="K67" s="470">
        <v>83.276056461476003</v>
      </c>
      <c r="L67" s="471"/>
      <c r="M67" s="472">
        <v>4.7787016285949004</v>
      </c>
      <c r="N67" s="473"/>
      <c r="O67" s="472">
        <v>88.054758090069996</v>
      </c>
      <c r="P67" s="474"/>
      <c r="Q67" s="472">
        <v>11.945241909929999</v>
      </c>
      <c r="R67" s="474"/>
      <c r="S67" s="470"/>
      <c r="T67" s="471" t="s">
        <v>154</v>
      </c>
      <c r="U67" s="472"/>
      <c r="V67" s="473" t="s">
        <v>154</v>
      </c>
      <c r="W67" s="472"/>
      <c r="X67" s="474" t="s">
        <v>154</v>
      </c>
      <c r="Y67" s="472"/>
      <c r="Z67" s="474" t="s">
        <v>154</v>
      </c>
    </row>
    <row r="68" spans="1:26" x14ac:dyDescent="0.2">
      <c r="A68" s="490"/>
      <c r="B68" s="491"/>
      <c r="C68" s="501"/>
      <c r="D68" s="502"/>
      <c r="E68" s="501"/>
      <c r="F68" s="502"/>
      <c r="G68" s="501"/>
      <c r="H68" s="502"/>
      <c r="I68" s="501"/>
      <c r="J68" s="502"/>
      <c r="K68" s="558"/>
      <c r="L68" s="502"/>
      <c r="M68" s="501"/>
      <c r="N68" s="502"/>
      <c r="O68" s="501"/>
      <c r="P68" s="502"/>
      <c r="Q68" s="501"/>
      <c r="R68" s="502"/>
      <c r="S68" s="558"/>
      <c r="T68" s="502"/>
      <c r="U68" s="501"/>
      <c r="V68" s="502"/>
      <c r="W68" s="501"/>
      <c r="X68" s="502"/>
      <c r="Y68" s="501"/>
      <c r="Z68" s="502"/>
    </row>
    <row r="69" spans="1:26" ht="13.5" thickBot="1" x14ac:dyDescent="0.25">
      <c r="A69" s="503" t="s">
        <v>166</v>
      </c>
      <c r="B69" s="504"/>
      <c r="C69" s="559" t="s">
        <v>153</v>
      </c>
      <c r="D69" s="506" t="s">
        <v>154</v>
      </c>
      <c r="E69" s="505" t="s">
        <v>153</v>
      </c>
      <c r="F69" s="506" t="s">
        <v>154</v>
      </c>
      <c r="G69" s="505" t="s">
        <v>153</v>
      </c>
      <c r="H69" s="506" t="s">
        <v>154</v>
      </c>
      <c r="I69" s="559" t="s">
        <v>153</v>
      </c>
      <c r="J69" s="506" t="s">
        <v>154</v>
      </c>
      <c r="K69" s="505" t="s">
        <v>153</v>
      </c>
      <c r="L69" s="506" t="s">
        <v>154</v>
      </c>
      <c r="M69" s="505" t="s">
        <v>153</v>
      </c>
      <c r="N69" s="506" t="s">
        <v>154</v>
      </c>
      <c r="O69" s="505" t="s">
        <v>153</v>
      </c>
      <c r="P69" s="506" t="s">
        <v>154</v>
      </c>
      <c r="Q69" s="559" t="s">
        <v>153</v>
      </c>
      <c r="R69" s="506" t="s">
        <v>154</v>
      </c>
      <c r="S69" s="505" t="s">
        <v>153</v>
      </c>
      <c r="T69" s="506" t="s">
        <v>154</v>
      </c>
      <c r="U69" s="505" t="s">
        <v>153</v>
      </c>
      <c r="V69" s="506" t="s">
        <v>154</v>
      </c>
      <c r="W69" s="505" t="s">
        <v>153</v>
      </c>
      <c r="X69" s="506" t="s">
        <v>154</v>
      </c>
      <c r="Y69" s="559" t="s">
        <v>153</v>
      </c>
      <c r="Z69" s="506" t="s">
        <v>154</v>
      </c>
    </row>
    <row r="70" spans="1:26" x14ac:dyDescent="0.2">
      <c r="A70" s="560" t="s">
        <v>291</v>
      </c>
      <c r="B70" s="561"/>
      <c r="C70" s="562"/>
      <c r="D70" s="563"/>
      <c r="E70" s="562"/>
      <c r="F70" s="563"/>
      <c r="G70" s="562"/>
      <c r="H70" s="563"/>
      <c r="I70" s="562"/>
      <c r="J70" s="563"/>
      <c r="K70" s="562"/>
      <c r="L70" s="563"/>
      <c r="M70" s="562"/>
      <c r="N70" s="563"/>
      <c r="O70" s="562"/>
      <c r="P70" s="563"/>
      <c r="Q70" s="562"/>
      <c r="R70" s="563"/>
      <c r="S70" s="562"/>
      <c r="T70" s="563"/>
      <c r="U70" s="562"/>
      <c r="V70" s="563"/>
      <c r="W70" s="562"/>
      <c r="X70" s="563"/>
      <c r="Y70" s="562"/>
      <c r="Z70" s="563"/>
    </row>
    <row r="71" spans="1:26" x14ac:dyDescent="0.2">
      <c r="A71" s="257" t="s">
        <v>292</v>
      </c>
      <c r="C71" s="564"/>
      <c r="E71" s="564"/>
      <c r="G71" s="564"/>
      <c r="I71" s="564"/>
      <c r="K71" s="564"/>
      <c r="M71" s="564"/>
      <c r="O71" s="564"/>
      <c r="Q71" s="564"/>
      <c r="S71" s="564"/>
      <c r="U71" s="564"/>
      <c r="W71" s="564"/>
      <c r="Y71" s="564"/>
    </row>
    <row r="72" spans="1:26" s="251" customFormat="1" x14ac:dyDescent="0.2">
      <c r="A72" s="257" t="s">
        <v>293</v>
      </c>
      <c r="B72" s="565"/>
      <c r="D72" s="566"/>
      <c r="F72" s="566"/>
      <c r="H72" s="566"/>
      <c r="J72" s="566"/>
      <c r="L72" s="566"/>
      <c r="N72" s="566"/>
      <c r="P72" s="566"/>
      <c r="R72" s="566"/>
      <c r="T72" s="566"/>
      <c r="V72" s="566"/>
      <c r="X72" s="566"/>
      <c r="Z72" s="566"/>
    </row>
    <row r="73" spans="1:26" x14ac:dyDescent="0.2">
      <c r="A73" s="257" t="s">
        <v>294</v>
      </c>
      <c r="C73" s="564"/>
      <c r="E73" s="564"/>
      <c r="G73" s="564"/>
      <c r="I73" s="564"/>
      <c r="K73" s="564"/>
      <c r="M73" s="564"/>
      <c r="O73" s="564"/>
      <c r="Q73" s="564"/>
      <c r="S73" s="564"/>
      <c r="U73" s="564"/>
      <c r="W73" s="564"/>
      <c r="Y73" s="564"/>
    </row>
    <row r="74" spans="1:26" x14ac:dyDescent="0.2">
      <c r="A74" s="257" t="s">
        <v>295</v>
      </c>
      <c r="C74" s="564"/>
      <c r="E74" s="564"/>
      <c r="G74" s="564"/>
      <c r="I74" s="564"/>
      <c r="K74" s="564"/>
      <c r="M74" s="564"/>
      <c r="O74" s="564"/>
      <c r="Q74" s="564"/>
      <c r="S74" s="564"/>
      <c r="U74" s="564"/>
      <c r="W74" s="564"/>
      <c r="Y74" s="564"/>
    </row>
    <row r="75" spans="1:26" ht="12.75" customHeight="1" x14ac:dyDescent="0.2">
      <c r="A75" s="792" t="s">
        <v>273</v>
      </c>
      <c r="B75" s="792"/>
      <c r="C75" s="792"/>
      <c r="D75" s="792"/>
      <c r="E75" s="792"/>
      <c r="F75" s="792"/>
      <c r="G75" s="792"/>
      <c r="H75" s="792"/>
      <c r="I75" s="792"/>
      <c r="J75" s="792"/>
      <c r="K75" s="792"/>
      <c r="L75" s="792"/>
      <c r="M75" s="792"/>
      <c r="N75" s="792"/>
      <c r="O75" s="792"/>
      <c r="P75" s="792"/>
      <c r="Q75" s="792"/>
      <c r="R75" s="792"/>
      <c r="S75" s="792"/>
      <c r="T75" s="792"/>
      <c r="U75" s="792"/>
      <c r="V75" s="792"/>
      <c r="W75" s="792"/>
      <c r="X75" s="792"/>
      <c r="Y75" s="792"/>
      <c r="Z75" s="792"/>
    </row>
    <row r="76" spans="1:26" x14ac:dyDescent="0.2">
      <c r="A76" s="509" t="s">
        <v>296</v>
      </c>
      <c r="B76"/>
    </row>
    <row r="77" spans="1:26" x14ac:dyDescent="0.2">
      <c r="A77" s="510" t="s">
        <v>58</v>
      </c>
      <c r="B77" s="442"/>
      <c r="C77" s="257"/>
    </row>
    <row r="78" spans="1:26" x14ac:dyDescent="0.2">
      <c r="A78" s="444"/>
      <c r="B78" s="442"/>
      <c r="C78" s="444"/>
    </row>
    <row r="79" spans="1:26" x14ac:dyDescent="0.2">
      <c r="A79" s="444"/>
      <c r="B79" s="442"/>
      <c r="C79" s="444"/>
    </row>
  </sheetData>
  <sortState ref="AH17:AJ54">
    <sortCondition ref="AI17:AI54"/>
  </sortState>
  <mergeCells count="31">
    <mergeCell ref="C12:J12"/>
    <mergeCell ref="K12:R12"/>
    <mergeCell ref="S12:Z12"/>
    <mergeCell ref="C13:H13"/>
    <mergeCell ref="I13:J14"/>
    <mergeCell ref="K13:P13"/>
    <mergeCell ref="Q13:R14"/>
    <mergeCell ref="S13:X13"/>
    <mergeCell ref="Y13:Z14"/>
    <mergeCell ref="C14:D14"/>
    <mergeCell ref="U14:V14"/>
    <mergeCell ref="W14:X14"/>
    <mergeCell ref="S14:T14"/>
    <mergeCell ref="E14:F14"/>
    <mergeCell ref="G14:H14"/>
    <mergeCell ref="K14:L14"/>
    <mergeCell ref="M14:N14"/>
    <mergeCell ref="O14:P14"/>
    <mergeCell ref="S15:T15"/>
    <mergeCell ref="U15:V15"/>
    <mergeCell ref="W15:X15"/>
    <mergeCell ref="Y15:Z15"/>
    <mergeCell ref="A75:Z75"/>
    <mergeCell ref="M15:N15"/>
    <mergeCell ref="O15:P15"/>
    <mergeCell ref="Q15:R15"/>
    <mergeCell ref="C15:D15"/>
    <mergeCell ref="E15:F15"/>
    <mergeCell ref="G15:H15"/>
    <mergeCell ref="I15:J15"/>
    <mergeCell ref="K15:L15"/>
  </mergeCells>
  <conditionalFormatting sqref="E17 E24:E29 E19:E21 E36 M36 U36 E31:E34">
    <cfRule type="containsText" dxfId="191" priority="65" operator="containsText" text="NA">
      <formula>NOT(ISERROR(SEARCH("NA",E17)))</formula>
    </cfRule>
  </conditionalFormatting>
  <conditionalFormatting sqref="G17 G24:G29 G19:G21 G31:G34">
    <cfRule type="containsText" dxfId="190" priority="64" operator="containsText" text="NA">
      <formula>NOT(ISERROR(SEARCH("NA",G17)))</formula>
    </cfRule>
  </conditionalFormatting>
  <conditionalFormatting sqref="M17 M24:M29 M19:M21 M32:M34">
    <cfRule type="containsText" dxfId="189" priority="63" operator="containsText" text="NA">
      <formula>NOT(ISERROR(SEARCH("NA",M17)))</formula>
    </cfRule>
  </conditionalFormatting>
  <conditionalFormatting sqref="O17 O24:O28 O19:O21 O32:O34">
    <cfRule type="containsText" dxfId="188" priority="62" operator="containsText" text="NA">
      <formula>NOT(ISERROR(SEARCH("NA",O17)))</formula>
    </cfRule>
  </conditionalFormatting>
  <conditionalFormatting sqref="U17 U24:U29 U19 U21:U22 U32:U34">
    <cfRule type="containsText" dxfId="187" priority="61" operator="containsText" text="NA">
      <formula>NOT(ISERROR(SEARCH("NA",U17)))</formula>
    </cfRule>
  </conditionalFormatting>
  <conditionalFormatting sqref="W17 W24:W29 W19 W21:W22 W32:W34">
    <cfRule type="containsText" dxfId="186" priority="60" operator="containsText" text="NA">
      <formula>NOT(ISERROR(SEARCH("NA",W17)))</formula>
    </cfRule>
  </conditionalFormatting>
  <conditionalFormatting sqref="E32">
    <cfRule type="containsText" dxfId="185" priority="59" operator="containsText" text="NA">
      <formula>NOT(ISERROR(SEARCH("NA",E32)))</formula>
    </cfRule>
  </conditionalFormatting>
  <conditionalFormatting sqref="M32">
    <cfRule type="containsText" dxfId="184" priority="58" operator="containsText" text="NA">
      <formula>NOT(ISERROR(SEARCH("NA",M32)))</formula>
    </cfRule>
  </conditionalFormatting>
  <conditionalFormatting sqref="U32">
    <cfRule type="containsText" dxfId="183" priority="57" operator="containsText" text="NA">
      <formula>NOT(ISERROR(SEARCH("NA",U32)))</formula>
    </cfRule>
  </conditionalFormatting>
  <conditionalFormatting sqref="E34">
    <cfRule type="containsText" dxfId="182" priority="56" operator="containsText" text="NA">
      <formula>NOT(ISERROR(SEARCH("NA",E34)))</formula>
    </cfRule>
  </conditionalFormatting>
  <conditionalFormatting sqref="M34">
    <cfRule type="containsText" dxfId="181" priority="55" operator="containsText" text="NA">
      <formula>NOT(ISERROR(SEARCH("NA",M34)))</formula>
    </cfRule>
  </conditionalFormatting>
  <conditionalFormatting sqref="U34">
    <cfRule type="containsText" dxfId="180" priority="54" operator="containsText" text="NA">
      <formula>NOT(ISERROR(SEARCH("NA",U34)))</formula>
    </cfRule>
  </conditionalFormatting>
  <conditionalFormatting sqref="W19 W23 W27">
    <cfRule type="containsText" dxfId="179" priority="49" operator="containsText" text="NA">
      <formula>NOT(ISERROR(SEARCH("NA",W19)))</formula>
    </cfRule>
  </conditionalFormatting>
  <conditionalFormatting sqref="U19 U23 U27">
    <cfRule type="containsText" dxfId="178" priority="48" operator="containsText" text="NA">
      <formula>NOT(ISERROR(SEARCH("NA",U19)))</formula>
    </cfRule>
  </conditionalFormatting>
  <conditionalFormatting sqref="E19 E23 E27 E31">
    <cfRule type="containsText" dxfId="177" priority="53" operator="containsText" text="NA">
      <formula>NOT(ISERROR(SEARCH("NA",E19)))</formula>
    </cfRule>
  </conditionalFormatting>
  <conditionalFormatting sqref="G19 G23 G27 G31">
    <cfRule type="containsText" dxfId="176" priority="52" operator="containsText" text="NA">
      <formula>NOT(ISERROR(SEARCH("NA",G19)))</formula>
    </cfRule>
  </conditionalFormatting>
  <conditionalFormatting sqref="M19 M23 M27">
    <cfRule type="containsText" dxfId="175" priority="51" operator="containsText" text="NA">
      <formula>NOT(ISERROR(SEARCH("NA",M19)))</formula>
    </cfRule>
  </conditionalFormatting>
  <conditionalFormatting sqref="O19 O23 O27">
    <cfRule type="containsText" dxfId="174" priority="50" operator="containsText" text="NA">
      <formula>NOT(ISERROR(SEARCH("NA",O19)))</formula>
    </cfRule>
  </conditionalFormatting>
  <conditionalFormatting sqref="E22">
    <cfRule type="containsText" dxfId="173" priority="47" operator="containsText" text="NA">
      <formula>NOT(ISERROR(SEARCH("NA",E22)))</formula>
    </cfRule>
  </conditionalFormatting>
  <conditionalFormatting sqref="G22">
    <cfRule type="containsText" dxfId="172" priority="46" operator="containsText" text="NA">
      <formula>NOT(ISERROR(SEARCH("NA",G22)))</formula>
    </cfRule>
  </conditionalFormatting>
  <conditionalFormatting sqref="M22">
    <cfRule type="containsText" dxfId="171" priority="45" operator="containsText" text="NA">
      <formula>NOT(ISERROR(SEARCH("NA",M22)))</formula>
    </cfRule>
  </conditionalFormatting>
  <conditionalFormatting sqref="O22">
    <cfRule type="containsText" dxfId="170" priority="44" operator="containsText" text="NA">
      <formula>NOT(ISERROR(SEARCH("NA",O22)))</formula>
    </cfRule>
  </conditionalFormatting>
  <conditionalFormatting sqref="O57 O59:O61 O63:O65 O67">
    <cfRule type="containsText" dxfId="169" priority="28" operator="containsText" text="NA">
      <formula>NOT(ISERROR(SEARCH("NA",O57)))</formula>
    </cfRule>
  </conditionalFormatting>
  <conditionalFormatting sqref="U57 U61 U65 U59 U63 U67">
    <cfRule type="containsText" dxfId="168" priority="27" operator="containsText" text="NA">
      <formula>NOT(ISERROR(SEARCH("NA",U57)))</formula>
    </cfRule>
  </conditionalFormatting>
  <conditionalFormatting sqref="W57 W61 W65 W59 W63 W67">
    <cfRule type="containsText" dxfId="167" priority="26" operator="containsText" text="NA">
      <formula>NOT(ISERROR(SEARCH("NA",W57)))</formula>
    </cfRule>
  </conditionalFormatting>
  <conditionalFormatting sqref="E59 E63 E67">
    <cfRule type="containsText" dxfId="166" priority="25" operator="containsText" text="NA">
      <formula>NOT(ISERROR(SEARCH("NA",E59)))</formula>
    </cfRule>
  </conditionalFormatting>
  <conditionalFormatting sqref="G59 G63 G67">
    <cfRule type="containsText" dxfId="165" priority="24" operator="containsText" text="NA">
      <formula>NOT(ISERROR(SEARCH("NA",G59)))</formula>
    </cfRule>
  </conditionalFormatting>
  <conditionalFormatting sqref="M59 M63 M67">
    <cfRule type="containsText" dxfId="164" priority="23" operator="containsText" text="NA">
      <formula>NOT(ISERROR(SEARCH("NA",M59)))</formula>
    </cfRule>
  </conditionalFormatting>
  <conditionalFormatting sqref="O39 O43 O47 O51">
    <cfRule type="containsText" dxfId="163" priority="34" operator="containsText" text="NA">
      <formula>NOT(ISERROR(SEARCH("NA",O39)))</formula>
    </cfRule>
  </conditionalFormatting>
  <conditionalFormatting sqref="W59 W63 W67">
    <cfRule type="containsText" dxfId="162" priority="21" operator="containsText" text="NA">
      <formula>NOT(ISERROR(SEARCH("NA",W59)))</formula>
    </cfRule>
  </conditionalFormatting>
  <conditionalFormatting sqref="U59 U63 U67">
    <cfRule type="containsText" dxfId="161" priority="20" operator="containsText" text="NA">
      <formula>NOT(ISERROR(SEARCH("NA",U59)))</formula>
    </cfRule>
  </conditionalFormatting>
  <conditionalFormatting sqref="E39:E41 E43:E45 E47:E49 E51">
    <cfRule type="containsText" dxfId="160" priority="43" operator="containsText" text="NA">
      <formula>NOT(ISERROR(SEARCH("NA",E39)))</formula>
    </cfRule>
  </conditionalFormatting>
  <conditionalFormatting sqref="G39:G41 G43:G45 G47:G49 G51">
    <cfRule type="containsText" dxfId="159" priority="42" operator="containsText" text="NA">
      <formula>NOT(ISERROR(SEARCH("NA",G39)))</formula>
    </cfRule>
  </conditionalFormatting>
  <conditionalFormatting sqref="M39:M41 M43:M45 M47:M49 M51">
    <cfRule type="containsText" dxfId="158" priority="41" operator="containsText" text="NA">
      <formula>NOT(ISERROR(SEARCH("NA",M39)))</formula>
    </cfRule>
  </conditionalFormatting>
  <conditionalFormatting sqref="O39:O41 O43:O45 O47:O49 O51">
    <cfRule type="containsText" dxfId="157" priority="40" operator="containsText" text="NA">
      <formula>NOT(ISERROR(SEARCH("NA",O39)))</formula>
    </cfRule>
  </conditionalFormatting>
  <conditionalFormatting sqref="U41 U45 U49 U39 U43 U47 U51">
    <cfRule type="containsText" dxfId="156" priority="39" operator="containsText" text="NA">
      <formula>NOT(ISERROR(SEARCH("NA",U39)))</formula>
    </cfRule>
  </conditionalFormatting>
  <conditionalFormatting sqref="W41 W45 W49 W39 W43 W47 W51">
    <cfRule type="containsText" dxfId="155" priority="38" operator="containsText" text="NA">
      <formula>NOT(ISERROR(SEARCH("NA",W39)))</formula>
    </cfRule>
  </conditionalFormatting>
  <conditionalFormatting sqref="E39 E43 E47 E51">
    <cfRule type="containsText" dxfId="154" priority="37" operator="containsText" text="NA">
      <formula>NOT(ISERROR(SEARCH("NA",E39)))</formula>
    </cfRule>
  </conditionalFormatting>
  <conditionalFormatting sqref="G39 G43 G47 G51">
    <cfRule type="containsText" dxfId="153" priority="36" operator="containsText" text="NA">
      <formula>NOT(ISERROR(SEARCH("NA",G39)))</formula>
    </cfRule>
  </conditionalFormatting>
  <conditionalFormatting sqref="M39 M43 M47 M51">
    <cfRule type="containsText" dxfId="152" priority="35" operator="containsText" text="NA">
      <formula>NOT(ISERROR(SEARCH("NA",M39)))</formula>
    </cfRule>
  </conditionalFormatting>
  <conditionalFormatting sqref="W39 W43 W47 W51">
    <cfRule type="containsText" dxfId="151" priority="33" operator="containsText" text="NA">
      <formula>NOT(ISERROR(SEARCH("NA",W39)))</formula>
    </cfRule>
  </conditionalFormatting>
  <conditionalFormatting sqref="U39 U43 U47 U51">
    <cfRule type="containsText" dxfId="150" priority="32" operator="containsText" text="NA">
      <formula>NOT(ISERROR(SEARCH("NA",U39)))</formula>
    </cfRule>
  </conditionalFormatting>
  <conditionalFormatting sqref="E57 E59:E61 E63:E65 E67">
    <cfRule type="containsText" dxfId="149" priority="31" operator="containsText" text="NA">
      <formula>NOT(ISERROR(SEARCH("NA",E57)))</formula>
    </cfRule>
  </conditionalFormatting>
  <conditionalFormatting sqref="G57 G59:G61 G63:G65 G67">
    <cfRule type="containsText" dxfId="148" priority="30" operator="containsText" text="NA">
      <formula>NOT(ISERROR(SEARCH("NA",G57)))</formula>
    </cfRule>
  </conditionalFormatting>
  <conditionalFormatting sqref="M57 M59:M61 M63:M65 M67">
    <cfRule type="containsText" dxfId="147" priority="29" operator="containsText" text="NA">
      <formula>NOT(ISERROR(SEARCH("NA",M57)))</formula>
    </cfRule>
  </conditionalFormatting>
  <conditionalFormatting sqref="O59 O63 O67">
    <cfRule type="containsText" dxfId="146" priority="22" operator="containsText" text="NA">
      <formula>NOT(ISERROR(SEARCH("NA",O59)))</formula>
    </cfRule>
  </conditionalFormatting>
  <conditionalFormatting sqref="Y6:Y12 Y70:Y1048576 Y15:Y16">
    <cfRule type="cellIs" dxfId="145" priority="19" operator="greaterThan">
      <formula>40</formula>
    </cfRule>
  </conditionalFormatting>
  <conditionalFormatting sqref="I65">
    <cfRule type="containsText" dxfId="144" priority="18" operator="containsText" text="NA">
      <formula>NOT(ISERROR(SEARCH("NA",I65)))</formula>
    </cfRule>
  </conditionalFormatting>
  <conditionalFormatting sqref="E30">
    <cfRule type="containsText" dxfId="143" priority="17" operator="containsText" text="NA">
      <formula>NOT(ISERROR(SEARCH("NA",E30)))</formula>
    </cfRule>
  </conditionalFormatting>
  <conditionalFormatting sqref="G30">
    <cfRule type="containsText" dxfId="142" priority="16" operator="containsText" text="NA">
      <formula>NOT(ISERROR(SEARCH("NA",G30)))</formula>
    </cfRule>
  </conditionalFormatting>
  <conditionalFormatting sqref="M30">
    <cfRule type="containsText" dxfId="141" priority="15" operator="containsText" text="NA">
      <formula>NOT(ISERROR(SEARCH("NA",M30)))</formula>
    </cfRule>
  </conditionalFormatting>
  <conditionalFormatting sqref="O30">
    <cfRule type="containsText" dxfId="140" priority="14" operator="containsText" text="NA">
      <formula>NOT(ISERROR(SEARCH("NA",O30)))</formula>
    </cfRule>
  </conditionalFormatting>
  <conditionalFormatting sqref="U30">
    <cfRule type="containsText" dxfId="139" priority="13" operator="containsText" text="NA">
      <formula>NOT(ISERROR(SEARCH("NA",U30)))</formula>
    </cfRule>
  </conditionalFormatting>
  <conditionalFormatting sqref="W30">
    <cfRule type="containsText" dxfId="138" priority="12" operator="containsText" text="NA">
      <formula>NOT(ISERROR(SEARCH("NA",W30)))</formula>
    </cfRule>
  </conditionalFormatting>
  <conditionalFormatting sqref="E37">
    <cfRule type="containsText" dxfId="137" priority="11" operator="containsText" text="NA">
      <formula>NOT(ISERROR(SEARCH("NA",E37)))</formula>
    </cfRule>
  </conditionalFormatting>
  <conditionalFormatting sqref="G37">
    <cfRule type="containsText" dxfId="136" priority="10" operator="containsText" text="NA">
      <formula>NOT(ISERROR(SEARCH("NA",G37)))</formula>
    </cfRule>
  </conditionalFormatting>
  <conditionalFormatting sqref="M37">
    <cfRule type="containsText" dxfId="135" priority="9" operator="containsText" text="NA">
      <formula>NOT(ISERROR(SEARCH("NA",M37)))</formula>
    </cfRule>
  </conditionalFormatting>
  <conditionalFormatting sqref="O37">
    <cfRule type="containsText" dxfId="134" priority="8" operator="containsText" text="NA">
      <formula>NOT(ISERROR(SEARCH("NA",O37)))</formula>
    </cfRule>
  </conditionalFormatting>
  <conditionalFormatting sqref="U37">
    <cfRule type="containsText" dxfId="133" priority="7" operator="containsText" text="NA">
      <formula>NOT(ISERROR(SEARCH("NA",U37)))</formula>
    </cfRule>
  </conditionalFormatting>
  <conditionalFormatting sqref="W37">
    <cfRule type="containsText" dxfId="132" priority="6" operator="containsText" text="NA">
      <formula>NOT(ISERROR(SEARCH("NA",W37)))</formula>
    </cfRule>
  </conditionalFormatting>
  <conditionalFormatting sqref="G36">
    <cfRule type="containsText" dxfId="131" priority="5" operator="containsText" text="NA">
      <formula>NOT(ISERROR(SEARCH("NA",G36)))</formula>
    </cfRule>
  </conditionalFormatting>
  <conditionalFormatting sqref="O36">
    <cfRule type="containsText" dxfId="130" priority="4" operator="containsText" text="NA">
      <formula>NOT(ISERROR(SEARCH("NA",O36)))</formula>
    </cfRule>
  </conditionalFormatting>
  <conditionalFormatting sqref="W36">
    <cfRule type="containsText" dxfId="129" priority="3" operator="containsText" text="NA">
      <formula>NOT(ISERROR(SEARCH("NA",W36)))</formula>
    </cfRule>
  </conditionalFormatting>
  <conditionalFormatting sqref="AE36">
    <cfRule type="containsText" dxfId="128" priority="2" operator="containsText" text="NA">
      <formula>NOT(ISERROR(SEARCH("NA",AE36)))</formula>
    </cfRule>
  </conditionalFormatting>
  <conditionalFormatting sqref="AJ36">
    <cfRule type="containsText" dxfId="127" priority="1" operator="containsText" text="NA">
      <formula>NOT(ISERROR(SEARCH("NA",AJ36)))</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67" fitToHeight="2" orientation="portrait" r:id="rId3"/>
  <headerFooter>
    <oddHeader>&amp;L&amp;"Arial,Italic"&amp;8&amp;F&amp;A&amp;R&amp;"Arial,Italic"&amp;8&amp;D</oddHead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C31" sqref="C31"/>
    </sheetView>
  </sheetViews>
  <sheetFormatPr defaultColWidth="9.140625" defaultRowHeight="15" x14ac:dyDescent="0.25"/>
  <cols>
    <col min="1" max="1" width="18.85546875" style="748" bestFit="1" customWidth="1"/>
    <col min="2" max="2" width="18.140625" style="748" bestFit="1" customWidth="1"/>
    <col min="3" max="3" width="11.7109375" style="748" customWidth="1"/>
    <col min="4" max="16384" width="9.140625" style="748"/>
  </cols>
  <sheetData>
    <row r="1" spans="1:4" x14ac:dyDescent="0.25">
      <c r="A1" s="748" t="s">
        <v>409</v>
      </c>
      <c r="B1" s="748" t="s">
        <v>497</v>
      </c>
      <c r="C1" s="748" t="s">
        <v>532</v>
      </c>
      <c r="D1" s="748" t="s">
        <v>498</v>
      </c>
    </row>
    <row r="2" spans="1:4" x14ac:dyDescent="0.25">
      <c r="A2" s="748" t="s">
        <v>410</v>
      </c>
      <c r="B2" s="748" t="s">
        <v>18</v>
      </c>
      <c r="C2" s="748" t="s">
        <v>446</v>
      </c>
      <c r="D2" s="748" t="s">
        <v>499</v>
      </c>
    </row>
    <row r="3" spans="1:4" x14ac:dyDescent="0.25">
      <c r="A3" s="748" t="s">
        <v>411</v>
      </c>
      <c r="B3" s="748" t="s">
        <v>5</v>
      </c>
      <c r="C3" s="748" t="s">
        <v>447</v>
      </c>
      <c r="D3" s="748" t="s">
        <v>500</v>
      </c>
    </row>
    <row r="4" spans="1:4" x14ac:dyDescent="0.25">
      <c r="A4" s="748" t="s">
        <v>412</v>
      </c>
      <c r="B4" s="748" t="s">
        <v>9</v>
      </c>
      <c r="C4" s="748" t="s">
        <v>448</v>
      </c>
      <c r="D4" s="748" t="s">
        <v>501</v>
      </c>
    </row>
    <row r="5" spans="1:4" x14ac:dyDescent="0.25">
      <c r="A5" s="748" t="s">
        <v>413</v>
      </c>
      <c r="B5" s="748" t="s">
        <v>157</v>
      </c>
      <c r="C5" s="748" t="s">
        <v>449</v>
      </c>
      <c r="D5" s="748" t="s">
        <v>502</v>
      </c>
    </row>
    <row r="6" spans="1:4" x14ac:dyDescent="0.25">
      <c r="A6" s="748" t="s">
        <v>414</v>
      </c>
      <c r="B6" s="748" t="s">
        <v>33</v>
      </c>
      <c r="C6" s="748" t="s">
        <v>450</v>
      </c>
      <c r="D6" s="748" t="s">
        <v>503</v>
      </c>
    </row>
    <row r="7" spans="1:4" x14ac:dyDescent="0.25">
      <c r="A7" s="748" t="s">
        <v>415</v>
      </c>
      <c r="B7" s="748" t="s">
        <v>3</v>
      </c>
      <c r="C7" s="748" t="s">
        <v>451</v>
      </c>
      <c r="D7" s="748" t="s">
        <v>504</v>
      </c>
    </row>
    <row r="8" spans="1:4" x14ac:dyDescent="0.25">
      <c r="A8" s="748" t="s">
        <v>416</v>
      </c>
      <c r="B8" s="748" t="s">
        <v>25</v>
      </c>
      <c r="C8" s="748" t="s">
        <v>452</v>
      </c>
      <c r="D8" s="748" t="s">
        <v>505</v>
      </c>
    </row>
    <row r="9" spans="1:4" x14ac:dyDescent="0.25">
      <c r="A9" s="748" t="s">
        <v>417</v>
      </c>
      <c r="B9" s="748" t="s">
        <v>14</v>
      </c>
      <c r="C9" s="748" t="s">
        <v>453</v>
      </c>
      <c r="D9" s="748" t="s">
        <v>534</v>
      </c>
    </row>
    <row r="10" spans="1:4" x14ac:dyDescent="0.25">
      <c r="A10" s="748" t="s">
        <v>418</v>
      </c>
      <c r="B10" s="748" t="s">
        <v>24</v>
      </c>
      <c r="C10" s="748" t="s">
        <v>454</v>
      </c>
      <c r="D10" s="748" t="s">
        <v>506</v>
      </c>
    </row>
    <row r="11" spans="1:4" x14ac:dyDescent="0.25">
      <c r="A11" s="748" t="s">
        <v>419</v>
      </c>
      <c r="B11" s="748" t="s">
        <v>19</v>
      </c>
      <c r="C11" s="748" t="s">
        <v>455</v>
      </c>
      <c r="D11" s="748" t="s">
        <v>507</v>
      </c>
    </row>
    <row r="12" spans="1:4" x14ac:dyDescent="0.25">
      <c r="A12" s="748" t="s">
        <v>420</v>
      </c>
      <c r="B12" s="748" t="s">
        <v>31</v>
      </c>
      <c r="C12" s="748" t="s">
        <v>456</v>
      </c>
      <c r="D12" s="748" t="s">
        <v>508</v>
      </c>
    </row>
    <row r="13" spans="1:4" x14ac:dyDescent="0.25">
      <c r="A13" s="748" t="s">
        <v>443</v>
      </c>
      <c r="B13" s="748" t="s">
        <v>8</v>
      </c>
      <c r="C13" s="748" t="s">
        <v>457</v>
      </c>
      <c r="D13" s="748" t="s">
        <v>509</v>
      </c>
    </row>
    <row r="14" spans="1:4" x14ac:dyDescent="0.25">
      <c r="A14" s="748" t="s">
        <v>421</v>
      </c>
      <c r="B14" s="748" t="s">
        <v>109</v>
      </c>
      <c r="C14" s="748" t="s">
        <v>458</v>
      </c>
      <c r="D14" s="748" t="s">
        <v>510</v>
      </c>
    </row>
    <row r="15" spans="1:4" x14ac:dyDescent="0.25">
      <c r="A15" s="748" t="s">
        <v>422</v>
      </c>
      <c r="B15" s="748" t="s">
        <v>27</v>
      </c>
      <c r="C15" s="748" t="s">
        <v>459</v>
      </c>
      <c r="D15" s="748" t="s">
        <v>511</v>
      </c>
    </row>
    <row r="16" spans="1:4" x14ac:dyDescent="0.25">
      <c r="A16" s="748" t="s">
        <v>423</v>
      </c>
      <c r="B16" s="748" t="s">
        <v>82</v>
      </c>
      <c r="C16" s="748" t="s">
        <v>460</v>
      </c>
      <c r="D16" s="748" t="s">
        <v>512</v>
      </c>
    </row>
    <row r="17" spans="1:4" x14ac:dyDescent="0.25">
      <c r="A17" s="748" t="s">
        <v>424</v>
      </c>
      <c r="B17" s="748" t="s">
        <v>12</v>
      </c>
      <c r="C17" s="748" t="s">
        <v>461</v>
      </c>
      <c r="D17" s="748" t="s">
        <v>513</v>
      </c>
    </row>
    <row r="18" spans="1:4" x14ac:dyDescent="0.25">
      <c r="A18" s="748" t="s">
        <v>425</v>
      </c>
      <c r="B18" s="748" t="s">
        <v>21</v>
      </c>
      <c r="C18" s="748" t="s">
        <v>462</v>
      </c>
      <c r="D18" s="748" t="s">
        <v>514</v>
      </c>
    </row>
    <row r="19" spans="1:4" x14ac:dyDescent="0.25">
      <c r="A19" s="748" t="s">
        <v>426</v>
      </c>
      <c r="B19" s="748" t="s">
        <v>29</v>
      </c>
      <c r="C19" s="748" t="s">
        <v>463</v>
      </c>
      <c r="D19" s="748" t="s">
        <v>515</v>
      </c>
    </row>
    <row r="20" spans="1:4" x14ac:dyDescent="0.25">
      <c r="A20" s="748" t="s">
        <v>427</v>
      </c>
      <c r="B20" s="748" t="s">
        <v>32</v>
      </c>
      <c r="C20" s="748" t="s">
        <v>464</v>
      </c>
      <c r="D20" s="748" t="s">
        <v>516</v>
      </c>
    </row>
    <row r="21" spans="1:4" x14ac:dyDescent="0.25">
      <c r="A21" s="748" t="s">
        <v>444</v>
      </c>
      <c r="B21" s="748" t="s">
        <v>75</v>
      </c>
      <c r="C21" s="748" t="s">
        <v>465</v>
      </c>
      <c r="D21" s="748" t="s">
        <v>517</v>
      </c>
    </row>
    <row r="22" spans="1:4" x14ac:dyDescent="0.25">
      <c r="A22" s="748" t="s">
        <v>428</v>
      </c>
      <c r="B22" s="748" t="s">
        <v>17</v>
      </c>
      <c r="C22" s="748" t="s">
        <v>466</v>
      </c>
      <c r="D22" s="748" t="s">
        <v>518</v>
      </c>
    </row>
    <row r="23" spans="1:4" x14ac:dyDescent="0.25">
      <c r="A23" s="748" t="s">
        <v>429</v>
      </c>
      <c r="B23" s="748" t="s">
        <v>22</v>
      </c>
      <c r="C23" s="748" t="s">
        <v>467</v>
      </c>
      <c r="D23" s="748" t="s">
        <v>519</v>
      </c>
    </row>
    <row r="24" spans="1:4" x14ac:dyDescent="0.25">
      <c r="A24" s="748" t="s">
        <v>430</v>
      </c>
      <c r="B24" s="748" t="s">
        <v>2</v>
      </c>
      <c r="C24" s="748" t="s">
        <v>468</v>
      </c>
      <c r="D24" s="748" t="s">
        <v>520</v>
      </c>
    </row>
    <row r="25" spans="1:4" x14ac:dyDescent="0.25">
      <c r="A25" s="748" t="s">
        <v>431</v>
      </c>
      <c r="B25" s="748" t="s">
        <v>28</v>
      </c>
      <c r="C25" s="748" t="s">
        <v>469</v>
      </c>
      <c r="D25" s="748" t="s">
        <v>521</v>
      </c>
    </row>
    <row r="26" spans="1:4" x14ac:dyDescent="0.25">
      <c r="A26" s="748" t="s">
        <v>432</v>
      </c>
      <c r="B26" s="748" t="s">
        <v>23</v>
      </c>
      <c r="C26" s="748" t="s">
        <v>470</v>
      </c>
      <c r="D26" s="748" t="s">
        <v>522</v>
      </c>
    </row>
    <row r="27" spans="1:4" x14ac:dyDescent="0.25">
      <c r="A27" s="748" t="s">
        <v>433</v>
      </c>
      <c r="B27" s="748" t="s">
        <v>111</v>
      </c>
      <c r="C27" s="748" t="s">
        <v>471</v>
      </c>
      <c r="D27" s="748" t="s">
        <v>523</v>
      </c>
    </row>
    <row r="28" spans="1:4" x14ac:dyDescent="0.25">
      <c r="A28" s="748" t="s">
        <v>434</v>
      </c>
      <c r="B28" s="748" t="s">
        <v>86</v>
      </c>
      <c r="C28" s="748" t="s">
        <v>472</v>
      </c>
      <c r="D28" s="748" t="s">
        <v>524</v>
      </c>
    </row>
    <row r="29" spans="1:4" x14ac:dyDescent="0.25">
      <c r="A29" s="748" t="s">
        <v>435</v>
      </c>
      <c r="B29" s="748" t="s">
        <v>11</v>
      </c>
      <c r="C29" s="748" t="s">
        <v>473</v>
      </c>
      <c r="D29" s="748" t="s">
        <v>525</v>
      </c>
    </row>
    <row r="30" spans="1:4" x14ac:dyDescent="0.25">
      <c r="A30" s="748" t="s">
        <v>436</v>
      </c>
      <c r="B30" s="748" t="s">
        <v>26</v>
      </c>
      <c r="C30" s="748" t="s">
        <v>474</v>
      </c>
      <c r="D30" s="748" t="s">
        <v>526</v>
      </c>
    </row>
    <row r="31" spans="1:4" x14ac:dyDescent="0.25">
      <c r="A31" s="748" t="s">
        <v>437</v>
      </c>
      <c r="B31" s="748" t="s">
        <v>7</v>
      </c>
      <c r="C31" s="748" t="s">
        <v>475</v>
      </c>
      <c r="D31" s="748" t="s">
        <v>527</v>
      </c>
    </row>
    <row r="32" spans="1:4" x14ac:dyDescent="0.25">
      <c r="A32" s="748" t="s">
        <v>438</v>
      </c>
      <c r="B32" s="748" t="s">
        <v>121</v>
      </c>
      <c r="C32" s="748" t="s">
        <v>476</v>
      </c>
      <c r="D32" s="748" t="s">
        <v>528</v>
      </c>
    </row>
    <row r="33" spans="1:4" x14ac:dyDescent="0.25">
      <c r="A33" s="748" t="s">
        <v>439</v>
      </c>
      <c r="B33" s="748" t="s">
        <v>41</v>
      </c>
      <c r="C33" s="748" t="s">
        <v>477</v>
      </c>
      <c r="D33" s="748" t="s">
        <v>529</v>
      </c>
    </row>
    <row r="34" spans="1:4" x14ac:dyDescent="0.25">
      <c r="A34" s="748" t="s">
        <v>440</v>
      </c>
      <c r="B34" s="748" t="s">
        <v>6</v>
      </c>
      <c r="C34" s="748" t="s">
        <v>478</v>
      </c>
      <c r="D34" s="748" t="s">
        <v>530</v>
      </c>
    </row>
    <row r="35" spans="1:4" x14ac:dyDescent="0.25">
      <c r="A35" s="748" t="s">
        <v>442</v>
      </c>
      <c r="B35" s="748" t="s">
        <v>4</v>
      </c>
      <c r="C35" s="748" t="s">
        <v>441</v>
      </c>
      <c r="D35" s="748" t="s">
        <v>531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82"/>
  <sheetViews>
    <sheetView showGridLines="0" topLeftCell="A16" workbookViewId="0"/>
  </sheetViews>
  <sheetFormatPr defaultColWidth="8.85546875" defaultRowHeight="12.75" x14ac:dyDescent="0.2"/>
  <cols>
    <col min="1" max="1" width="19.140625" customWidth="1"/>
    <col min="2" max="3" width="7.7109375" customWidth="1"/>
    <col min="4" max="4" width="12.42578125" customWidth="1"/>
    <col min="5" max="5" width="10.7109375" customWidth="1"/>
    <col min="6" max="6" width="2" customWidth="1"/>
    <col min="7" max="7" width="10" customWidth="1"/>
    <col min="8" max="8" width="2" customWidth="1"/>
    <col min="9" max="9" width="12.140625" customWidth="1"/>
    <col min="10" max="10" width="2" customWidth="1"/>
    <col min="11" max="11" width="10.85546875" customWidth="1"/>
  </cols>
  <sheetData>
    <row r="1" spans="1:11" s="26" customFormat="1" x14ac:dyDescent="0.2">
      <c r="A1" s="27" t="s">
        <v>59</v>
      </c>
    </row>
    <row r="2" spans="1:11" s="26" customFormat="1" x14ac:dyDescent="0.2">
      <c r="A2" s="26" t="s">
        <v>223</v>
      </c>
      <c r="B2" s="26" t="s">
        <v>224</v>
      </c>
    </row>
    <row r="3" spans="1:11" s="26" customFormat="1" x14ac:dyDescent="0.2">
      <c r="A3" s="26" t="s">
        <v>62</v>
      </c>
    </row>
    <row r="4" spans="1:11" s="26" customFormat="1" x14ac:dyDescent="0.2">
      <c r="A4" s="27" t="s">
        <v>63</v>
      </c>
    </row>
    <row r="5" spans="1:11" s="26" customFormat="1" x14ac:dyDescent="0.2"/>
    <row r="6" spans="1:11" ht="12.75" customHeight="1" x14ac:dyDescent="0.2">
      <c r="A6" s="84" t="s">
        <v>225</v>
      </c>
      <c r="B6" s="427"/>
      <c r="C6" s="427"/>
      <c r="D6" s="427"/>
      <c r="E6" s="427"/>
      <c r="F6" s="427"/>
      <c r="G6" s="427"/>
      <c r="H6" s="427"/>
      <c r="I6" s="427"/>
      <c r="J6" s="427"/>
      <c r="K6" s="427"/>
    </row>
    <row r="7" spans="1:11" ht="12.75" customHeight="1" x14ac:dyDescent="0.2">
      <c r="A7" s="84" t="s">
        <v>226</v>
      </c>
      <c r="B7" s="428"/>
      <c r="C7" s="428"/>
      <c r="D7" s="428"/>
      <c r="E7" s="428"/>
      <c r="F7" s="428"/>
      <c r="G7" s="428"/>
      <c r="H7" s="428"/>
      <c r="I7" s="428"/>
      <c r="J7" s="428"/>
      <c r="K7" s="428"/>
    </row>
    <row r="8" spans="1:11" ht="12.75" customHeight="1" x14ac:dyDescent="0.2">
      <c r="A8" s="429"/>
      <c r="B8" s="429"/>
      <c r="C8" s="429"/>
      <c r="D8" s="429"/>
      <c r="E8" s="429"/>
      <c r="F8" s="429"/>
      <c r="G8" s="429"/>
      <c r="H8" s="429"/>
      <c r="I8" s="429"/>
      <c r="J8" s="429"/>
      <c r="K8" s="429"/>
    </row>
    <row r="9" spans="1:11" ht="12.75" customHeight="1" x14ac:dyDescent="0.2">
      <c r="A9" s="430"/>
      <c r="B9" s="430"/>
      <c r="C9" s="430"/>
      <c r="D9" s="430"/>
      <c r="E9" s="430"/>
      <c r="F9" s="430"/>
      <c r="G9" s="430"/>
      <c r="H9" s="430"/>
      <c r="I9" s="430"/>
      <c r="J9" s="430"/>
      <c r="K9" s="430"/>
    </row>
    <row r="10" spans="1:11" ht="12.75" customHeight="1" x14ac:dyDescent="0.2">
      <c r="A10" s="431"/>
      <c r="B10" s="431"/>
      <c r="C10" s="431"/>
      <c r="D10" s="431"/>
      <c r="E10" s="431"/>
      <c r="F10" s="431"/>
      <c r="G10" s="431"/>
      <c r="H10" s="431"/>
      <c r="I10" s="431"/>
      <c r="J10" s="431"/>
      <c r="K10" s="431"/>
    </row>
    <row r="11" spans="1:11" ht="12.75" customHeight="1" x14ac:dyDescent="0.2">
      <c r="A11" s="431"/>
      <c r="B11" s="431"/>
      <c r="C11" s="431"/>
      <c r="D11" s="431"/>
      <c r="E11" s="431"/>
      <c r="F11" s="431"/>
      <c r="G11" s="431"/>
      <c r="H11" s="431"/>
      <c r="I11" s="431"/>
      <c r="J11" s="431"/>
      <c r="K11" s="431"/>
    </row>
    <row r="12" spans="1:11" ht="12.75" customHeight="1" x14ac:dyDescent="0.2">
      <c r="A12" s="431"/>
      <c r="B12" s="431"/>
      <c r="C12" s="431"/>
      <c r="D12" s="431"/>
      <c r="E12" s="431"/>
      <c r="F12" s="431"/>
      <c r="G12" s="431"/>
      <c r="H12" s="431"/>
      <c r="I12" s="431"/>
      <c r="J12" s="431"/>
      <c r="K12" s="431"/>
    </row>
    <row r="13" spans="1:11" ht="12.75" customHeight="1" x14ac:dyDescent="0.2">
      <c r="A13" s="431"/>
      <c r="B13" s="431"/>
      <c r="C13" s="431"/>
      <c r="D13" s="431"/>
      <c r="E13" s="431"/>
      <c r="F13" s="431"/>
      <c r="G13" s="431"/>
      <c r="H13" s="431"/>
      <c r="I13" s="431"/>
      <c r="J13" s="431"/>
      <c r="K13" s="431"/>
    </row>
    <row r="14" spans="1:11" ht="12.75" customHeight="1" x14ac:dyDescent="0.2">
      <c r="A14" s="431"/>
      <c r="B14" s="431"/>
      <c r="C14" s="431"/>
      <c r="D14" s="431"/>
      <c r="E14" s="431"/>
      <c r="F14" s="431"/>
      <c r="G14" s="431"/>
      <c r="H14" s="431"/>
      <c r="I14" s="431"/>
      <c r="J14" s="431"/>
      <c r="K14" s="431"/>
    </row>
    <row r="15" spans="1:11" ht="12.75" customHeight="1" x14ac:dyDescent="0.2">
      <c r="A15" s="431"/>
      <c r="B15" s="431"/>
      <c r="C15" s="431"/>
      <c r="D15" s="431"/>
      <c r="E15" s="431"/>
      <c r="F15" s="431"/>
      <c r="G15" s="431"/>
      <c r="H15" s="431"/>
      <c r="I15" s="431"/>
      <c r="J15" s="431"/>
      <c r="K15" s="431"/>
    </row>
    <row r="16" spans="1:11" ht="12.75" customHeight="1" x14ac:dyDescent="0.2">
      <c r="A16" s="431"/>
      <c r="B16" s="431"/>
      <c r="C16" s="431"/>
      <c r="D16" s="431"/>
      <c r="E16" s="431"/>
      <c r="F16" s="431"/>
      <c r="G16" s="431"/>
      <c r="H16" s="431"/>
      <c r="I16" s="431"/>
      <c r="J16" s="431"/>
      <c r="K16" s="431"/>
    </row>
    <row r="17" spans="1:11" ht="12.75" customHeight="1" x14ac:dyDescent="0.2">
      <c r="A17" s="431"/>
      <c r="B17" s="431"/>
      <c r="C17" s="431"/>
      <c r="D17" s="431"/>
      <c r="E17" s="431"/>
      <c r="F17" s="431"/>
      <c r="G17" s="431"/>
      <c r="H17" s="431"/>
      <c r="I17" s="431"/>
      <c r="J17" s="431"/>
      <c r="K17" s="431"/>
    </row>
    <row r="18" spans="1:11" ht="12.75" customHeight="1" x14ac:dyDescent="0.2">
      <c r="A18" s="431"/>
      <c r="B18" s="431"/>
      <c r="C18" s="431"/>
      <c r="D18" s="431"/>
      <c r="E18" s="431"/>
      <c r="F18" s="431"/>
      <c r="G18" s="431"/>
      <c r="H18" s="431"/>
      <c r="I18" s="431"/>
      <c r="J18" s="431"/>
      <c r="K18" s="431"/>
    </row>
    <row r="19" spans="1:11" ht="12.75" customHeight="1" x14ac:dyDescent="0.2">
      <c r="A19" s="431"/>
      <c r="B19" s="431"/>
      <c r="C19" s="431"/>
      <c r="D19" s="431"/>
      <c r="E19" s="431"/>
      <c r="F19" s="431"/>
      <c r="G19" s="431"/>
      <c r="H19" s="431"/>
      <c r="I19" s="431"/>
      <c r="J19" s="431"/>
      <c r="K19" s="431"/>
    </row>
    <row r="20" spans="1:11" ht="12.75" customHeight="1" x14ac:dyDescent="0.2">
      <c r="A20" s="431"/>
      <c r="B20" s="431"/>
      <c r="C20" s="431"/>
      <c r="D20" s="431"/>
      <c r="E20" s="431"/>
      <c r="F20" s="431"/>
      <c r="G20" s="431"/>
      <c r="H20" s="431"/>
      <c r="I20" s="431"/>
      <c r="J20" s="431"/>
      <c r="K20" s="431"/>
    </row>
    <row r="21" spans="1:11" ht="12.75" customHeight="1" x14ac:dyDescent="0.2">
      <c r="A21" s="431"/>
      <c r="B21" s="431"/>
      <c r="C21" s="431"/>
      <c r="D21" s="431"/>
      <c r="E21" s="431"/>
      <c r="F21" s="431"/>
      <c r="G21" s="431"/>
      <c r="H21" s="431"/>
      <c r="I21" s="431"/>
      <c r="J21" s="431"/>
      <c r="K21" s="431"/>
    </row>
    <row r="22" spans="1:11" ht="12.75" customHeight="1" x14ac:dyDescent="0.2">
      <c r="A22" s="431"/>
      <c r="B22" s="431"/>
      <c r="C22" s="431"/>
      <c r="D22" s="431"/>
      <c r="E22" s="431"/>
      <c r="F22" s="431"/>
      <c r="G22" s="431"/>
      <c r="H22" s="431"/>
      <c r="I22" s="431"/>
      <c r="J22" s="431"/>
      <c r="K22" s="431"/>
    </row>
    <row r="23" spans="1:11" ht="12.75" customHeight="1" x14ac:dyDescent="0.2">
      <c r="A23" s="431"/>
      <c r="B23" s="431"/>
      <c r="C23" s="431"/>
      <c r="D23" s="431"/>
      <c r="E23" s="431"/>
      <c r="F23" s="431"/>
      <c r="G23" s="431"/>
      <c r="H23" s="431"/>
      <c r="I23" s="431"/>
      <c r="J23" s="431"/>
      <c r="K23" s="431"/>
    </row>
    <row r="24" spans="1:11" ht="12.75" customHeight="1" x14ac:dyDescent="0.2">
      <c r="A24" s="431"/>
      <c r="B24" s="431"/>
      <c r="C24" s="431"/>
      <c r="D24" s="431"/>
      <c r="E24" s="431"/>
      <c r="F24" s="431"/>
      <c r="G24" s="431"/>
      <c r="H24" s="431"/>
      <c r="I24" s="431"/>
      <c r="J24" s="431"/>
      <c r="K24" s="431"/>
    </row>
    <row r="25" spans="1:11" ht="12.75" customHeight="1" x14ac:dyDescent="0.2">
      <c r="A25" s="431"/>
      <c r="B25" s="431"/>
      <c r="C25" s="431"/>
      <c r="D25" s="431"/>
      <c r="E25" s="431"/>
      <c r="F25" s="431"/>
      <c r="G25" s="431"/>
      <c r="H25" s="431"/>
      <c r="I25" s="431"/>
      <c r="J25" s="431"/>
      <c r="K25" s="431"/>
    </row>
    <row r="26" spans="1:11" ht="12.75" customHeight="1" x14ac:dyDescent="0.2">
      <c r="A26" s="431"/>
      <c r="B26" s="431"/>
      <c r="C26" s="431"/>
      <c r="D26" s="431"/>
      <c r="E26" s="431"/>
      <c r="F26" s="431"/>
      <c r="G26" s="431"/>
      <c r="H26" s="431"/>
      <c r="I26" s="431"/>
      <c r="J26" s="431"/>
      <c r="K26" s="431"/>
    </row>
    <row r="27" spans="1:11" ht="12.75" customHeight="1" x14ac:dyDescent="0.2">
      <c r="A27" s="431"/>
      <c r="B27" s="431"/>
      <c r="C27" s="431"/>
      <c r="D27" s="431"/>
      <c r="E27" s="431"/>
      <c r="F27" s="431"/>
      <c r="G27" s="431"/>
      <c r="H27" s="431"/>
      <c r="I27" s="431"/>
      <c r="J27" s="431"/>
      <c r="K27" s="431"/>
    </row>
    <row r="28" spans="1:11" ht="12.75" customHeight="1" x14ac:dyDescent="0.2">
      <c r="A28" s="431"/>
      <c r="B28" s="431"/>
      <c r="C28" s="431"/>
      <c r="D28" s="431"/>
      <c r="E28" s="431"/>
      <c r="F28" s="431"/>
      <c r="G28" s="431"/>
      <c r="H28" s="431"/>
      <c r="I28" s="431"/>
      <c r="J28" s="431"/>
      <c r="K28" s="431"/>
    </row>
    <row r="29" spans="1:11" ht="12.75" customHeight="1" x14ac:dyDescent="0.2">
      <c r="A29" s="431"/>
      <c r="B29" s="431"/>
      <c r="C29" s="431"/>
      <c r="D29" s="431"/>
      <c r="E29" s="431"/>
      <c r="F29" s="431"/>
      <c r="G29" s="431"/>
      <c r="H29" s="431"/>
      <c r="I29" s="431"/>
      <c r="J29" s="431"/>
      <c r="K29" s="431"/>
    </row>
    <row r="30" spans="1:11" ht="12.75" customHeight="1" x14ac:dyDescent="0.2">
      <c r="A30" s="431"/>
      <c r="B30" s="431"/>
      <c r="C30" s="431"/>
      <c r="D30" s="431"/>
      <c r="E30" s="431"/>
      <c r="F30" s="431"/>
      <c r="G30" s="431"/>
      <c r="H30" s="431"/>
      <c r="I30" s="431"/>
      <c r="J30" s="431"/>
      <c r="K30" s="431"/>
    </row>
    <row r="31" spans="1:11" ht="12.75" customHeight="1" x14ac:dyDescent="0.2">
      <c r="A31" s="258" t="s">
        <v>227</v>
      </c>
      <c r="B31" s="432"/>
      <c r="C31" s="432"/>
      <c r="D31" s="432"/>
      <c r="E31" s="432"/>
      <c r="F31" s="432"/>
      <c r="G31" s="432"/>
      <c r="H31" s="432"/>
      <c r="I31" s="432"/>
      <c r="J31" s="432"/>
      <c r="K31" s="432"/>
    </row>
    <row r="32" spans="1:11" ht="12.75" customHeight="1" x14ac:dyDescent="0.2">
      <c r="A32" s="258" t="s">
        <v>228</v>
      </c>
      <c r="B32" s="432"/>
      <c r="C32" s="432"/>
      <c r="D32" s="432"/>
      <c r="E32" s="432"/>
      <c r="F32" s="432"/>
      <c r="G32" s="432"/>
      <c r="H32" s="432"/>
      <c r="I32" s="432"/>
      <c r="J32" s="432"/>
      <c r="K32" s="432"/>
    </row>
    <row r="33" spans="1:11" ht="12.75" customHeight="1" x14ac:dyDescent="0.2">
      <c r="A33" s="258" t="s">
        <v>229</v>
      </c>
      <c r="B33" s="432"/>
      <c r="C33" s="432"/>
      <c r="D33" s="432"/>
      <c r="E33" s="432"/>
      <c r="F33" s="432"/>
      <c r="G33" s="432"/>
      <c r="H33" s="432"/>
      <c r="I33" s="432"/>
      <c r="J33" s="432"/>
      <c r="K33" s="432"/>
    </row>
    <row r="34" spans="1:11" ht="12.75" customHeight="1" x14ac:dyDescent="0.2">
      <c r="A34" s="258" t="s">
        <v>230</v>
      </c>
      <c r="B34" s="432"/>
      <c r="C34" s="432"/>
      <c r="D34" s="432"/>
      <c r="E34" s="432"/>
      <c r="F34" s="432"/>
      <c r="G34" s="432"/>
      <c r="H34" s="432"/>
      <c r="I34" s="432"/>
      <c r="J34" s="432"/>
      <c r="K34" s="432"/>
    </row>
    <row r="35" spans="1:11" ht="12.75" customHeight="1" x14ac:dyDescent="0.2">
      <c r="A35" s="433" t="s">
        <v>231</v>
      </c>
      <c r="B35" s="432"/>
      <c r="C35" s="432"/>
      <c r="D35" s="432"/>
      <c r="E35" s="432"/>
      <c r="F35" s="432"/>
      <c r="G35" s="432"/>
      <c r="H35" s="432"/>
      <c r="I35" s="432"/>
      <c r="J35" s="432"/>
      <c r="K35" s="432"/>
    </row>
    <row r="36" spans="1:11" ht="12.75" customHeight="1" x14ac:dyDescent="0.2">
      <c r="A36" s="433" t="s">
        <v>232</v>
      </c>
      <c r="B36" s="432"/>
      <c r="C36" s="432"/>
      <c r="D36" s="432"/>
      <c r="E36" s="432"/>
      <c r="F36" s="432"/>
      <c r="G36" s="432"/>
      <c r="H36" s="432"/>
      <c r="I36" s="432"/>
      <c r="J36" s="432"/>
      <c r="K36" s="432"/>
    </row>
    <row r="37" spans="1:11" ht="12.75" customHeight="1" x14ac:dyDescent="0.2">
      <c r="A37" s="434" t="s">
        <v>58</v>
      </c>
      <c r="B37" s="432"/>
      <c r="C37" s="432"/>
      <c r="D37" s="432"/>
      <c r="E37" s="432"/>
      <c r="F37" s="432"/>
      <c r="G37" s="432"/>
      <c r="H37" s="432"/>
      <c r="I37" s="432"/>
      <c r="J37" s="432"/>
      <c r="K37" s="432"/>
    </row>
    <row r="41" spans="1:11" x14ac:dyDescent="0.2">
      <c r="A41" s="6"/>
      <c r="B41" s="6"/>
      <c r="C41" s="6"/>
    </row>
    <row r="42" spans="1:11" ht="22.5" x14ac:dyDescent="0.2">
      <c r="A42" s="3"/>
      <c r="B42" s="4" t="s">
        <v>233</v>
      </c>
      <c r="C42" s="5" t="s">
        <v>234</v>
      </c>
    </row>
    <row r="43" spans="1:11" ht="11.25" customHeight="1" x14ac:dyDescent="0.2">
      <c r="A43" s="7" t="s">
        <v>235</v>
      </c>
      <c r="B43" s="8">
        <v>93.130232324450006</v>
      </c>
      <c r="C43" s="9">
        <v>97.544015037077003</v>
      </c>
    </row>
    <row r="44" spans="1:11" ht="11.25" customHeight="1" x14ac:dyDescent="0.2">
      <c r="A44" s="10" t="s">
        <v>236</v>
      </c>
      <c r="B44" s="11">
        <v>90.221788232023002</v>
      </c>
      <c r="C44" s="12">
        <v>71.743278527266</v>
      </c>
    </row>
    <row r="45" spans="1:11" ht="11.25" customHeight="1" x14ac:dyDescent="0.2">
      <c r="A45" s="13" t="s">
        <v>165</v>
      </c>
      <c r="B45" s="14">
        <v>88.054758090069996</v>
      </c>
      <c r="C45" s="15"/>
    </row>
    <row r="46" spans="1:11" ht="11.25" customHeight="1" x14ac:dyDescent="0.2">
      <c r="A46" s="10" t="s">
        <v>237</v>
      </c>
      <c r="B46" s="11">
        <v>88.017895714632999</v>
      </c>
      <c r="C46" s="12">
        <v>78.934404509502002</v>
      </c>
    </row>
    <row r="47" spans="1:11" ht="11.25" customHeight="1" x14ac:dyDescent="0.2">
      <c r="A47" s="13" t="s">
        <v>0</v>
      </c>
      <c r="B47" s="14">
        <v>87.557922511577004</v>
      </c>
      <c r="C47" s="15">
        <v>68.201628853909995</v>
      </c>
    </row>
    <row r="48" spans="1:11" ht="11.25" customHeight="1" x14ac:dyDescent="0.2">
      <c r="A48" s="10" t="s">
        <v>215</v>
      </c>
      <c r="B48" s="11">
        <v>85.785586914508997</v>
      </c>
      <c r="C48" s="12">
        <v>75.663238752273003</v>
      </c>
    </row>
    <row r="49" spans="1:3" ht="11.25" customHeight="1" x14ac:dyDescent="0.2">
      <c r="A49" s="13" t="s">
        <v>238</v>
      </c>
      <c r="B49" s="14">
        <v>85.396385657349001</v>
      </c>
      <c r="C49" s="15">
        <v>58.717528170255001</v>
      </c>
    </row>
    <row r="50" spans="1:3" ht="11.25" customHeight="1" x14ac:dyDescent="0.2">
      <c r="A50" s="10" t="s">
        <v>19</v>
      </c>
      <c r="B50" s="11">
        <v>82.385308369390003</v>
      </c>
      <c r="C50" s="12">
        <v>66.346304251503994</v>
      </c>
    </row>
    <row r="51" spans="1:3" ht="11.25" customHeight="1" x14ac:dyDescent="0.2">
      <c r="A51" s="13" t="s">
        <v>239</v>
      </c>
      <c r="B51" s="14">
        <v>82.227056000150995</v>
      </c>
      <c r="C51" s="15">
        <v>73.550392629262006</v>
      </c>
    </row>
    <row r="52" spans="1:3" ht="11.25" customHeight="1" x14ac:dyDescent="0.2">
      <c r="A52" s="10" t="s">
        <v>17</v>
      </c>
      <c r="B52" s="11">
        <v>82.221936595624996</v>
      </c>
      <c r="C52" s="12">
        <v>72.003847328307003</v>
      </c>
    </row>
    <row r="53" spans="1:3" ht="11.25" customHeight="1" x14ac:dyDescent="0.2">
      <c r="A53" s="13" t="s">
        <v>32</v>
      </c>
      <c r="B53" s="14">
        <v>82.000834801310006</v>
      </c>
      <c r="C53" s="15">
        <v>65.316988498843003</v>
      </c>
    </row>
    <row r="54" spans="1:3" ht="11.25" customHeight="1" x14ac:dyDescent="0.2">
      <c r="A54" s="10" t="s">
        <v>27</v>
      </c>
      <c r="B54" s="11">
        <v>81.710461689587007</v>
      </c>
      <c r="C54" s="12">
        <v>68.963024742841</v>
      </c>
    </row>
    <row r="55" spans="1:3" ht="11.25" customHeight="1" x14ac:dyDescent="0.2">
      <c r="A55" s="13" t="s">
        <v>240</v>
      </c>
      <c r="B55" s="14">
        <v>81.416576218093994</v>
      </c>
      <c r="C55" s="15">
        <v>62.047191279364</v>
      </c>
    </row>
    <row r="56" spans="1:3" ht="11.25" customHeight="1" x14ac:dyDescent="0.2">
      <c r="A56" s="10" t="s">
        <v>241</v>
      </c>
      <c r="B56" s="11">
        <v>81.283386445751006</v>
      </c>
      <c r="C56" s="12">
        <v>68.608359438940994</v>
      </c>
    </row>
    <row r="57" spans="1:3" ht="11.25" customHeight="1" x14ac:dyDescent="0.2">
      <c r="A57" s="13" t="s">
        <v>4</v>
      </c>
      <c r="B57" s="14">
        <v>81.194132405554996</v>
      </c>
      <c r="C57" s="15">
        <v>65.389860891967999</v>
      </c>
    </row>
    <row r="58" spans="1:3" ht="11.25" customHeight="1" x14ac:dyDescent="0.2">
      <c r="A58" s="10" t="s">
        <v>111</v>
      </c>
      <c r="B58" s="11">
        <v>80.570756141152998</v>
      </c>
      <c r="C58" s="12">
        <v>64.154342002532999</v>
      </c>
    </row>
    <row r="59" spans="1:3" ht="11.25" customHeight="1" x14ac:dyDescent="0.2">
      <c r="A59" s="13" t="s">
        <v>242</v>
      </c>
      <c r="B59" s="14">
        <v>79.222644557912005</v>
      </c>
      <c r="C59" s="15">
        <v>66.239369903306994</v>
      </c>
    </row>
    <row r="60" spans="1:3" ht="11.25" customHeight="1" x14ac:dyDescent="0.2">
      <c r="A60" s="10" t="s">
        <v>24</v>
      </c>
      <c r="B60" s="11">
        <v>79.083962118493005</v>
      </c>
      <c r="C60" s="12">
        <v>79.413795533008994</v>
      </c>
    </row>
    <row r="61" spans="1:3" ht="11.25" customHeight="1" x14ac:dyDescent="0.2">
      <c r="A61" s="13" t="s">
        <v>243</v>
      </c>
      <c r="B61" s="14">
        <v>79.050844440309007</v>
      </c>
      <c r="C61" s="15">
        <v>70.253830064777006</v>
      </c>
    </row>
    <row r="62" spans="1:3" ht="11.25" customHeight="1" x14ac:dyDescent="0.2">
      <c r="A62" s="10" t="s">
        <v>41</v>
      </c>
      <c r="B62" s="11">
        <v>78.224062562235005</v>
      </c>
      <c r="C62" s="12">
        <v>62.850814227256002</v>
      </c>
    </row>
    <row r="63" spans="1:3" ht="11.25" customHeight="1" x14ac:dyDescent="0.2">
      <c r="A63" s="13" t="s">
        <v>3</v>
      </c>
      <c r="B63" s="14">
        <v>78.036992178730003</v>
      </c>
      <c r="C63" s="15">
        <v>77.972616683919</v>
      </c>
    </row>
    <row r="64" spans="1:3" ht="11.25" customHeight="1" x14ac:dyDescent="0.2">
      <c r="A64" s="10" t="s">
        <v>109</v>
      </c>
      <c r="B64" s="11">
        <v>78.084573854857894</v>
      </c>
      <c r="C64" s="12">
        <v>70.454654829877001</v>
      </c>
    </row>
    <row r="65" spans="1:3" ht="11.25" customHeight="1" x14ac:dyDescent="0.2">
      <c r="A65" s="13" t="s">
        <v>11</v>
      </c>
      <c r="B65" s="14">
        <v>77.175908252634997</v>
      </c>
      <c r="C65" s="15">
        <v>71.694350991430994</v>
      </c>
    </row>
    <row r="66" spans="1:3" ht="11.25" customHeight="1" x14ac:dyDescent="0.2">
      <c r="A66" s="10" t="s">
        <v>15</v>
      </c>
      <c r="B66" s="11">
        <v>76.545770489055457</v>
      </c>
      <c r="C66" s="12">
        <v>66.761455647541084</v>
      </c>
    </row>
    <row r="67" spans="1:3" ht="11.25" customHeight="1" x14ac:dyDescent="0.2">
      <c r="A67" s="13" t="s">
        <v>18</v>
      </c>
      <c r="B67" s="14">
        <v>74.984857436889996</v>
      </c>
      <c r="C67" s="15">
        <v>62.752673805962999</v>
      </c>
    </row>
    <row r="68" spans="1:3" ht="11.25" customHeight="1" x14ac:dyDescent="0.2">
      <c r="A68" s="10" t="s">
        <v>6</v>
      </c>
      <c r="B68" s="11">
        <v>74.926979183944994</v>
      </c>
      <c r="C68" s="12">
        <v>63.735578595062002</v>
      </c>
    </row>
    <row r="69" spans="1:3" ht="11.25" customHeight="1" x14ac:dyDescent="0.2">
      <c r="A69" s="13" t="s">
        <v>244</v>
      </c>
      <c r="B69" s="14">
        <v>74.863602143118996</v>
      </c>
      <c r="C69" s="15">
        <v>80.060794999869998</v>
      </c>
    </row>
    <row r="70" spans="1:3" ht="11.25" customHeight="1" x14ac:dyDescent="0.2">
      <c r="A70" s="10" t="s">
        <v>13</v>
      </c>
      <c r="B70" s="11">
        <v>74.747259184124985</v>
      </c>
      <c r="C70" s="12">
        <v>66.929269073275591</v>
      </c>
    </row>
    <row r="71" spans="1:3" ht="11.25" customHeight="1" x14ac:dyDescent="0.2">
      <c r="A71" s="13" t="s">
        <v>5</v>
      </c>
      <c r="B71" s="14">
        <v>73.120388475794002</v>
      </c>
      <c r="C71" s="15">
        <v>65.153142715025993</v>
      </c>
    </row>
    <row r="72" spans="1:3" ht="11.25" customHeight="1" x14ac:dyDescent="0.2">
      <c r="A72" s="10" t="s">
        <v>21</v>
      </c>
      <c r="B72" s="11">
        <v>72.410940502699006</v>
      </c>
      <c r="C72" s="12">
        <v>59.255005151238997</v>
      </c>
    </row>
    <row r="73" spans="1:3" ht="11.25" customHeight="1" x14ac:dyDescent="0.2">
      <c r="A73" s="13" t="s">
        <v>29</v>
      </c>
      <c r="B73" s="14">
        <v>70.801101728381994</v>
      </c>
      <c r="C73" s="15">
        <v>65.240085623509998</v>
      </c>
    </row>
    <row r="74" spans="1:3" ht="11.25" customHeight="1" x14ac:dyDescent="0.2">
      <c r="A74" s="10" t="s">
        <v>8</v>
      </c>
      <c r="B74" s="11">
        <v>69.337671300387001</v>
      </c>
      <c r="C74" s="12">
        <v>70.668776571218004</v>
      </c>
    </row>
    <row r="75" spans="1:3" ht="11.25" customHeight="1" x14ac:dyDescent="0.2">
      <c r="A75" s="13" t="s">
        <v>245</v>
      </c>
      <c r="B75" s="14">
        <v>69.238846075197003</v>
      </c>
      <c r="C75" s="15">
        <v>75.915915630016997</v>
      </c>
    </row>
    <row r="76" spans="1:3" ht="11.25" customHeight="1" x14ac:dyDescent="0.2">
      <c r="A76" s="10" t="s">
        <v>31</v>
      </c>
      <c r="B76" s="11">
        <v>69.050733431566002</v>
      </c>
      <c r="C76" s="12">
        <v>53.731167188598</v>
      </c>
    </row>
    <row r="77" spans="1:3" ht="11.25" customHeight="1" x14ac:dyDescent="0.2">
      <c r="A77" s="13" t="s">
        <v>246</v>
      </c>
      <c r="B77" s="14">
        <v>68.570799085529998</v>
      </c>
      <c r="C77" s="15">
        <v>31.190419687995998</v>
      </c>
    </row>
    <row r="78" spans="1:3" ht="11.25" customHeight="1" x14ac:dyDescent="0.2">
      <c r="A78" s="10" t="s">
        <v>30</v>
      </c>
      <c r="B78" s="11">
        <v>66.467707969993</v>
      </c>
      <c r="C78" s="12">
        <v>52.407793822362997</v>
      </c>
    </row>
    <row r="79" spans="1:3" ht="11.25" customHeight="1" x14ac:dyDescent="0.2">
      <c r="A79" s="13" t="s">
        <v>25</v>
      </c>
      <c r="B79" s="14">
        <v>65.177668008658003</v>
      </c>
      <c r="C79" s="15">
        <v>61.088593485792003</v>
      </c>
    </row>
    <row r="80" spans="1:3" ht="11.25" customHeight="1" x14ac:dyDescent="0.2">
      <c r="A80" s="10" t="s">
        <v>7</v>
      </c>
      <c r="B80" s="11">
        <v>64.787272422073997</v>
      </c>
      <c r="C80" s="12">
        <v>64.834178376780002</v>
      </c>
    </row>
    <row r="81" spans="1:3" ht="11.25" customHeight="1" x14ac:dyDescent="0.2">
      <c r="A81" s="13" t="s">
        <v>247</v>
      </c>
      <c r="B81" s="14">
        <v>63.614979315424002</v>
      </c>
      <c r="C81" s="15">
        <v>62.984991853254002</v>
      </c>
    </row>
    <row r="82" spans="1:3" ht="11.25" customHeight="1" x14ac:dyDescent="0.2">
      <c r="A82" s="18" t="s">
        <v>248</v>
      </c>
      <c r="B82" s="16">
        <v>57.247790001097002</v>
      </c>
      <c r="C82" s="17">
        <v>49.550186293523396</v>
      </c>
    </row>
  </sheetData>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K82"/>
  <sheetViews>
    <sheetView showGridLines="0" workbookViewId="0"/>
  </sheetViews>
  <sheetFormatPr defaultColWidth="8.85546875" defaultRowHeight="12.75" x14ac:dyDescent="0.2"/>
  <cols>
    <col min="1" max="1" width="19.140625" customWidth="1"/>
    <col min="2" max="3" width="7.7109375" customWidth="1"/>
    <col min="4" max="4" width="12.42578125" customWidth="1"/>
    <col min="5" max="5" width="10.7109375" customWidth="1"/>
    <col min="6" max="6" width="2" customWidth="1"/>
    <col min="7" max="7" width="10" customWidth="1"/>
    <col min="8" max="8" width="2" customWidth="1"/>
    <col min="9" max="9" width="12.140625" customWidth="1"/>
    <col min="10" max="10" width="2" customWidth="1"/>
    <col min="11" max="11" width="10.85546875" customWidth="1"/>
  </cols>
  <sheetData>
    <row r="1" spans="1:11" s="26" customFormat="1" x14ac:dyDescent="0.2">
      <c r="A1" s="27" t="s">
        <v>59</v>
      </c>
    </row>
    <row r="2" spans="1:11" s="26" customFormat="1" x14ac:dyDescent="0.2">
      <c r="A2" s="26" t="s">
        <v>223</v>
      </c>
      <c r="B2" s="26" t="s">
        <v>224</v>
      </c>
    </row>
    <row r="3" spans="1:11" s="26" customFormat="1" x14ac:dyDescent="0.2">
      <c r="A3" s="26" t="s">
        <v>62</v>
      </c>
    </row>
    <row r="4" spans="1:11" s="26" customFormat="1" x14ac:dyDescent="0.2">
      <c r="A4" s="27" t="s">
        <v>63</v>
      </c>
    </row>
    <row r="5" spans="1:11" s="26" customFormat="1" x14ac:dyDescent="0.2"/>
    <row r="6" spans="1:11" ht="12.75" customHeight="1" x14ac:dyDescent="0.2">
      <c r="A6" s="84" t="s">
        <v>225</v>
      </c>
      <c r="B6" s="427"/>
      <c r="C6" s="427"/>
      <c r="D6" s="427"/>
      <c r="E6" s="427"/>
      <c r="F6" s="427"/>
      <c r="G6" s="427"/>
      <c r="H6" s="427"/>
      <c r="I6" s="427"/>
      <c r="J6" s="427"/>
      <c r="K6" s="427"/>
    </row>
    <row r="7" spans="1:11" ht="12.75" customHeight="1" x14ac:dyDescent="0.2">
      <c r="A7" s="435" t="s">
        <v>226</v>
      </c>
      <c r="B7" s="436"/>
      <c r="C7" s="436"/>
      <c r="D7" s="436"/>
      <c r="E7" s="436"/>
      <c r="F7" s="436"/>
      <c r="G7" s="436"/>
      <c r="H7" s="436"/>
      <c r="I7" s="436"/>
      <c r="J7" s="436"/>
      <c r="K7" s="436"/>
    </row>
    <row r="8" spans="1:11" ht="12.75" customHeight="1" x14ac:dyDescent="0.2">
      <c r="A8" s="429"/>
      <c r="B8" s="429"/>
      <c r="C8" s="429"/>
      <c r="D8" s="429"/>
      <c r="E8" s="429"/>
      <c r="F8" s="429"/>
      <c r="G8" s="429"/>
      <c r="H8" s="429"/>
      <c r="I8" s="429"/>
      <c r="J8" s="429"/>
      <c r="K8" s="429"/>
    </row>
    <row r="9" spans="1:11" ht="12.75" customHeight="1" x14ac:dyDescent="0.2">
      <c r="A9" s="430"/>
      <c r="B9" s="430"/>
      <c r="C9" s="430"/>
      <c r="D9" s="430"/>
      <c r="E9" s="430"/>
      <c r="F9" s="430"/>
      <c r="G9" s="430"/>
      <c r="H9" s="430"/>
      <c r="I9" s="430"/>
      <c r="J9" s="430"/>
      <c r="K9" s="430"/>
    </row>
    <row r="10" spans="1:11" ht="12.75" customHeight="1" x14ac:dyDescent="0.2">
      <c r="A10" s="431"/>
      <c r="B10" s="431"/>
      <c r="C10" s="431"/>
      <c r="D10" s="431"/>
      <c r="E10" s="431"/>
      <c r="F10" s="431"/>
      <c r="G10" s="431"/>
      <c r="H10" s="431"/>
      <c r="I10" s="431"/>
      <c r="J10" s="431"/>
      <c r="K10" s="431"/>
    </row>
    <row r="11" spans="1:11" ht="12.75" customHeight="1" x14ac:dyDescent="0.2">
      <c r="A11" s="431"/>
      <c r="B11" s="431"/>
      <c r="C11" s="431"/>
      <c r="D11" s="431"/>
      <c r="E11" s="431"/>
      <c r="F11" s="431"/>
      <c r="G11" s="431"/>
      <c r="H11" s="431"/>
      <c r="I11" s="431"/>
      <c r="J11" s="431"/>
      <c r="K11" s="431"/>
    </row>
    <row r="12" spans="1:11" ht="12.75" customHeight="1" x14ac:dyDescent="0.2">
      <c r="A12" s="431"/>
      <c r="B12" s="431"/>
      <c r="C12" s="431"/>
      <c r="D12" s="431"/>
      <c r="E12" s="431"/>
      <c r="F12" s="431"/>
      <c r="G12" s="431"/>
      <c r="H12" s="431"/>
      <c r="I12" s="431"/>
      <c r="J12" s="431"/>
      <c r="K12" s="431"/>
    </row>
    <row r="13" spans="1:11" ht="12.75" customHeight="1" x14ac:dyDescent="0.2">
      <c r="A13" s="431"/>
      <c r="B13" s="431"/>
      <c r="C13" s="431"/>
      <c r="D13" s="431"/>
      <c r="E13" s="431"/>
      <c r="F13" s="431"/>
      <c r="G13" s="431"/>
      <c r="H13" s="431"/>
      <c r="I13" s="431"/>
      <c r="J13" s="431"/>
      <c r="K13" s="431"/>
    </row>
    <row r="14" spans="1:11" ht="12.75" customHeight="1" x14ac:dyDescent="0.2">
      <c r="A14" s="431"/>
      <c r="B14" s="431"/>
      <c r="C14" s="431"/>
      <c r="D14" s="431"/>
      <c r="E14" s="431"/>
      <c r="F14" s="431"/>
      <c r="G14" s="431"/>
      <c r="H14" s="431"/>
      <c r="I14" s="431"/>
      <c r="J14" s="431"/>
      <c r="K14" s="431"/>
    </row>
    <row r="15" spans="1:11" ht="12.75" customHeight="1" x14ac:dyDescent="0.2">
      <c r="A15" s="431"/>
      <c r="B15" s="431"/>
      <c r="C15" s="431"/>
      <c r="D15" s="431"/>
      <c r="E15" s="431"/>
      <c r="F15" s="431"/>
      <c r="G15" s="431"/>
      <c r="H15" s="431"/>
      <c r="I15" s="431"/>
      <c r="J15" s="431"/>
      <c r="K15" s="431"/>
    </row>
    <row r="16" spans="1:11" ht="12.75" customHeight="1" x14ac:dyDescent="0.2">
      <c r="A16" s="431"/>
      <c r="B16" s="431"/>
      <c r="C16" s="431"/>
      <c r="D16" s="431"/>
      <c r="E16" s="431"/>
      <c r="F16" s="431"/>
      <c r="G16" s="431"/>
      <c r="H16" s="431"/>
      <c r="I16" s="431"/>
      <c r="J16" s="431"/>
      <c r="K16" s="431"/>
    </row>
    <row r="17" spans="1:11" ht="12.75" customHeight="1" x14ac:dyDescent="0.2">
      <c r="A17" s="431"/>
      <c r="B17" s="431"/>
      <c r="C17" s="431"/>
      <c r="D17" s="431"/>
      <c r="E17" s="431"/>
      <c r="F17" s="431"/>
      <c r="G17" s="431"/>
      <c r="H17" s="431"/>
      <c r="I17" s="431"/>
      <c r="J17" s="431"/>
      <c r="K17" s="431"/>
    </row>
    <row r="18" spans="1:11" ht="12.75" customHeight="1" x14ac:dyDescent="0.2">
      <c r="A18" s="431"/>
      <c r="B18" s="431"/>
      <c r="C18" s="431"/>
      <c r="D18" s="431"/>
      <c r="E18" s="431"/>
      <c r="F18" s="431"/>
      <c r="G18" s="431"/>
      <c r="H18" s="431"/>
      <c r="I18" s="431"/>
      <c r="J18" s="431"/>
      <c r="K18" s="431"/>
    </row>
    <row r="19" spans="1:11" ht="12.75" customHeight="1" x14ac:dyDescent="0.2">
      <c r="A19" s="431"/>
      <c r="B19" s="431"/>
      <c r="C19" s="431"/>
      <c r="D19" s="431"/>
      <c r="E19" s="431"/>
      <c r="F19" s="431"/>
      <c r="G19" s="431"/>
      <c r="H19" s="431"/>
      <c r="I19" s="431"/>
      <c r="J19" s="431"/>
      <c r="K19" s="431"/>
    </row>
    <row r="20" spans="1:11" ht="12.75" customHeight="1" x14ac:dyDescent="0.2">
      <c r="A20" s="431"/>
      <c r="B20" s="431"/>
      <c r="C20" s="431"/>
      <c r="D20" s="431"/>
      <c r="E20" s="431"/>
      <c r="F20" s="431"/>
      <c r="G20" s="431"/>
      <c r="H20" s="431"/>
      <c r="I20" s="431"/>
      <c r="J20" s="431"/>
      <c r="K20" s="431"/>
    </row>
    <row r="21" spans="1:11" ht="12.75" customHeight="1" x14ac:dyDescent="0.2">
      <c r="A21" s="431"/>
      <c r="B21" s="431"/>
      <c r="C21" s="431"/>
      <c r="D21" s="431"/>
      <c r="E21" s="431"/>
      <c r="F21" s="431"/>
      <c r="G21" s="431"/>
      <c r="H21" s="431"/>
      <c r="I21" s="431"/>
      <c r="J21" s="431"/>
      <c r="K21" s="431"/>
    </row>
    <row r="22" spans="1:11" ht="12.75" customHeight="1" x14ac:dyDescent="0.2">
      <c r="A22" s="431"/>
      <c r="B22" s="431"/>
      <c r="C22" s="431"/>
      <c r="D22" s="431"/>
      <c r="E22" s="431"/>
      <c r="F22" s="431"/>
      <c r="G22" s="431"/>
      <c r="H22" s="431"/>
      <c r="I22" s="431"/>
      <c r="J22" s="431"/>
      <c r="K22" s="431"/>
    </row>
    <row r="23" spans="1:11" ht="12.75" customHeight="1" x14ac:dyDescent="0.2">
      <c r="A23" s="431"/>
      <c r="B23" s="431"/>
      <c r="C23" s="431"/>
      <c r="D23" s="431"/>
      <c r="E23" s="431"/>
      <c r="F23" s="431"/>
      <c r="G23" s="431"/>
      <c r="H23" s="431"/>
      <c r="I23" s="431"/>
      <c r="J23" s="431"/>
      <c r="K23" s="431"/>
    </row>
    <row r="24" spans="1:11" ht="12.75" customHeight="1" x14ac:dyDescent="0.2">
      <c r="A24" s="431"/>
      <c r="B24" s="431"/>
      <c r="C24" s="431"/>
      <c r="D24" s="431"/>
      <c r="E24" s="431"/>
      <c r="F24" s="431"/>
      <c r="G24" s="431"/>
      <c r="H24" s="431"/>
      <c r="I24" s="431"/>
      <c r="J24" s="431"/>
      <c r="K24" s="431"/>
    </row>
    <row r="25" spans="1:11" ht="12.75" customHeight="1" x14ac:dyDescent="0.2">
      <c r="A25" s="431"/>
      <c r="B25" s="431"/>
      <c r="C25" s="431"/>
      <c r="D25" s="431"/>
      <c r="E25" s="431"/>
      <c r="F25" s="431"/>
      <c r="G25" s="431"/>
      <c r="H25" s="431"/>
      <c r="I25" s="431"/>
      <c r="J25" s="431"/>
      <c r="K25" s="431"/>
    </row>
    <row r="26" spans="1:11" ht="12.75" customHeight="1" x14ac:dyDescent="0.2">
      <c r="A26" s="431"/>
      <c r="B26" s="431"/>
      <c r="C26" s="431"/>
      <c r="D26" s="431"/>
      <c r="E26" s="431"/>
      <c r="F26" s="431"/>
      <c r="G26" s="431"/>
      <c r="H26" s="431"/>
      <c r="I26" s="431"/>
      <c r="J26" s="431"/>
      <c r="K26" s="431"/>
    </row>
    <row r="27" spans="1:11" ht="12.75" customHeight="1" x14ac:dyDescent="0.2">
      <c r="A27" s="431"/>
      <c r="B27" s="431"/>
      <c r="C27" s="431"/>
      <c r="D27" s="431"/>
      <c r="E27" s="431"/>
      <c r="F27" s="431"/>
      <c r="G27" s="431"/>
      <c r="H27" s="431"/>
      <c r="I27" s="431"/>
      <c r="J27" s="431"/>
      <c r="K27" s="431"/>
    </row>
    <row r="28" spans="1:11" ht="12.75" customHeight="1" x14ac:dyDescent="0.2">
      <c r="A28" s="431"/>
      <c r="B28" s="431"/>
      <c r="C28" s="431"/>
      <c r="D28" s="431"/>
      <c r="E28" s="431"/>
      <c r="F28" s="431"/>
      <c r="G28" s="431"/>
      <c r="H28" s="431"/>
      <c r="I28" s="431"/>
      <c r="J28" s="431"/>
      <c r="K28" s="431"/>
    </row>
    <row r="29" spans="1:11" ht="12.75" customHeight="1" x14ac:dyDescent="0.2">
      <c r="A29" s="431"/>
      <c r="B29" s="431"/>
      <c r="C29" s="431"/>
      <c r="D29" s="431"/>
      <c r="E29" s="431"/>
      <c r="F29" s="431"/>
      <c r="G29" s="431"/>
      <c r="H29" s="431"/>
      <c r="I29" s="431"/>
      <c r="J29" s="431"/>
      <c r="K29" s="431"/>
    </row>
    <row r="30" spans="1:11" ht="12.75" customHeight="1" x14ac:dyDescent="0.2">
      <c r="A30" s="431"/>
      <c r="B30" s="431"/>
      <c r="C30" s="431"/>
      <c r="D30" s="431"/>
      <c r="E30" s="431"/>
      <c r="F30" s="431"/>
      <c r="G30" s="431"/>
      <c r="H30" s="431"/>
      <c r="I30" s="431"/>
      <c r="J30" s="431"/>
      <c r="K30" s="431"/>
    </row>
    <row r="31" spans="1:11" ht="12.75" customHeight="1" x14ac:dyDescent="0.2">
      <c r="A31" s="258" t="s">
        <v>227</v>
      </c>
      <c r="B31" s="432"/>
      <c r="C31" s="432"/>
      <c r="D31" s="432"/>
      <c r="E31" s="432"/>
      <c r="F31" s="432"/>
      <c r="G31" s="432"/>
      <c r="H31" s="432"/>
      <c r="I31" s="432"/>
      <c r="J31" s="432"/>
      <c r="K31" s="432"/>
    </row>
    <row r="32" spans="1:11" ht="12.75" customHeight="1" x14ac:dyDescent="0.2">
      <c r="A32" s="258" t="s">
        <v>228</v>
      </c>
      <c r="B32" s="432"/>
      <c r="C32" s="432"/>
      <c r="D32" s="432"/>
      <c r="E32" s="432"/>
      <c r="F32" s="432"/>
      <c r="G32" s="432"/>
      <c r="H32" s="432"/>
      <c r="I32" s="432"/>
      <c r="J32" s="432"/>
      <c r="K32" s="432"/>
    </row>
    <row r="33" spans="1:11" ht="12.75" customHeight="1" x14ac:dyDescent="0.2">
      <c r="A33" s="258" t="s">
        <v>229</v>
      </c>
      <c r="B33" s="432"/>
      <c r="C33" s="432"/>
      <c r="D33" s="432"/>
      <c r="E33" s="432"/>
      <c r="F33" s="432"/>
      <c r="G33" s="432"/>
      <c r="H33" s="432"/>
      <c r="I33" s="432"/>
      <c r="J33" s="432"/>
      <c r="K33" s="432"/>
    </row>
    <row r="34" spans="1:11" ht="12.75" customHeight="1" x14ac:dyDescent="0.2">
      <c r="A34" s="258" t="s">
        <v>230</v>
      </c>
      <c r="B34" s="432"/>
      <c r="C34" s="432"/>
      <c r="D34" s="432"/>
      <c r="E34" s="432"/>
      <c r="F34" s="432"/>
      <c r="G34" s="432"/>
      <c r="H34" s="432"/>
      <c r="I34" s="432"/>
      <c r="J34" s="432"/>
      <c r="K34" s="432"/>
    </row>
    <row r="35" spans="1:11" ht="12.75" customHeight="1" x14ac:dyDescent="0.2">
      <c r="A35" s="433" t="s">
        <v>231</v>
      </c>
      <c r="B35" s="432"/>
      <c r="C35" s="432"/>
      <c r="D35" s="432"/>
      <c r="E35" s="432"/>
      <c r="F35" s="432"/>
      <c r="G35" s="432"/>
      <c r="H35" s="432"/>
      <c r="I35" s="432"/>
      <c r="J35" s="432"/>
      <c r="K35" s="432"/>
    </row>
    <row r="36" spans="1:11" ht="12.75" customHeight="1" x14ac:dyDescent="0.2">
      <c r="A36" s="433" t="s">
        <v>232</v>
      </c>
      <c r="B36" s="432"/>
      <c r="C36" s="432"/>
      <c r="D36" s="432"/>
      <c r="E36" s="432"/>
      <c r="F36" s="432"/>
      <c r="G36" s="432"/>
      <c r="H36" s="432"/>
      <c r="I36" s="432"/>
      <c r="J36" s="432"/>
      <c r="K36" s="432"/>
    </row>
    <row r="37" spans="1:11" ht="12.75" customHeight="1" x14ac:dyDescent="0.2">
      <c r="A37" s="434" t="s">
        <v>58</v>
      </c>
      <c r="B37" s="432"/>
      <c r="C37" s="432"/>
      <c r="D37" s="432"/>
      <c r="E37" s="432"/>
      <c r="F37" s="432"/>
      <c r="G37" s="432"/>
      <c r="H37" s="432"/>
      <c r="I37" s="432"/>
      <c r="J37" s="432"/>
      <c r="K37" s="432"/>
    </row>
    <row r="41" spans="1:11" x14ac:dyDescent="0.2">
      <c r="A41" s="6"/>
      <c r="B41" s="6"/>
      <c r="C41" s="6"/>
    </row>
    <row r="42" spans="1:11" ht="22.5" x14ac:dyDescent="0.2">
      <c r="A42" s="3"/>
      <c r="B42" s="4" t="s">
        <v>233</v>
      </c>
      <c r="C42" s="5" t="s">
        <v>234</v>
      </c>
    </row>
    <row r="43" spans="1:11" ht="11.25" customHeight="1" x14ac:dyDescent="0.2">
      <c r="A43" s="7" t="s">
        <v>235</v>
      </c>
      <c r="B43" s="8">
        <v>93.130232324450006</v>
      </c>
      <c r="C43" s="9">
        <v>97.544015037077003</v>
      </c>
    </row>
    <row r="44" spans="1:11" ht="11.25" customHeight="1" x14ac:dyDescent="0.2">
      <c r="A44" s="10" t="s">
        <v>236</v>
      </c>
      <c r="B44" s="11">
        <v>90.221788232023002</v>
      </c>
      <c r="C44" s="12">
        <v>71.743278527266</v>
      </c>
    </row>
    <row r="45" spans="1:11" ht="11.25" customHeight="1" x14ac:dyDescent="0.2">
      <c r="A45" s="13" t="s">
        <v>165</v>
      </c>
      <c r="B45" s="14">
        <v>88.054758090069996</v>
      </c>
      <c r="C45" s="15"/>
    </row>
    <row r="46" spans="1:11" ht="11.25" customHeight="1" x14ac:dyDescent="0.2">
      <c r="A46" s="10" t="s">
        <v>237</v>
      </c>
      <c r="B46" s="11">
        <v>88.017895714632999</v>
      </c>
      <c r="C46" s="12">
        <v>78.934404509502002</v>
      </c>
    </row>
    <row r="47" spans="1:11" ht="11.25" customHeight="1" x14ac:dyDescent="0.2">
      <c r="A47" s="13" t="s">
        <v>0</v>
      </c>
      <c r="B47" s="14">
        <v>87.557922511577004</v>
      </c>
      <c r="C47" s="15">
        <v>68.201628853909995</v>
      </c>
    </row>
    <row r="48" spans="1:11" ht="11.25" customHeight="1" x14ac:dyDescent="0.2">
      <c r="A48" s="10" t="s">
        <v>215</v>
      </c>
      <c r="B48" s="11">
        <v>85.785586914508997</v>
      </c>
      <c r="C48" s="12">
        <v>75.663238752273003</v>
      </c>
    </row>
    <row r="49" spans="1:3" ht="11.25" customHeight="1" x14ac:dyDescent="0.2">
      <c r="A49" s="13" t="s">
        <v>238</v>
      </c>
      <c r="B49" s="14">
        <v>85.396385657349001</v>
      </c>
      <c r="C49" s="15">
        <v>58.717528170255001</v>
      </c>
    </row>
    <row r="50" spans="1:3" ht="11.25" customHeight="1" x14ac:dyDescent="0.2">
      <c r="A50" s="10" t="s">
        <v>19</v>
      </c>
      <c r="B50" s="11">
        <v>82.385308369390003</v>
      </c>
      <c r="C50" s="12">
        <v>66.346304251503994</v>
      </c>
    </row>
    <row r="51" spans="1:3" ht="11.25" customHeight="1" x14ac:dyDescent="0.2">
      <c r="A51" s="13" t="s">
        <v>239</v>
      </c>
      <c r="B51" s="14">
        <v>82.227056000150995</v>
      </c>
      <c r="C51" s="15">
        <v>73.550392629262006</v>
      </c>
    </row>
    <row r="52" spans="1:3" ht="11.25" customHeight="1" x14ac:dyDescent="0.2">
      <c r="A52" s="10" t="s">
        <v>17</v>
      </c>
      <c r="B52" s="11">
        <v>82.221936595624996</v>
      </c>
      <c r="C52" s="12">
        <v>72.003847328307003</v>
      </c>
    </row>
    <row r="53" spans="1:3" ht="11.25" customHeight="1" x14ac:dyDescent="0.2">
      <c r="A53" s="13" t="s">
        <v>32</v>
      </c>
      <c r="B53" s="14">
        <v>82.000834801310006</v>
      </c>
      <c r="C53" s="15">
        <v>65.316988498843003</v>
      </c>
    </row>
    <row r="54" spans="1:3" ht="11.25" customHeight="1" x14ac:dyDescent="0.2">
      <c r="A54" s="10" t="s">
        <v>27</v>
      </c>
      <c r="B54" s="11">
        <v>81.710461689587007</v>
      </c>
      <c r="C54" s="12">
        <v>68.963024742841</v>
      </c>
    </row>
    <row r="55" spans="1:3" ht="11.25" customHeight="1" x14ac:dyDescent="0.2">
      <c r="A55" s="13" t="s">
        <v>240</v>
      </c>
      <c r="B55" s="14">
        <v>81.416576218093994</v>
      </c>
      <c r="C55" s="15">
        <v>62.047191279364</v>
      </c>
    </row>
    <row r="56" spans="1:3" ht="11.25" customHeight="1" x14ac:dyDescent="0.2">
      <c r="A56" s="10" t="s">
        <v>241</v>
      </c>
      <c r="B56" s="11">
        <v>81.283386445751006</v>
      </c>
      <c r="C56" s="12">
        <v>68.608359438940994</v>
      </c>
    </row>
    <row r="57" spans="1:3" ht="11.25" customHeight="1" x14ac:dyDescent="0.2">
      <c r="A57" s="13" t="s">
        <v>4</v>
      </c>
      <c r="B57" s="14">
        <v>81.194132405554996</v>
      </c>
      <c r="C57" s="15">
        <v>65.389860891967999</v>
      </c>
    </row>
    <row r="58" spans="1:3" ht="11.25" customHeight="1" x14ac:dyDescent="0.2">
      <c r="A58" s="10" t="s">
        <v>111</v>
      </c>
      <c r="B58" s="11">
        <v>80.570756141152998</v>
      </c>
      <c r="C58" s="12">
        <v>64.154342002532999</v>
      </c>
    </row>
    <row r="59" spans="1:3" ht="11.25" customHeight="1" x14ac:dyDescent="0.2">
      <c r="A59" s="13" t="s">
        <v>242</v>
      </c>
      <c r="B59" s="14">
        <v>79.222644557912005</v>
      </c>
      <c r="C59" s="15">
        <v>66.239369903306994</v>
      </c>
    </row>
    <row r="60" spans="1:3" ht="11.25" customHeight="1" x14ac:dyDescent="0.2">
      <c r="A60" s="10" t="s">
        <v>24</v>
      </c>
      <c r="B60" s="11">
        <v>79.083962118493005</v>
      </c>
      <c r="C60" s="12">
        <v>79.413795533008994</v>
      </c>
    </row>
    <row r="61" spans="1:3" ht="11.25" customHeight="1" x14ac:dyDescent="0.2">
      <c r="A61" s="13" t="s">
        <v>243</v>
      </c>
      <c r="B61" s="14">
        <v>79.050844440309007</v>
      </c>
      <c r="C61" s="15">
        <v>70.253830064777006</v>
      </c>
    </row>
    <row r="62" spans="1:3" ht="11.25" customHeight="1" x14ac:dyDescent="0.2">
      <c r="A62" s="10" t="s">
        <v>41</v>
      </c>
      <c r="B62" s="11">
        <v>78.224062562235005</v>
      </c>
      <c r="C62" s="12">
        <v>62.850814227256002</v>
      </c>
    </row>
    <row r="63" spans="1:3" ht="11.25" customHeight="1" x14ac:dyDescent="0.2">
      <c r="A63" s="13" t="s">
        <v>3</v>
      </c>
      <c r="B63" s="14">
        <v>78.036992178730003</v>
      </c>
      <c r="C63" s="15">
        <v>77.972616683919</v>
      </c>
    </row>
    <row r="64" spans="1:3" ht="11.25" customHeight="1" x14ac:dyDescent="0.2">
      <c r="A64" s="10" t="s">
        <v>109</v>
      </c>
      <c r="B64" s="11">
        <v>78.084573854857894</v>
      </c>
      <c r="C64" s="12">
        <v>70.454654829877001</v>
      </c>
    </row>
    <row r="65" spans="1:3" ht="11.25" customHeight="1" x14ac:dyDescent="0.2">
      <c r="A65" s="13" t="s">
        <v>11</v>
      </c>
      <c r="B65" s="14">
        <v>77.175908252634997</v>
      </c>
      <c r="C65" s="15">
        <v>71.694350991430994</v>
      </c>
    </row>
    <row r="66" spans="1:3" ht="11.25" customHeight="1" x14ac:dyDescent="0.2">
      <c r="A66" s="10" t="s">
        <v>15</v>
      </c>
      <c r="B66" s="11">
        <v>76.545770489055457</v>
      </c>
      <c r="C66" s="12">
        <v>66.761455647541084</v>
      </c>
    </row>
    <row r="67" spans="1:3" ht="11.25" customHeight="1" x14ac:dyDescent="0.2">
      <c r="A67" s="13" t="s">
        <v>18</v>
      </c>
      <c r="B67" s="14">
        <v>74.984857436889996</v>
      </c>
      <c r="C67" s="15">
        <v>62.752673805962999</v>
      </c>
    </row>
    <row r="68" spans="1:3" ht="11.25" customHeight="1" x14ac:dyDescent="0.2">
      <c r="A68" s="10" t="s">
        <v>6</v>
      </c>
      <c r="B68" s="11">
        <v>74.926979183944994</v>
      </c>
      <c r="C68" s="12">
        <v>63.735578595062002</v>
      </c>
    </row>
    <row r="69" spans="1:3" ht="11.25" customHeight="1" x14ac:dyDescent="0.2">
      <c r="A69" s="13" t="s">
        <v>244</v>
      </c>
      <c r="B69" s="14">
        <v>74.863602143118996</v>
      </c>
      <c r="C69" s="15">
        <v>80.060794999869998</v>
      </c>
    </row>
    <row r="70" spans="1:3" ht="11.25" customHeight="1" x14ac:dyDescent="0.2">
      <c r="A70" s="10" t="s">
        <v>13</v>
      </c>
      <c r="B70" s="11">
        <v>74.747259184124985</v>
      </c>
      <c r="C70" s="12">
        <v>66.929269073275591</v>
      </c>
    </row>
    <row r="71" spans="1:3" ht="11.25" customHeight="1" x14ac:dyDescent="0.2">
      <c r="A71" s="13" t="s">
        <v>5</v>
      </c>
      <c r="B71" s="14">
        <v>73.120388475794002</v>
      </c>
      <c r="C71" s="15">
        <v>65.153142715025993</v>
      </c>
    </row>
    <row r="72" spans="1:3" ht="11.25" customHeight="1" x14ac:dyDescent="0.2">
      <c r="A72" s="10" t="s">
        <v>21</v>
      </c>
      <c r="B72" s="11">
        <v>72.410940502699006</v>
      </c>
      <c r="C72" s="12">
        <v>59.255005151238997</v>
      </c>
    </row>
    <row r="73" spans="1:3" ht="11.25" customHeight="1" x14ac:dyDescent="0.2">
      <c r="A73" s="13" t="s">
        <v>29</v>
      </c>
      <c r="B73" s="14">
        <v>70.801101728381994</v>
      </c>
      <c r="C73" s="15">
        <v>65.240085623509998</v>
      </c>
    </row>
    <row r="74" spans="1:3" ht="11.25" customHeight="1" x14ac:dyDescent="0.2">
      <c r="A74" s="10" t="s">
        <v>8</v>
      </c>
      <c r="B74" s="11">
        <v>69.337671300387001</v>
      </c>
      <c r="C74" s="12">
        <v>70.668776571218004</v>
      </c>
    </row>
    <row r="75" spans="1:3" ht="11.25" customHeight="1" x14ac:dyDescent="0.2">
      <c r="A75" s="13" t="s">
        <v>245</v>
      </c>
      <c r="B75" s="14">
        <v>69.238846075197003</v>
      </c>
      <c r="C75" s="15">
        <v>75.915915630016997</v>
      </c>
    </row>
    <row r="76" spans="1:3" ht="11.25" customHeight="1" x14ac:dyDescent="0.2">
      <c r="A76" s="10" t="s">
        <v>31</v>
      </c>
      <c r="B76" s="11">
        <v>69.050733431566002</v>
      </c>
      <c r="C76" s="12">
        <v>53.731167188598</v>
      </c>
    </row>
    <row r="77" spans="1:3" ht="11.25" customHeight="1" x14ac:dyDescent="0.2">
      <c r="A77" s="13" t="s">
        <v>246</v>
      </c>
      <c r="B77" s="14">
        <v>68.570799085529998</v>
      </c>
      <c r="C77" s="15">
        <v>31.190419687995998</v>
      </c>
    </row>
    <row r="78" spans="1:3" ht="11.25" customHeight="1" x14ac:dyDescent="0.2">
      <c r="A78" s="10" t="s">
        <v>30</v>
      </c>
      <c r="B78" s="11">
        <v>66.467707969993</v>
      </c>
      <c r="C78" s="12">
        <v>52.407793822362997</v>
      </c>
    </row>
    <row r="79" spans="1:3" ht="11.25" customHeight="1" x14ac:dyDescent="0.2">
      <c r="A79" s="13" t="s">
        <v>25</v>
      </c>
      <c r="B79" s="14">
        <v>65.177668008658003</v>
      </c>
      <c r="C79" s="15">
        <v>61.088593485792003</v>
      </c>
    </row>
    <row r="80" spans="1:3" ht="11.25" customHeight="1" x14ac:dyDescent="0.2">
      <c r="A80" s="10" t="s">
        <v>7</v>
      </c>
      <c r="B80" s="11">
        <v>64.787272422073997</v>
      </c>
      <c r="C80" s="12">
        <v>64.834178376780002</v>
      </c>
    </row>
    <row r="81" spans="1:3" ht="11.25" customHeight="1" x14ac:dyDescent="0.2">
      <c r="A81" s="13" t="s">
        <v>247</v>
      </c>
      <c r="B81" s="14">
        <v>63.614979315424002</v>
      </c>
      <c r="C81" s="15">
        <v>62.984991853254002</v>
      </c>
    </row>
    <row r="82" spans="1:3" ht="11.25" customHeight="1" x14ac:dyDescent="0.2">
      <c r="A82" s="18" t="s">
        <v>248</v>
      </c>
      <c r="B82" s="16">
        <v>57.247790001097002</v>
      </c>
      <c r="C82" s="17">
        <v>49.550186293523396</v>
      </c>
    </row>
  </sheetData>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R59"/>
  <sheetViews>
    <sheetView zoomScale="80" zoomScaleNormal="80" zoomScalePageLayoutView="80" workbookViewId="0"/>
  </sheetViews>
  <sheetFormatPr defaultColWidth="8.85546875" defaultRowHeight="12.75" x14ac:dyDescent="0.2"/>
  <cols>
    <col min="1" max="1" width="15.42578125" customWidth="1"/>
    <col min="2" max="2" width="3.85546875" customWidth="1"/>
    <col min="3" max="3" width="8.85546875" customWidth="1"/>
    <col min="4" max="4" width="2.140625" customWidth="1"/>
    <col min="5" max="5" width="8.85546875" customWidth="1"/>
    <col min="6" max="6" width="3.140625" customWidth="1"/>
    <col min="7" max="7" width="8.85546875" customWidth="1"/>
    <col min="8" max="8" width="2.140625" customWidth="1"/>
    <col min="9" max="9" width="8.85546875" customWidth="1"/>
    <col min="10" max="10" width="2.7109375" bestFit="1" customWidth="1"/>
    <col min="11" max="11" width="8.85546875" customWidth="1"/>
    <col min="12" max="12" width="2.7109375" bestFit="1" customWidth="1"/>
    <col min="13" max="13" width="8.85546875" customWidth="1"/>
    <col min="14" max="14" width="2.7109375" bestFit="1" customWidth="1"/>
  </cols>
  <sheetData>
    <row r="1" spans="1:18" s="26" customFormat="1" x14ac:dyDescent="0.2">
      <c r="A1" s="437" t="s">
        <v>59</v>
      </c>
    </row>
    <row r="2" spans="1:18" s="26" customFormat="1" x14ac:dyDescent="0.2">
      <c r="A2" s="26" t="s">
        <v>300</v>
      </c>
      <c r="B2" s="26" t="s">
        <v>301</v>
      </c>
    </row>
    <row r="3" spans="1:18" s="26" customFormat="1" x14ac:dyDescent="0.2">
      <c r="A3" s="26" t="s">
        <v>62</v>
      </c>
    </row>
    <row r="4" spans="1:18" s="26" customFormat="1" x14ac:dyDescent="0.2">
      <c r="A4" s="437" t="s">
        <v>63</v>
      </c>
    </row>
    <row r="5" spans="1:18" s="26" customFormat="1" x14ac:dyDescent="0.2"/>
    <row r="6" spans="1:18" x14ac:dyDescent="0.2">
      <c r="A6" s="573" t="s">
        <v>302</v>
      </c>
      <c r="B6" s="573"/>
      <c r="C6" s="574"/>
      <c r="D6" s="574"/>
      <c r="E6" s="574"/>
      <c r="F6" s="574"/>
      <c r="G6" s="574"/>
      <c r="H6" s="574"/>
      <c r="I6" s="574"/>
      <c r="J6" s="574"/>
      <c r="K6" s="574"/>
      <c r="L6" s="574"/>
      <c r="M6" s="574"/>
      <c r="N6" s="574"/>
    </row>
    <row r="7" spans="1:18" x14ac:dyDescent="0.2">
      <c r="A7" s="573" t="s">
        <v>303</v>
      </c>
      <c r="B7" s="573"/>
      <c r="C7" s="574"/>
      <c r="D7" s="574"/>
      <c r="E7" s="574"/>
      <c r="F7" s="574"/>
      <c r="G7" s="574"/>
      <c r="H7" s="574"/>
      <c r="I7" s="574"/>
      <c r="J7" s="574"/>
      <c r="K7" s="574"/>
      <c r="L7" s="574"/>
      <c r="M7" s="574"/>
      <c r="N7" s="574"/>
    </row>
    <row r="8" spans="1:18" x14ac:dyDescent="0.2">
      <c r="A8" s="509" t="s">
        <v>304</v>
      </c>
      <c r="B8" s="575"/>
      <c r="C8" s="575"/>
      <c r="D8" s="575"/>
      <c r="E8" s="575"/>
      <c r="F8" s="575"/>
      <c r="G8" s="575"/>
      <c r="H8" s="575"/>
      <c r="I8" s="575"/>
      <c r="J8" s="575"/>
      <c r="K8" s="575"/>
      <c r="L8" s="575"/>
      <c r="M8" s="575"/>
      <c r="N8" s="575"/>
    </row>
    <row r="9" spans="1:18" x14ac:dyDescent="0.2">
      <c r="A9" s="576"/>
      <c r="B9" s="576"/>
      <c r="C9" s="576"/>
      <c r="D9" s="576"/>
      <c r="E9" s="576"/>
      <c r="F9" s="576"/>
      <c r="G9" s="576"/>
      <c r="H9" s="576"/>
      <c r="I9" s="576"/>
      <c r="J9" s="576"/>
      <c r="K9" s="576"/>
      <c r="L9" s="576"/>
      <c r="M9" s="576"/>
      <c r="N9" s="576"/>
    </row>
    <row r="10" spans="1:18" x14ac:dyDescent="0.2">
      <c r="A10" s="577"/>
      <c r="B10" s="577"/>
      <c r="C10" s="578"/>
      <c r="D10" s="578"/>
      <c r="E10" s="578"/>
      <c r="F10" s="578"/>
      <c r="G10" s="578"/>
      <c r="H10" s="578"/>
      <c r="I10" s="578"/>
      <c r="J10" s="578"/>
      <c r="K10" s="578"/>
      <c r="L10" s="578"/>
      <c r="M10" s="578"/>
      <c r="N10" s="578"/>
    </row>
    <row r="11" spans="1:18" x14ac:dyDescent="0.2">
      <c r="A11" s="579"/>
      <c r="B11" s="580"/>
      <c r="C11" s="812" t="s">
        <v>305</v>
      </c>
      <c r="D11" s="813"/>
      <c r="E11" s="814"/>
      <c r="F11" s="814"/>
      <c r="G11" s="814"/>
      <c r="H11" s="815"/>
      <c r="I11" s="812" t="s">
        <v>305</v>
      </c>
      <c r="J11" s="813"/>
      <c r="K11" s="814"/>
      <c r="L11" s="814"/>
      <c r="M11" s="814"/>
      <c r="N11" s="815"/>
    </row>
    <row r="12" spans="1:18" x14ac:dyDescent="0.2">
      <c r="A12" s="581"/>
      <c r="B12" s="816" t="s">
        <v>143</v>
      </c>
      <c r="C12" s="818" t="s">
        <v>306</v>
      </c>
      <c r="D12" s="819"/>
      <c r="E12" s="820"/>
      <c r="F12" s="820"/>
      <c r="G12" s="820"/>
      <c r="H12" s="821"/>
      <c r="I12" s="818" t="s">
        <v>307</v>
      </c>
      <c r="J12" s="819"/>
      <c r="K12" s="820"/>
      <c r="L12" s="820"/>
      <c r="M12" s="820"/>
      <c r="N12" s="821"/>
    </row>
    <row r="13" spans="1:18" ht="24.75" customHeight="1" x14ac:dyDescent="0.2">
      <c r="A13" s="582"/>
      <c r="B13" s="817"/>
      <c r="C13" s="822" t="s">
        <v>149</v>
      </c>
      <c r="D13" s="821"/>
      <c r="E13" s="822" t="s">
        <v>74</v>
      </c>
      <c r="F13" s="821"/>
      <c r="G13" s="822" t="s">
        <v>253</v>
      </c>
      <c r="H13" s="821"/>
      <c r="I13" s="822" t="s">
        <v>149</v>
      </c>
      <c r="J13" s="821"/>
      <c r="K13" s="822" t="s">
        <v>74</v>
      </c>
      <c r="L13" s="821"/>
      <c r="M13" s="822" t="s">
        <v>253</v>
      </c>
      <c r="N13" s="821"/>
    </row>
    <row r="14" spans="1:18" x14ac:dyDescent="0.2">
      <c r="A14" s="582"/>
      <c r="B14" s="583"/>
      <c r="C14" s="827">
        <v>1</v>
      </c>
      <c r="D14" s="828"/>
      <c r="E14" s="827">
        <v>2</v>
      </c>
      <c r="F14" s="828"/>
      <c r="G14" s="827">
        <v>3</v>
      </c>
      <c r="H14" s="828"/>
      <c r="I14" s="827">
        <v>4</v>
      </c>
      <c r="J14" s="828"/>
      <c r="K14" s="827">
        <v>5</v>
      </c>
      <c r="L14" s="828"/>
      <c r="M14" s="827">
        <v>6</v>
      </c>
      <c r="N14" s="828"/>
    </row>
    <row r="15" spans="1:18" x14ac:dyDescent="0.2">
      <c r="A15" s="584" t="s">
        <v>152</v>
      </c>
      <c r="B15" s="585"/>
      <c r="C15" s="586"/>
      <c r="D15" s="587"/>
      <c r="E15" s="586"/>
      <c r="F15" s="587"/>
      <c r="G15" s="586"/>
      <c r="H15" s="587"/>
      <c r="I15" s="586"/>
      <c r="J15" s="587"/>
      <c r="K15" s="586"/>
      <c r="L15" s="587"/>
      <c r="M15" s="586"/>
      <c r="N15" s="588"/>
    </row>
    <row r="16" spans="1:18" x14ac:dyDescent="0.2">
      <c r="A16" s="589" t="s">
        <v>18</v>
      </c>
      <c r="B16" s="590"/>
      <c r="C16" s="591">
        <v>3724.9434943739711</v>
      </c>
      <c r="D16" s="592" t="s">
        <v>153</v>
      </c>
      <c r="E16" s="591">
        <v>4576.0989204592433</v>
      </c>
      <c r="F16" s="592" t="s">
        <v>153</v>
      </c>
      <c r="G16" s="591" t="s">
        <v>153</v>
      </c>
      <c r="H16" s="592" t="s">
        <v>154</v>
      </c>
      <c r="I16" s="593">
        <v>7.9845777083898426</v>
      </c>
      <c r="J16" s="594" t="s">
        <v>153</v>
      </c>
      <c r="K16" s="593">
        <v>9.8090662279499785</v>
      </c>
      <c r="L16" s="594" t="s">
        <v>153</v>
      </c>
      <c r="M16" s="593" t="s">
        <v>153</v>
      </c>
      <c r="N16" s="594" t="s">
        <v>154</v>
      </c>
      <c r="P16" s="595"/>
      <c r="Q16" s="595"/>
      <c r="R16" s="595"/>
    </row>
    <row r="17" spans="1:18" x14ac:dyDescent="0.2">
      <c r="A17" s="589" t="s">
        <v>5</v>
      </c>
      <c r="B17" s="590"/>
      <c r="C17" s="591">
        <v>3650.01730660258</v>
      </c>
      <c r="D17" s="592" t="s">
        <v>153</v>
      </c>
      <c r="E17" s="591">
        <v>5379.0672263749611</v>
      </c>
      <c r="F17" s="592" t="s">
        <v>153</v>
      </c>
      <c r="G17" s="591">
        <v>5001.7769205973245</v>
      </c>
      <c r="H17" s="592" t="s">
        <v>153</v>
      </c>
      <c r="I17" s="593">
        <v>7.6199177319661153</v>
      </c>
      <c r="J17" s="594" t="s">
        <v>153</v>
      </c>
      <c r="K17" s="593">
        <v>11.229549423107766</v>
      </c>
      <c r="L17" s="594" t="s">
        <v>153</v>
      </c>
      <c r="M17" s="593">
        <v>10.441903543759896</v>
      </c>
      <c r="N17" s="594" t="s">
        <v>153</v>
      </c>
      <c r="P17" s="595"/>
      <c r="Q17" s="595"/>
      <c r="R17" s="595"/>
    </row>
    <row r="18" spans="1:18" x14ac:dyDescent="0.2">
      <c r="A18" s="596" t="s">
        <v>155</v>
      </c>
      <c r="B18" s="597"/>
      <c r="C18" s="598">
        <v>4029.5861494888227</v>
      </c>
      <c r="D18" s="599" t="s">
        <v>153</v>
      </c>
      <c r="E18" s="598">
        <v>5299.7052864495436</v>
      </c>
      <c r="F18" s="599" t="s">
        <v>153</v>
      </c>
      <c r="G18" s="598">
        <v>6166.3644268779544</v>
      </c>
      <c r="H18" s="599" t="s">
        <v>153</v>
      </c>
      <c r="I18" s="600">
        <v>9.254797548602653</v>
      </c>
      <c r="J18" s="601" t="s">
        <v>153</v>
      </c>
      <c r="K18" s="600">
        <v>12.17189499710082</v>
      </c>
      <c r="L18" s="601" t="s">
        <v>153</v>
      </c>
      <c r="M18" s="600">
        <v>14.162361161803222</v>
      </c>
      <c r="N18" s="601" t="s">
        <v>153</v>
      </c>
      <c r="P18" s="595"/>
      <c r="Q18" s="595"/>
      <c r="R18" s="595"/>
    </row>
    <row r="19" spans="1:18" x14ac:dyDescent="0.2">
      <c r="A19" s="596" t="s">
        <v>156</v>
      </c>
      <c r="B19" s="597"/>
      <c r="C19" s="598">
        <v>3920.2640729389841</v>
      </c>
      <c r="D19" s="599" t="s">
        <v>153</v>
      </c>
      <c r="E19" s="598">
        <v>5155.9250654731741</v>
      </c>
      <c r="F19" s="599" t="s">
        <v>153</v>
      </c>
      <c r="G19" s="598">
        <v>5992.7384571238736</v>
      </c>
      <c r="H19" s="599" t="s">
        <v>153</v>
      </c>
      <c r="I19" s="600">
        <v>9.003716259227577</v>
      </c>
      <c r="J19" s="601" t="s">
        <v>153</v>
      </c>
      <c r="K19" s="600">
        <v>11.841673285176766</v>
      </c>
      <c r="L19" s="601" t="s">
        <v>153</v>
      </c>
      <c r="M19" s="600">
        <v>13.763592370259289</v>
      </c>
      <c r="N19" s="601" t="s">
        <v>153</v>
      </c>
      <c r="P19" s="595"/>
      <c r="Q19" s="595"/>
      <c r="R19" s="595"/>
    </row>
    <row r="20" spans="1:18" x14ac:dyDescent="0.2">
      <c r="A20" s="589" t="s">
        <v>157</v>
      </c>
      <c r="B20" s="590"/>
      <c r="C20" s="591">
        <v>3980.7575257939789</v>
      </c>
      <c r="D20" s="592" t="s">
        <v>153</v>
      </c>
      <c r="E20" s="591">
        <v>3980.7575257939789</v>
      </c>
      <c r="F20" s="592" t="s">
        <v>153</v>
      </c>
      <c r="G20" s="591">
        <v>4738.6875215489372</v>
      </c>
      <c r="H20" s="592" t="s">
        <v>153</v>
      </c>
      <c r="I20" s="593">
        <v>9.1426522785654285</v>
      </c>
      <c r="J20" s="594" t="s">
        <v>153</v>
      </c>
      <c r="K20" s="593">
        <v>9.1426522785654285</v>
      </c>
      <c r="L20" s="594" t="s">
        <v>153</v>
      </c>
      <c r="M20" s="593">
        <v>10.883398947454797</v>
      </c>
      <c r="N20" s="594" t="s">
        <v>153</v>
      </c>
      <c r="P20" s="595"/>
      <c r="Q20" s="595"/>
      <c r="R20" s="595"/>
    </row>
    <row r="21" spans="1:18" x14ac:dyDescent="0.2">
      <c r="A21" s="589" t="s">
        <v>120</v>
      </c>
      <c r="B21" s="590"/>
      <c r="C21" s="591">
        <v>1503.3517285639505</v>
      </c>
      <c r="D21" s="592" t="s">
        <v>153</v>
      </c>
      <c r="E21" s="591">
        <v>1342.6997435134024</v>
      </c>
      <c r="F21" s="592" t="s">
        <v>153</v>
      </c>
      <c r="G21" s="591">
        <v>1212.4173986631645</v>
      </c>
      <c r="H21" s="592" t="s">
        <v>153</v>
      </c>
      <c r="I21" s="593">
        <v>6.8332211106065719</v>
      </c>
      <c r="J21" s="594" t="s">
        <v>153</v>
      </c>
      <c r="K21" s="593">
        <v>6.1030057426055766</v>
      </c>
      <c r="L21" s="594" t="s">
        <v>153</v>
      </c>
      <c r="M21" s="593">
        <v>5.5108302375290874</v>
      </c>
      <c r="N21" s="594" t="s">
        <v>153</v>
      </c>
      <c r="P21" s="595"/>
      <c r="Q21" s="595"/>
      <c r="R21" s="595"/>
    </row>
    <row r="22" spans="1:18" x14ac:dyDescent="0.2">
      <c r="A22" s="596" t="s">
        <v>33</v>
      </c>
      <c r="B22" s="597"/>
      <c r="C22" s="598">
        <v>972.5785827428341</v>
      </c>
      <c r="D22" s="599" t="s">
        <v>153</v>
      </c>
      <c r="E22" s="598">
        <v>1539.8099655375725</v>
      </c>
      <c r="F22" s="599" t="s">
        <v>153</v>
      </c>
      <c r="G22" s="598" t="s">
        <v>153</v>
      </c>
      <c r="H22" s="599" t="s">
        <v>154</v>
      </c>
      <c r="I22" s="600">
        <v>3.114819771960303</v>
      </c>
      <c r="J22" s="601" t="s">
        <v>153</v>
      </c>
      <c r="K22" s="600">
        <v>4.9314580958504886</v>
      </c>
      <c r="L22" s="601" t="s">
        <v>153</v>
      </c>
      <c r="M22" s="600" t="s">
        <v>153</v>
      </c>
      <c r="N22" s="601" t="s">
        <v>154</v>
      </c>
      <c r="P22" s="595"/>
      <c r="Q22" s="595"/>
      <c r="R22" s="595"/>
    </row>
    <row r="23" spans="1:18" x14ac:dyDescent="0.2">
      <c r="A23" s="596" t="s">
        <v>3</v>
      </c>
      <c r="B23" s="597"/>
      <c r="C23" s="598">
        <v>4542.4838793309245</v>
      </c>
      <c r="D23" s="599" t="s">
        <v>153</v>
      </c>
      <c r="E23" s="598">
        <v>4752.3224466354441</v>
      </c>
      <c r="F23" s="599" t="s">
        <v>153</v>
      </c>
      <c r="G23" s="598" t="s">
        <v>153</v>
      </c>
      <c r="H23" s="599" t="s">
        <v>154</v>
      </c>
      <c r="I23" s="600">
        <v>9.8474382946078887</v>
      </c>
      <c r="J23" s="601" t="s">
        <v>153</v>
      </c>
      <c r="K23" s="600">
        <v>10.302337507957336</v>
      </c>
      <c r="L23" s="601" t="s">
        <v>153</v>
      </c>
      <c r="M23" s="600" t="s">
        <v>153</v>
      </c>
      <c r="N23" s="601" t="s">
        <v>154</v>
      </c>
      <c r="P23" s="595"/>
      <c r="Q23" s="595"/>
      <c r="R23" s="595"/>
    </row>
    <row r="24" spans="1:18" x14ac:dyDescent="0.2">
      <c r="A24" s="589" t="s">
        <v>308</v>
      </c>
      <c r="B24" s="590"/>
      <c r="C24" s="591" t="s">
        <v>153</v>
      </c>
      <c r="D24" s="592" t="s">
        <v>154</v>
      </c>
      <c r="E24" s="591" t="s">
        <v>153</v>
      </c>
      <c r="F24" s="592" t="s">
        <v>154</v>
      </c>
      <c r="G24" s="591" t="s">
        <v>153</v>
      </c>
      <c r="H24" s="592" t="s">
        <v>154</v>
      </c>
      <c r="I24" s="593" t="s">
        <v>153</v>
      </c>
      <c r="J24" s="594" t="s">
        <v>154</v>
      </c>
      <c r="K24" s="593" t="s">
        <v>153</v>
      </c>
      <c r="L24" s="594" t="s">
        <v>154</v>
      </c>
      <c r="M24" s="593" t="s">
        <v>153</v>
      </c>
      <c r="N24" s="594" t="s">
        <v>154</v>
      </c>
      <c r="P24" s="595"/>
      <c r="Q24" s="595"/>
      <c r="R24" s="595"/>
    </row>
    <row r="25" spans="1:18" x14ac:dyDescent="0.2">
      <c r="A25" s="589" t="s">
        <v>25</v>
      </c>
      <c r="B25" s="590"/>
      <c r="C25" s="591" t="s">
        <v>153</v>
      </c>
      <c r="D25" s="592" t="s">
        <v>154</v>
      </c>
      <c r="E25" s="591" t="s">
        <v>153</v>
      </c>
      <c r="F25" s="592" t="s">
        <v>154</v>
      </c>
      <c r="G25" s="591" t="s">
        <v>153</v>
      </c>
      <c r="H25" s="592" t="s">
        <v>154</v>
      </c>
      <c r="I25" s="593" t="s">
        <v>153</v>
      </c>
      <c r="J25" s="594" t="s">
        <v>154</v>
      </c>
      <c r="K25" s="593" t="s">
        <v>153</v>
      </c>
      <c r="L25" s="594" t="s">
        <v>154</v>
      </c>
      <c r="M25" s="593" t="s">
        <v>153</v>
      </c>
      <c r="N25" s="594" t="s">
        <v>154</v>
      </c>
      <c r="P25" s="595"/>
      <c r="Q25" s="595"/>
      <c r="R25" s="595"/>
    </row>
    <row r="26" spans="1:18" x14ac:dyDescent="0.2">
      <c r="A26" s="596" t="s">
        <v>14</v>
      </c>
      <c r="B26" s="597"/>
      <c r="C26" s="598">
        <v>2959.9735244259891</v>
      </c>
      <c r="D26" s="599" t="s">
        <v>153</v>
      </c>
      <c r="E26" s="598">
        <v>4787.9703087453063</v>
      </c>
      <c r="F26" s="599" t="s">
        <v>153</v>
      </c>
      <c r="G26" s="598" t="s">
        <v>153</v>
      </c>
      <c r="H26" s="599" t="s">
        <v>154</v>
      </c>
      <c r="I26" s="600">
        <v>7.260114845926954</v>
      </c>
      <c r="J26" s="601" t="s">
        <v>153</v>
      </c>
      <c r="K26" s="600">
        <v>11.743758528083561</v>
      </c>
      <c r="L26" s="601" t="s">
        <v>153</v>
      </c>
      <c r="M26" s="600" t="s">
        <v>153</v>
      </c>
      <c r="N26" s="601" t="s">
        <v>154</v>
      </c>
      <c r="P26" s="595"/>
      <c r="Q26" s="595"/>
      <c r="R26" s="595"/>
    </row>
    <row r="27" spans="1:18" x14ac:dyDescent="0.2">
      <c r="A27" s="596" t="s">
        <v>24</v>
      </c>
      <c r="B27" s="597"/>
      <c r="C27" s="598">
        <v>1792.0195503197419</v>
      </c>
      <c r="D27" s="599" t="s">
        <v>153</v>
      </c>
      <c r="E27" s="598">
        <v>2487.4409190676201</v>
      </c>
      <c r="F27" s="599" t="s">
        <v>153</v>
      </c>
      <c r="G27" s="598">
        <v>3690.3141534960509</v>
      </c>
      <c r="H27" s="599" t="s">
        <v>153</v>
      </c>
      <c r="I27" s="600">
        <v>4.5303223285439174</v>
      </c>
      <c r="J27" s="601" t="s">
        <v>153</v>
      </c>
      <c r="K27" s="600">
        <v>6.2883851543780205</v>
      </c>
      <c r="L27" s="601" t="s">
        <v>153</v>
      </c>
      <c r="M27" s="600">
        <v>9.3293137376441173</v>
      </c>
      <c r="N27" s="601" t="s">
        <v>153</v>
      </c>
      <c r="P27" s="595"/>
      <c r="Q27" s="595"/>
      <c r="R27" s="595"/>
    </row>
    <row r="28" spans="1:18" x14ac:dyDescent="0.2">
      <c r="A28" s="589" t="s">
        <v>19</v>
      </c>
      <c r="B28" s="590"/>
      <c r="C28" s="591">
        <v>4101.3872563765626</v>
      </c>
      <c r="D28" s="592" t="s">
        <v>153</v>
      </c>
      <c r="E28" s="591">
        <v>5181.4302607350146</v>
      </c>
      <c r="F28" s="592" t="s">
        <v>153</v>
      </c>
      <c r="G28" s="591">
        <v>5585.640679527095</v>
      </c>
      <c r="H28" s="592" t="s">
        <v>153</v>
      </c>
      <c r="I28" s="593">
        <v>8.8169004402008451</v>
      </c>
      <c r="J28" s="594" t="s">
        <v>153</v>
      </c>
      <c r="K28" s="593">
        <v>11.138707927596414</v>
      </c>
      <c r="L28" s="594" t="s">
        <v>153</v>
      </c>
      <c r="M28" s="593">
        <v>12.0076536760967</v>
      </c>
      <c r="N28" s="594" t="s">
        <v>153</v>
      </c>
      <c r="P28" s="595"/>
      <c r="Q28" s="595"/>
      <c r="R28" s="595"/>
    </row>
    <row r="29" spans="1:18" x14ac:dyDescent="0.2">
      <c r="A29" s="589" t="s">
        <v>134</v>
      </c>
      <c r="B29" s="590"/>
      <c r="C29" s="591">
        <v>2631.8754813818855</v>
      </c>
      <c r="D29" s="592" t="s">
        <v>153</v>
      </c>
      <c r="E29" s="591">
        <v>3128.1050781563945</v>
      </c>
      <c r="F29" s="592" t="s">
        <v>153</v>
      </c>
      <c r="G29" s="591" t="s">
        <v>153</v>
      </c>
      <c r="H29" s="592" t="s">
        <v>154</v>
      </c>
      <c r="I29" s="593">
        <v>9.8324888754240636</v>
      </c>
      <c r="J29" s="594" t="s">
        <v>153</v>
      </c>
      <c r="K29" s="593">
        <v>11.686365331379983</v>
      </c>
      <c r="L29" s="594" t="s">
        <v>153</v>
      </c>
      <c r="M29" s="593" t="s">
        <v>153</v>
      </c>
      <c r="N29" s="594" t="s">
        <v>154</v>
      </c>
      <c r="P29" s="595"/>
      <c r="Q29" s="595"/>
      <c r="R29" s="595"/>
    </row>
    <row r="30" spans="1:18" x14ac:dyDescent="0.2">
      <c r="A30" s="596" t="s">
        <v>31</v>
      </c>
      <c r="B30" s="597"/>
      <c r="C30" s="598">
        <v>1676.8506311565163</v>
      </c>
      <c r="D30" s="599" t="s">
        <v>153</v>
      </c>
      <c r="E30" s="598">
        <v>1775.994706000278</v>
      </c>
      <c r="F30" s="599" t="s">
        <v>153</v>
      </c>
      <c r="G30" s="598">
        <v>1697.0227793631927</v>
      </c>
      <c r="H30" s="599" t="s">
        <v>153</v>
      </c>
      <c r="I30" s="600">
        <v>6.6985983731295935</v>
      </c>
      <c r="J30" s="601" t="s">
        <v>153</v>
      </c>
      <c r="K30" s="600">
        <v>7.0946541255705942</v>
      </c>
      <c r="L30" s="601" t="s">
        <v>153</v>
      </c>
      <c r="M30" s="600">
        <v>6.779181053929598</v>
      </c>
      <c r="N30" s="601" t="s">
        <v>153</v>
      </c>
      <c r="P30" s="595"/>
      <c r="Q30" s="595"/>
      <c r="R30" s="595"/>
    </row>
    <row r="31" spans="1:18" x14ac:dyDescent="0.2">
      <c r="A31" s="596" t="s">
        <v>8</v>
      </c>
      <c r="B31" s="597"/>
      <c r="C31" s="598" t="s">
        <v>153</v>
      </c>
      <c r="D31" s="599" t="s">
        <v>154</v>
      </c>
      <c r="E31" s="598" t="s">
        <v>153</v>
      </c>
      <c r="F31" s="599" t="s">
        <v>154</v>
      </c>
      <c r="G31" s="598" t="s">
        <v>153</v>
      </c>
      <c r="H31" s="599" t="s">
        <v>154</v>
      </c>
      <c r="I31" s="600" t="s">
        <v>153</v>
      </c>
      <c r="J31" s="601" t="s">
        <v>154</v>
      </c>
      <c r="K31" s="600" t="s">
        <v>153</v>
      </c>
      <c r="L31" s="601" t="s">
        <v>154</v>
      </c>
      <c r="M31" s="600" t="s">
        <v>153</v>
      </c>
      <c r="N31" s="601" t="s">
        <v>154</v>
      </c>
      <c r="P31" s="595"/>
      <c r="Q31" s="595"/>
      <c r="R31" s="595"/>
    </row>
    <row r="32" spans="1:18" x14ac:dyDescent="0.2">
      <c r="A32" s="589" t="s">
        <v>109</v>
      </c>
      <c r="B32" s="590"/>
      <c r="C32" s="591">
        <v>3525.5182737220098</v>
      </c>
      <c r="D32" s="592" t="s">
        <v>153</v>
      </c>
      <c r="E32" s="591">
        <v>4186.3427731267811</v>
      </c>
      <c r="F32" s="592" t="s">
        <v>153</v>
      </c>
      <c r="G32" s="591">
        <v>4175.4401254963532</v>
      </c>
      <c r="H32" s="592" t="s">
        <v>153</v>
      </c>
      <c r="I32" s="593">
        <v>7.1219193301868806</v>
      </c>
      <c r="J32" s="594" t="s">
        <v>153</v>
      </c>
      <c r="K32" s="593">
        <v>8.4568546250203589</v>
      </c>
      <c r="L32" s="594" t="s">
        <v>153</v>
      </c>
      <c r="M32" s="593">
        <v>8.4348301251083537</v>
      </c>
      <c r="N32" s="594" t="s">
        <v>153</v>
      </c>
      <c r="P32" s="595"/>
      <c r="Q32" s="595"/>
      <c r="R32" s="595"/>
    </row>
    <row r="33" spans="1:18" x14ac:dyDescent="0.2">
      <c r="A33" s="589" t="s">
        <v>27</v>
      </c>
      <c r="B33" s="590"/>
      <c r="C33" s="591">
        <v>1911.9300207346691</v>
      </c>
      <c r="D33" s="592" t="s">
        <v>153</v>
      </c>
      <c r="E33" s="591">
        <v>2560.0661307580367</v>
      </c>
      <c r="F33" s="592" t="s">
        <v>153</v>
      </c>
      <c r="G33" s="591">
        <v>2355.0675123743667</v>
      </c>
      <c r="H33" s="592" t="s">
        <v>153</v>
      </c>
      <c r="I33" s="593">
        <v>5.6167136785995133</v>
      </c>
      <c r="J33" s="594" t="s">
        <v>153</v>
      </c>
      <c r="K33" s="593">
        <v>7.5207556232747113</v>
      </c>
      <c r="L33" s="594" t="s">
        <v>153</v>
      </c>
      <c r="M33" s="593">
        <v>6.9185272302464327</v>
      </c>
      <c r="N33" s="594" t="s">
        <v>153</v>
      </c>
      <c r="P33" s="595"/>
      <c r="Q33" s="595"/>
      <c r="R33" s="595"/>
    </row>
    <row r="34" spans="1:18" x14ac:dyDescent="0.2">
      <c r="A34" s="596" t="s">
        <v>82</v>
      </c>
      <c r="B34" s="597"/>
      <c r="C34" s="598">
        <v>2700.2266567851511</v>
      </c>
      <c r="D34" s="599" t="s">
        <v>153</v>
      </c>
      <c r="E34" s="598">
        <v>3072.7334323837295</v>
      </c>
      <c r="F34" s="599" t="s">
        <v>153</v>
      </c>
      <c r="G34" s="598">
        <v>2847.0066617557659</v>
      </c>
      <c r="H34" s="599" t="s">
        <v>153</v>
      </c>
      <c r="I34" s="600">
        <v>7.6227805360300298</v>
      </c>
      <c r="J34" s="601" t="s">
        <v>153</v>
      </c>
      <c r="K34" s="600">
        <v>8.6743727760506726</v>
      </c>
      <c r="L34" s="601" t="s">
        <v>153</v>
      </c>
      <c r="M34" s="600">
        <v>8.0371427015752381</v>
      </c>
      <c r="N34" s="601" t="s">
        <v>153</v>
      </c>
      <c r="P34" s="595"/>
      <c r="Q34" s="595"/>
      <c r="R34" s="595"/>
    </row>
    <row r="35" spans="1:18" x14ac:dyDescent="0.2">
      <c r="A35" s="596" t="s">
        <v>12</v>
      </c>
      <c r="B35" s="597"/>
      <c r="C35" s="598">
        <v>2877.891590204812</v>
      </c>
      <c r="D35" s="599" t="s">
        <v>153</v>
      </c>
      <c r="E35" s="598">
        <v>3552.4080907343082</v>
      </c>
      <c r="F35" s="599" t="s">
        <v>153</v>
      </c>
      <c r="G35" s="598" t="s">
        <v>153</v>
      </c>
      <c r="H35" s="599" t="s">
        <v>154</v>
      </c>
      <c r="I35" s="600">
        <v>7.8782767274391823</v>
      </c>
      <c r="J35" s="601" t="s">
        <v>153</v>
      </c>
      <c r="K35" s="600">
        <v>9.724777014830849</v>
      </c>
      <c r="L35" s="601" t="s">
        <v>153</v>
      </c>
      <c r="M35" s="600" t="s">
        <v>153</v>
      </c>
      <c r="N35" s="601" t="s">
        <v>154</v>
      </c>
      <c r="P35" s="595"/>
      <c r="Q35" s="595"/>
      <c r="R35" s="595"/>
    </row>
    <row r="36" spans="1:18" x14ac:dyDescent="0.2">
      <c r="A36" s="589" t="s">
        <v>21</v>
      </c>
      <c r="B36" s="590"/>
      <c r="C36" s="591">
        <v>2823.5329479764764</v>
      </c>
      <c r="D36" s="592" t="s">
        <v>153</v>
      </c>
      <c r="E36" s="591">
        <v>2881.5088480565573</v>
      </c>
      <c r="F36" s="592" t="s">
        <v>153</v>
      </c>
      <c r="G36" s="591" t="s">
        <v>153</v>
      </c>
      <c r="H36" s="592" t="s">
        <v>154</v>
      </c>
      <c r="I36" s="593">
        <v>8.4550077929036274</v>
      </c>
      <c r="J36" s="594" t="s">
        <v>153</v>
      </c>
      <c r="K36" s="593">
        <v>8.6286153604473252</v>
      </c>
      <c r="L36" s="594" t="s">
        <v>153</v>
      </c>
      <c r="M36" s="593" t="s">
        <v>153</v>
      </c>
      <c r="N36" s="594" t="s">
        <v>154</v>
      </c>
      <c r="P36" s="595"/>
      <c r="Q36" s="595"/>
      <c r="R36" s="595"/>
    </row>
    <row r="37" spans="1:18" x14ac:dyDescent="0.2">
      <c r="A37" s="589" t="s">
        <v>29</v>
      </c>
      <c r="B37" s="590"/>
      <c r="C37" s="591"/>
      <c r="D37" s="592" t="s">
        <v>154</v>
      </c>
      <c r="E37" s="591"/>
      <c r="F37" s="592" t="s">
        <v>154</v>
      </c>
      <c r="G37" s="591"/>
      <c r="H37" s="592" t="s">
        <v>154</v>
      </c>
      <c r="I37" s="593"/>
      <c r="J37" s="594" t="s">
        <v>154</v>
      </c>
      <c r="K37" s="593"/>
      <c r="L37" s="594" t="s">
        <v>154</v>
      </c>
      <c r="M37" s="593"/>
      <c r="N37" s="594" t="s">
        <v>154</v>
      </c>
      <c r="P37" s="595"/>
      <c r="Q37" s="595"/>
      <c r="R37" s="595"/>
    </row>
    <row r="38" spans="1:18" x14ac:dyDescent="0.2">
      <c r="A38" s="596" t="s">
        <v>75</v>
      </c>
      <c r="B38" s="597"/>
      <c r="C38" s="598">
        <v>12377.342026262877</v>
      </c>
      <c r="D38" s="599" t="s">
        <v>153</v>
      </c>
      <c r="E38" s="598">
        <v>11506.090537343571</v>
      </c>
      <c r="F38" s="599" t="s">
        <v>153</v>
      </c>
      <c r="G38" s="598">
        <v>12171.972549952408</v>
      </c>
      <c r="H38" s="599" t="s">
        <v>153</v>
      </c>
      <c r="I38" s="600">
        <v>12.420989853739146</v>
      </c>
      <c r="J38" s="601" t="s">
        <v>153</v>
      </c>
      <c r="K38" s="600">
        <v>11.546665957626429</v>
      </c>
      <c r="L38" s="601" t="s">
        <v>153</v>
      </c>
      <c r="M38" s="600">
        <v>12.214896156392216</v>
      </c>
      <c r="N38" s="601" t="s">
        <v>153</v>
      </c>
      <c r="P38" s="595"/>
      <c r="Q38" s="595"/>
      <c r="R38" s="595"/>
    </row>
    <row r="39" spans="1:18" x14ac:dyDescent="0.2">
      <c r="A39" s="596" t="s">
        <v>42</v>
      </c>
      <c r="B39" s="597"/>
      <c r="C39" s="598">
        <v>1009.2655569525839</v>
      </c>
      <c r="D39" s="599" t="s">
        <v>153</v>
      </c>
      <c r="E39" s="598">
        <v>999.68143608220635</v>
      </c>
      <c r="F39" s="599" t="s">
        <v>153</v>
      </c>
      <c r="G39" s="598" t="s">
        <v>153</v>
      </c>
      <c r="H39" s="599" t="s">
        <v>154</v>
      </c>
      <c r="I39" s="600">
        <v>5.5310820065441941</v>
      </c>
      <c r="J39" s="601" t="s">
        <v>153</v>
      </c>
      <c r="K39" s="600">
        <v>5.4785581111932498</v>
      </c>
      <c r="L39" s="601" t="s">
        <v>153</v>
      </c>
      <c r="M39" s="600" t="s">
        <v>153</v>
      </c>
      <c r="N39" s="601" t="s">
        <v>154</v>
      </c>
      <c r="P39" s="595"/>
      <c r="Q39" s="595"/>
      <c r="R39" s="595"/>
    </row>
    <row r="40" spans="1:18" x14ac:dyDescent="0.2">
      <c r="A40" s="589" t="s">
        <v>17</v>
      </c>
      <c r="B40" s="590"/>
      <c r="C40" s="591">
        <v>3234.972853182865</v>
      </c>
      <c r="D40" s="592" t="s">
        <v>153</v>
      </c>
      <c r="E40" s="591">
        <v>4096.6805353999462</v>
      </c>
      <c r="F40" s="592" t="s">
        <v>153</v>
      </c>
      <c r="G40" s="591">
        <v>3461.0235468730334</v>
      </c>
      <c r="H40" s="592" t="s">
        <v>153</v>
      </c>
      <c r="I40" s="593">
        <v>6.6899365252689584</v>
      </c>
      <c r="J40" s="594" t="s">
        <v>153</v>
      </c>
      <c r="K40" s="593">
        <v>8.4719513856709536</v>
      </c>
      <c r="L40" s="594" t="s">
        <v>153</v>
      </c>
      <c r="M40" s="593">
        <v>7.1574102448064618</v>
      </c>
      <c r="N40" s="594" t="s">
        <v>153</v>
      </c>
      <c r="P40" s="595"/>
      <c r="Q40" s="595"/>
      <c r="R40" s="595"/>
    </row>
    <row r="41" spans="1:18" x14ac:dyDescent="0.2">
      <c r="A41" s="589" t="s">
        <v>22</v>
      </c>
      <c r="B41" s="590"/>
      <c r="C41" s="591" t="s">
        <v>153</v>
      </c>
      <c r="D41" s="592" t="s">
        <v>154</v>
      </c>
      <c r="E41" s="591" t="s">
        <v>153</v>
      </c>
      <c r="F41" s="592" t="s">
        <v>154</v>
      </c>
      <c r="G41" s="591" t="s">
        <v>153</v>
      </c>
      <c r="H41" s="592" t="s">
        <v>154</v>
      </c>
      <c r="I41" s="593" t="s">
        <v>153</v>
      </c>
      <c r="J41" s="594" t="s">
        <v>154</v>
      </c>
      <c r="K41" s="593" t="s">
        <v>153</v>
      </c>
      <c r="L41" s="594" t="s">
        <v>154</v>
      </c>
      <c r="M41" s="593" t="s">
        <v>153</v>
      </c>
      <c r="N41" s="594" t="s">
        <v>154</v>
      </c>
      <c r="P41" s="595"/>
      <c r="Q41" s="595"/>
      <c r="R41" s="595"/>
    </row>
    <row r="42" spans="1:18" x14ac:dyDescent="0.2">
      <c r="A42" s="596" t="s">
        <v>2</v>
      </c>
      <c r="B42" s="597"/>
      <c r="C42" s="598">
        <v>4239.7650011945398</v>
      </c>
      <c r="D42" s="599" t="s">
        <v>153</v>
      </c>
      <c r="E42" s="598">
        <v>4503.6393248510121</v>
      </c>
      <c r="F42" s="599" t="s">
        <v>153</v>
      </c>
      <c r="G42" s="598" t="s">
        <v>153</v>
      </c>
      <c r="H42" s="599" t="s">
        <v>154</v>
      </c>
      <c r="I42" s="600">
        <v>8.0072124855077345</v>
      </c>
      <c r="J42" s="601" t="s">
        <v>153</v>
      </c>
      <c r="K42" s="600">
        <v>8.5055650541976764</v>
      </c>
      <c r="L42" s="601" t="s">
        <v>153</v>
      </c>
      <c r="M42" s="600" t="s">
        <v>153</v>
      </c>
      <c r="N42" s="601" t="s">
        <v>154</v>
      </c>
      <c r="P42" s="595"/>
      <c r="Q42" s="595"/>
      <c r="R42" s="595"/>
    </row>
    <row r="43" spans="1:18" x14ac:dyDescent="0.2">
      <c r="A43" s="596" t="s">
        <v>28</v>
      </c>
      <c r="B43" s="597"/>
      <c r="C43" s="598">
        <v>2209.7846506674391</v>
      </c>
      <c r="D43" s="599" t="s">
        <v>153</v>
      </c>
      <c r="E43" s="598">
        <v>2364.5515117431619</v>
      </c>
      <c r="F43" s="599" t="s">
        <v>153</v>
      </c>
      <c r="G43" s="598" t="s">
        <v>153</v>
      </c>
      <c r="H43" s="599" t="s">
        <v>154</v>
      </c>
      <c r="I43" s="600">
        <v>8.7490435313073682</v>
      </c>
      <c r="J43" s="601" t="s">
        <v>153</v>
      </c>
      <c r="K43" s="600">
        <v>9.3618009800236131</v>
      </c>
      <c r="L43" s="601" t="s">
        <v>153</v>
      </c>
      <c r="M43" s="600" t="s">
        <v>153</v>
      </c>
      <c r="N43" s="601" t="s">
        <v>154</v>
      </c>
      <c r="P43" s="595"/>
      <c r="Q43" s="595"/>
      <c r="R43" s="595"/>
    </row>
    <row r="44" spans="1:18" x14ac:dyDescent="0.2">
      <c r="A44" s="589" t="s">
        <v>23</v>
      </c>
      <c r="B44" s="590"/>
      <c r="C44" s="591">
        <v>2775.3060087486078</v>
      </c>
      <c r="D44" s="592" t="s">
        <v>153</v>
      </c>
      <c r="E44" s="591">
        <v>3894.4900007179408</v>
      </c>
      <c r="F44" s="592" t="s">
        <v>153</v>
      </c>
      <c r="G44" s="591">
        <v>4112.2735149565879</v>
      </c>
      <c r="H44" s="592" t="s">
        <v>153</v>
      </c>
      <c r="I44" s="593">
        <v>9.6742811289777872</v>
      </c>
      <c r="J44" s="594" t="s">
        <v>153</v>
      </c>
      <c r="K44" s="593">
        <v>13.57558085565009</v>
      </c>
      <c r="L44" s="594" t="s">
        <v>153</v>
      </c>
      <c r="M44" s="593">
        <v>14.334740002554907</v>
      </c>
      <c r="N44" s="594" t="s">
        <v>153</v>
      </c>
      <c r="P44" s="595"/>
      <c r="Q44" s="595"/>
      <c r="R44" s="595"/>
    </row>
    <row r="45" spans="1:18" x14ac:dyDescent="0.2">
      <c r="A45" s="589" t="s">
        <v>309</v>
      </c>
      <c r="B45" s="590"/>
      <c r="C45" s="591" t="s">
        <v>153</v>
      </c>
      <c r="D45" s="592" t="s">
        <v>154</v>
      </c>
      <c r="E45" s="591" t="s">
        <v>153</v>
      </c>
      <c r="F45" s="592" t="s">
        <v>154</v>
      </c>
      <c r="G45" s="591" t="s">
        <v>153</v>
      </c>
      <c r="H45" s="592" t="s">
        <v>154</v>
      </c>
      <c r="I45" s="593" t="s">
        <v>153</v>
      </c>
      <c r="J45" s="594" t="s">
        <v>154</v>
      </c>
      <c r="K45" s="593" t="s">
        <v>153</v>
      </c>
      <c r="L45" s="594" t="s">
        <v>154</v>
      </c>
      <c r="M45" s="593" t="s">
        <v>153</v>
      </c>
      <c r="N45" s="594" t="s">
        <v>154</v>
      </c>
      <c r="P45" s="595"/>
      <c r="Q45" s="595"/>
      <c r="R45" s="595"/>
    </row>
    <row r="46" spans="1:18" x14ac:dyDescent="0.2">
      <c r="A46" s="596" t="s">
        <v>86</v>
      </c>
      <c r="B46" s="597"/>
      <c r="C46" s="598">
        <v>969.13067455759744</v>
      </c>
      <c r="D46" s="599" t="s">
        <v>153</v>
      </c>
      <c r="E46" s="598">
        <v>1333.0331006530062</v>
      </c>
      <c r="F46" s="599" t="s">
        <v>153</v>
      </c>
      <c r="G46" s="598">
        <v>1204.5928508101229</v>
      </c>
      <c r="H46" s="599" t="s">
        <v>153</v>
      </c>
      <c r="I46" s="600">
        <v>3.4195936722116032</v>
      </c>
      <c r="J46" s="601" t="s">
        <v>153</v>
      </c>
      <c r="K46" s="600">
        <v>4.7036294232689828</v>
      </c>
      <c r="L46" s="601" t="s">
        <v>153</v>
      </c>
      <c r="M46" s="600">
        <v>4.2504258696610044</v>
      </c>
      <c r="N46" s="601" t="s">
        <v>153</v>
      </c>
      <c r="P46" s="595"/>
      <c r="Q46" s="595"/>
      <c r="R46" s="595"/>
    </row>
    <row r="47" spans="1:18" x14ac:dyDescent="0.2">
      <c r="A47" s="596" t="s">
        <v>11</v>
      </c>
      <c r="B47" s="597"/>
      <c r="C47" s="598">
        <v>2378.7552248459092</v>
      </c>
      <c r="D47" s="599" t="s">
        <v>153</v>
      </c>
      <c r="E47" s="598">
        <v>4548.2791067938906</v>
      </c>
      <c r="F47" s="599" t="s">
        <v>153</v>
      </c>
      <c r="G47" s="598" t="s">
        <v>153</v>
      </c>
      <c r="H47" s="599" t="s">
        <v>154</v>
      </c>
      <c r="I47" s="600">
        <v>7.8208290995616423</v>
      </c>
      <c r="J47" s="601" t="s">
        <v>153</v>
      </c>
      <c r="K47" s="600">
        <v>14.953751113104181</v>
      </c>
      <c r="L47" s="601" t="s">
        <v>153</v>
      </c>
      <c r="M47" s="600" t="s">
        <v>153</v>
      </c>
      <c r="N47" s="601" t="s">
        <v>154</v>
      </c>
      <c r="P47" s="595"/>
      <c r="Q47" s="595"/>
      <c r="R47" s="595"/>
    </row>
    <row r="48" spans="1:18" x14ac:dyDescent="0.2">
      <c r="A48" s="589" t="s">
        <v>26</v>
      </c>
      <c r="B48" s="590"/>
      <c r="C48" s="591">
        <v>3354.3901538098198</v>
      </c>
      <c r="D48" s="592" t="s">
        <v>153</v>
      </c>
      <c r="E48" s="591">
        <v>4379.9506558941221</v>
      </c>
      <c r="F48" s="592" t="s">
        <v>153</v>
      </c>
      <c r="G48" s="591" t="s">
        <v>153</v>
      </c>
      <c r="H48" s="592" t="s">
        <v>154</v>
      </c>
      <c r="I48" s="593">
        <v>9.9824008355626681</v>
      </c>
      <c r="J48" s="594" t="s">
        <v>153</v>
      </c>
      <c r="K48" s="593">
        <v>13.034388095094442</v>
      </c>
      <c r="L48" s="594" t="s">
        <v>153</v>
      </c>
      <c r="M48" s="593" t="s">
        <v>153</v>
      </c>
      <c r="N48" s="594" t="s">
        <v>154</v>
      </c>
      <c r="P48" s="595"/>
      <c r="Q48" s="595"/>
      <c r="R48" s="595"/>
    </row>
    <row r="49" spans="1:18" x14ac:dyDescent="0.2">
      <c r="A49" s="589" t="s">
        <v>7</v>
      </c>
      <c r="B49" s="590"/>
      <c r="C49" s="591" t="s">
        <v>153</v>
      </c>
      <c r="D49" s="592" t="s">
        <v>154</v>
      </c>
      <c r="E49" s="591" t="s">
        <v>153</v>
      </c>
      <c r="F49" s="592" t="s">
        <v>154</v>
      </c>
      <c r="G49" s="591" t="s">
        <v>153</v>
      </c>
      <c r="H49" s="592" t="s">
        <v>154</v>
      </c>
      <c r="I49" s="593" t="s">
        <v>153</v>
      </c>
      <c r="J49" s="594" t="s">
        <v>154</v>
      </c>
      <c r="K49" s="593" t="s">
        <v>153</v>
      </c>
      <c r="L49" s="594" t="s">
        <v>154</v>
      </c>
      <c r="M49" s="593" t="s">
        <v>153</v>
      </c>
      <c r="N49" s="594" t="s">
        <v>154</v>
      </c>
      <c r="P49" s="595"/>
      <c r="Q49" s="595"/>
      <c r="R49" s="595"/>
    </row>
    <row r="50" spans="1:18" x14ac:dyDescent="0.2">
      <c r="A50" s="596" t="s">
        <v>121</v>
      </c>
      <c r="B50" s="597"/>
      <c r="C50" s="598" t="s">
        <v>153</v>
      </c>
      <c r="D50" s="599" t="s">
        <v>154</v>
      </c>
      <c r="E50" s="598" t="s">
        <v>153</v>
      </c>
      <c r="F50" s="599" t="s">
        <v>154</v>
      </c>
      <c r="G50" s="598" t="s">
        <v>153</v>
      </c>
      <c r="H50" s="599" t="s">
        <v>154</v>
      </c>
      <c r="I50" s="600" t="s">
        <v>153</v>
      </c>
      <c r="J50" s="601" t="s">
        <v>154</v>
      </c>
      <c r="K50" s="600" t="s">
        <v>153</v>
      </c>
      <c r="L50" s="601" t="s">
        <v>154</v>
      </c>
      <c r="M50" s="600" t="s">
        <v>153</v>
      </c>
      <c r="N50" s="601" t="s">
        <v>154</v>
      </c>
      <c r="P50" s="595"/>
      <c r="Q50" s="595"/>
      <c r="R50" s="595"/>
    </row>
    <row r="51" spans="1:18" x14ac:dyDescent="0.2">
      <c r="A51" s="596" t="s">
        <v>41</v>
      </c>
      <c r="B51" s="597"/>
      <c r="C51" s="598">
        <v>1424.4458057086081</v>
      </c>
      <c r="D51" s="599" t="s">
        <v>153</v>
      </c>
      <c r="E51" s="598">
        <v>1537.8420374688999</v>
      </c>
      <c r="F51" s="599" t="s">
        <v>153</v>
      </c>
      <c r="G51" s="598">
        <v>1891.537252221917</v>
      </c>
      <c r="H51" s="599" t="s">
        <v>153</v>
      </c>
      <c r="I51" s="600">
        <v>7.2683755082152333</v>
      </c>
      <c r="J51" s="601" t="s">
        <v>153</v>
      </c>
      <c r="K51" s="600">
        <v>7.8469909882477582</v>
      </c>
      <c r="L51" s="601" t="s">
        <v>153</v>
      </c>
      <c r="M51" s="600">
        <v>9.6517557788639152</v>
      </c>
      <c r="N51" s="601" t="s">
        <v>153</v>
      </c>
      <c r="P51" s="595"/>
      <c r="Q51" s="595"/>
      <c r="R51" s="595"/>
    </row>
    <row r="52" spans="1:18" x14ac:dyDescent="0.2">
      <c r="A52" s="589" t="s">
        <v>4</v>
      </c>
      <c r="B52" s="590"/>
      <c r="C52" s="591" t="s">
        <v>153</v>
      </c>
      <c r="D52" s="592" t="s">
        <v>154</v>
      </c>
      <c r="E52" s="591">
        <v>3845.8161490683228</v>
      </c>
      <c r="F52" s="592" t="s">
        <v>153</v>
      </c>
      <c r="G52" s="591" t="s">
        <v>153</v>
      </c>
      <c r="H52" s="592" t="s">
        <v>154</v>
      </c>
      <c r="I52" s="593" t="s">
        <v>153</v>
      </c>
      <c r="J52" s="594" t="s">
        <v>154</v>
      </c>
      <c r="K52" s="593">
        <v>7.0224541122620581</v>
      </c>
      <c r="L52" s="594" t="s">
        <v>153</v>
      </c>
      <c r="M52" s="593" t="s">
        <v>153</v>
      </c>
      <c r="N52" s="594" t="s">
        <v>154</v>
      </c>
      <c r="P52" s="595"/>
      <c r="Q52" s="595"/>
      <c r="R52" s="595"/>
    </row>
    <row r="53" spans="1:18" x14ac:dyDescent="0.2">
      <c r="A53" s="589"/>
      <c r="B53" s="590"/>
      <c r="C53" s="591"/>
      <c r="D53" s="592"/>
      <c r="E53" s="591" t="s">
        <v>153</v>
      </c>
      <c r="F53" s="592"/>
      <c r="G53" s="591"/>
      <c r="H53" s="592"/>
      <c r="I53" s="593"/>
      <c r="J53" s="594"/>
      <c r="K53" s="593"/>
      <c r="L53" s="594"/>
      <c r="M53" s="593"/>
      <c r="N53" s="594"/>
    </row>
    <row r="54" spans="1:18" x14ac:dyDescent="0.2">
      <c r="A54" s="602" t="s">
        <v>15</v>
      </c>
      <c r="B54" s="602">
        <v>1</v>
      </c>
      <c r="C54" s="603">
        <v>2832</v>
      </c>
      <c r="D54" s="604" t="s">
        <v>153</v>
      </c>
      <c r="E54" s="603">
        <v>3389</v>
      </c>
      <c r="F54" s="604" t="s">
        <v>153</v>
      </c>
      <c r="G54" s="603">
        <v>3776</v>
      </c>
      <c r="H54" s="604" t="s">
        <v>153</v>
      </c>
      <c r="I54" s="605">
        <v>7.4613675747381789</v>
      </c>
      <c r="J54" s="606" t="s">
        <v>153</v>
      </c>
      <c r="K54" s="605">
        <v>8.8339866078979945</v>
      </c>
      <c r="L54" s="606" t="s">
        <v>153</v>
      </c>
      <c r="M54" s="605">
        <v>9.219953046168996</v>
      </c>
      <c r="N54" s="606" t="s">
        <v>153</v>
      </c>
    </row>
    <row r="55" spans="1:18" ht="20.25" customHeight="1" x14ac:dyDescent="0.2">
      <c r="A55" s="823" t="s">
        <v>310</v>
      </c>
      <c r="B55" s="823"/>
      <c r="C55" s="823"/>
      <c r="D55" s="823"/>
      <c r="E55" s="823"/>
      <c r="F55" s="823"/>
      <c r="G55" s="823"/>
      <c r="H55" s="823"/>
      <c r="I55" s="823"/>
      <c r="J55" s="823"/>
      <c r="K55" s="823"/>
      <c r="L55" s="823"/>
      <c r="M55" s="823"/>
      <c r="N55" s="823"/>
    </row>
    <row r="56" spans="1:18" ht="21" customHeight="1" x14ac:dyDescent="0.2">
      <c r="A56" s="824"/>
      <c r="B56" s="824"/>
      <c r="C56" s="824"/>
      <c r="D56" s="824"/>
      <c r="E56" s="824"/>
      <c r="F56" s="824"/>
      <c r="G56" s="824"/>
      <c r="H56" s="824"/>
      <c r="I56" s="824"/>
      <c r="J56" s="824"/>
      <c r="K56" s="824"/>
      <c r="L56" s="824"/>
      <c r="M56" s="824"/>
      <c r="N56" s="824"/>
    </row>
    <row r="57" spans="1:18" x14ac:dyDescent="0.2">
      <c r="A57" s="607" t="s">
        <v>168</v>
      </c>
      <c r="B57" s="608"/>
      <c r="C57" s="609"/>
      <c r="D57" s="609"/>
      <c r="E57" s="609"/>
      <c r="F57" s="609"/>
      <c r="G57" s="609"/>
      <c r="H57" s="609"/>
      <c r="I57" s="610"/>
      <c r="J57" s="610"/>
      <c r="K57" s="610"/>
      <c r="L57" s="610"/>
      <c r="M57" s="610"/>
      <c r="N57" s="611"/>
    </row>
    <row r="58" spans="1:18" x14ac:dyDescent="0.2">
      <c r="A58" s="825" t="s">
        <v>311</v>
      </c>
      <c r="B58" s="826"/>
      <c r="C58" s="826"/>
      <c r="D58" s="826"/>
      <c r="E58" s="826"/>
      <c r="F58" s="826"/>
      <c r="G58" s="826"/>
      <c r="H58" s="826"/>
      <c r="I58" s="826"/>
      <c r="J58" s="826"/>
      <c r="K58" s="826"/>
      <c r="L58" s="826"/>
      <c r="M58" s="826"/>
      <c r="N58" s="826"/>
    </row>
    <row r="59" spans="1:18" x14ac:dyDescent="0.2">
      <c r="A59" s="612" t="s">
        <v>58</v>
      </c>
    </row>
  </sheetData>
  <mergeCells count="19">
    <mergeCell ref="A55:N56"/>
    <mergeCell ref="A58:N58"/>
    <mergeCell ref="M13:N13"/>
    <mergeCell ref="C14:D14"/>
    <mergeCell ref="E14:F14"/>
    <mergeCell ref="G14:H14"/>
    <mergeCell ref="I14:J14"/>
    <mergeCell ref="K14:L14"/>
    <mergeCell ref="M14:N14"/>
    <mergeCell ref="C11:H11"/>
    <mergeCell ref="I11:N11"/>
    <mergeCell ref="B12:B13"/>
    <mergeCell ref="C12:H12"/>
    <mergeCell ref="I12:N12"/>
    <mergeCell ref="C13:D13"/>
    <mergeCell ref="E13:F13"/>
    <mergeCell ref="G13:H13"/>
    <mergeCell ref="I13:J13"/>
    <mergeCell ref="K13:L13"/>
  </mergeCells>
  <hyperlinks>
    <hyperlink ref="A1" r:id="rId1" display="http://dx.doi.org/10.1787/eag-2016-en"/>
    <hyperlink ref="A4" r:id="rId2"/>
  </hyperlinks>
  <pageMargins left="0.7" right="0.7" top="0.75" bottom="0.75" header="0.3" footer="0.3"/>
  <pageSetup paperSize="9"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L81"/>
  <sheetViews>
    <sheetView topLeftCell="A88" zoomScale="90" zoomScaleNormal="90" zoomScalePageLayoutView="90" workbookViewId="0">
      <selection activeCell="H143" sqref="H143"/>
    </sheetView>
  </sheetViews>
  <sheetFormatPr defaultColWidth="8.85546875" defaultRowHeight="12.75" x14ac:dyDescent="0.2"/>
  <cols>
    <col min="1" max="1" width="17.140625" style="659" customWidth="1"/>
    <col min="2" max="2" width="6" style="659" customWidth="1"/>
    <col min="3" max="3" width="2.42578125" style="659" bestFit="1" customWidth="1"/>
    <col min="4" max="4" width="11.42578125" style="659" bestFit="1" customWidth="1"/>
    <col min="5" max="5" width="8.42578125" style="659" bestFit="1" customWidth="1"/>
    <col min="6" max="6" width="11.28515625" style="659" bestFit="1" customWidth="1"/>
    <col min="7" max="7" width="10" style="659" bestFit="1" customWidth="1"/>
    <col min="8" max="8" width="11.140625" style="659" bestFit="1" customWidth="1"/>
    <col min="9" max="10" width="10.85546875" style="659" customWidth="1"/>
    <col min="11" max="11" width="11" style="659" customWidth="1"/>
    <col min="12" max="12" width="10.7109375" style="659" customWidth="1"/>
    <col min="13" max="13" width="18.140625" style="659" customWidth="1"/>
    <col min="14" max="16384" width="8.85546875" style="659"/>
  </cols>
  <sheetData>
    <row r="1" spans="1:12" s="613" customFormat="1" x14ac:dyDescent="0.2">
      <c r="A1" s="437" t="s">
        <v>59</v>
      </c>
    </row>
    <row r="2" spans="1:12" s="613" customFormat="1" x14ac:dyDescent="0.2">
      <c r="A2" s="613" t="s">
        <v>300</v>
      </c>
      <c r="B2" s="613" t="s">
        <v>324</v>
      </c>
    </row>
    <row r="3" spans="1:12" s="613" customFormat="1" x14ac:dyDescent="0.2">
      <c r="A3" s="613" t="s">
        <v>62</v>
      </c>
    </row>
    <row r="4" spans="1:12" s="613" customFormat="1" x14ac:dyDescent="0.2">
      <c r="A4" s="437" t="s">
        <v>63</v>
      </c>
    </row>
    <row r="5" spans="1:12" s="613" customFormat="1" x14ac:dyDescent="0.2"/>
    <row r="6" spans="1:12" x14ac:dyDescent="0.2">
      <c r="A6" s="668" t="s">
        <v>325</v>
      </c>
      <c r="B6" s="669"/>
      <c r="C6" s="669"/>
      <c r="D6" s="669"/>
      <c r="E6" s="669"/>
      <c r="F6" s="669"/>
      <c r="G6" s="669"/>
      <c r="H6" s="669"/>
      <c r="I6" s="669"/>
      <c r="J6" s="669"/>
      <c r="K6" s="669"/>
      <c r="L6" s="617"/>
    </row>
    <row r="7" spans="1:12" x14ac:dyDescent="0.2">
      <c r="A7" s="668" t="s">
        <v>326</v>
      </c>
      <c r="B7" s="670"/>
      <c r="C7" s="670"/>
      <c r="D7" s="670"/>
      <c r="E7" s="670"/>
      <c r="F7" s="670"/>
      <c r="G7" s="670"/>
      <c r="H7" s="670"/>
      <c r="I7" s="670"/>
      <c r="J7" s="670"/>
      <c r="K7" s="670"/>
      <c r="L7" s="617"/>
    </row>
    <row r="8" spans="1:12" ht="13.5" x14ac:dyDescent="0.25">
      <c r="A8" s="624" t="s">
        <v>327</v>
      </c>
      <c r="B8" s="625"/>
      <c r="C8" s="625"/>
      <c r="D8" s="625"/>
      <c r="E8" s="625"/>
      <c r="F8" s="625"/>
      <c r="G8" s="625"/>
      <c r="H8" s="625"/>
      <c r="I8" s="625"/>
      <c r="J8" s="625"/>
      <c r="K8" s="625"/>
      <c r="L8" s="617"/>
    </row>
    <row r="9" spans="1:12" ht="69" customHeight="1" x14ac:dyDescent="0.2">
      <c r="A9" s="829" t="s">
        <v>328</v>
      </c>
      <c r="B9" s="830"/>
      <c r="C9" s="830"/>
      <c r="D9" s="830"/>
      <c r="E9" s="830"/>
      <c r="F9" s="830"/>
      <c r="G9" s="830"/>
      <c r="H9" s="830"/>
      <c r="I9" s="830"/>
      <c r="J9" s="830"/>
      <c r="K9" s="830"/>
      <c r="L9" s="830"/>
    </row>
    <row r="10" spans="1:12" ht="17.25" customHeight="1" x14ac:dyDescent="0.2">
      <c r="A10" s="621"/>
      <c r="B10" s="621"/>
      <c r="C10" s="621"/>
      <c r="D10" s="621"/>
      <c r="E10" s="621"/>
      <c r="F10" s="621"/>
      <c r="G10" s="621"/>
      <c r="H10" s="621"/>
      <c r="I10" s="621"/>
      <c r="J10" s="621"/>
      <c r="K10" s="621"/>
      <c r="L10" s="617"/>
    </row>
    <row r="11" spans="1:12" ht="13.5" x14ac:dyDescent="0.25">
      <c r="A11" s="627"/>
      <c r="B11" s="628"/>
      <c r="C11" s="628"/>
      <c r="D11" s="628"/>
      <c r="E11" s="628"/>
      <c r="F11" s="628"/>
      <c r="G11" s="628"/>
      <c r="H11" s="628"/>
      <c r="I11" s="628"/>
      <c r="J11" s="628"/>
      <c r="K11" s="628"/>
      <c r="L11" s="617"/>
    </row>
    <row r="12" spans="1:12" ht="13.5" x14ac:dyDescent="0.25">
      <c r="A12" s="627"/>
      <c r="B12" s="628"/>
      <c r="C12" s="628"/>
      <c r="D12" s="628"/>
      <c r="E12" s="628"/>
      <c r="F12" s="628"/>
      <c r="G12" s="628"/>
      <c r="H12" s="628"/>
      <c r="I12" s="628"/>
      <c r="J12" s="628"/>
      <c r="K12" s="628"/>
      <c r="L12" s="617"/>
    </row>
    <row r="13" spans="1:12" ht="13.5" x14ac:dyDescent="0.25">
      <c r="A13" s="627"/>
      <c r="B13" s="628"/>
      <c r="C13" s="628"/>
      <c r="D13" s="628"/>
      <c r="E13" s="628"/>
      <c r="F13" s="628"/>
      <c r="G13" s="628"/>
      <c r="H13" s="628"/>
      <c r="I13" s="628"/>
      <c r="J13" s="628"/>
      <c r="K13" s="628"/>
      <c r="L13" s="617"/>
    </row>
    <row r="14" spans="1:12" ht="13.5" x14ac:dyDescent="0.25">
      <c r="A14" s="627"/>
      <c r="B14" s="628"/>
      <c r="C14" s="628"/>
      <c r="D14" s="628"/>
      <c r="E14" s="628"/>
      <c r="F14" s="628"/>
      <c r="G14" s="628"/>
      <c r="H14" s="628"/>
      <c r="I14" s="628"/>
      <c r="J14" s="628"/>
      <c r="K14" s="628"/>
      <c r="L14" s="617"/>
    </row>
    <row r="15" spans="1:12" ht="13.5" x14ac:dyDescent="0.25">
      <c r="A15" s="627"/>
      <c r="B15" s="628"/>
      <c r="C15" s="628"/>
      <c r="D15" s="628"/>
      <c r="E15" s="628"/>
      <c r="F15" s="628"/>
      <c r="G15" s="628"/>
      <c r="H15" s="628"/>
      <c r="I15" s="628"/>
      <c r="J15" s="628"/>
      <c r="K15" s="628"/>
      <c r="L15" s="617"/>
    </row>
    <row r="16" spans="1:12" ht="13.5" x14ac:dyDescent="0.25">
      <c r="A16" s="627"/>
      <c r="B16" s="628"/>
      <c r="C16" s="628"/>
      <c r="D16" s="628"/>
      <c r="E16" s="628"/>
      <c r="F16" s="628"/>
      <c r="G16" s="628"/>
      <c r="H16" s="628"/>
      <c r="I16" s="628"/>
      <c r="J16" s="628"/>
      <c r="K16" s="628"/>
      <c r="L16" s="617"/>
    </row>
    <row r="17" spans="1:12" ht="13.5" x14ac:dyDescent="0.25">
      <c r="A17" s="627"/>
      <c r="B17" s="628"/>
      <c r="C17" s="628"/>
      <c r="D17" s="628"/>
      <c r="E17" s="628"/>
      <c r="F17" s="628"/>
      <c r="G17" s="628"/>
      <c r="H17" s="628"/>
      <c r="I17" s="628"/>
      <c r="J17" s="628"/>
      <c r="K17" s="628"/>
      <c r="L17" s="617"/>
    </row>
    <row r="18" spans="1:12" ht="13.5" x14ac:dyDescent="0.25">
      <c r="A18" s="627"/>
      <c r="B18" s="628"/>
      <c r="C18" s="628"/>
      <c r="D18" s="628"/>
      <c r="E18" s="628"/>
      <c r="F18" s="628"/>
      <c r="G18" s="628"/>
      <c r="H18" s="628"/>
      <c r="I18" s="628"/>
      <c r="J18" s="628"/>
      <c r="K18" s="628"/>
      <c r="L18" s="617"/>
    </row>
    <row r="19" spans="1:12" ht="13.5" x14ac:dyDescent="0.25">
      <c r="A19" s="627"/>
      <c r="B19" s="628"/>
      <c r="C19" s="628"/>
      <c r="D19" s="628"/>
      <c r="E19" s="628"/>
      <c r="F19" s="628"/>
      <c r="G19" s="628"/>
      <c r="H19" s="628"/>
      <c r="I19" s="628"/>
      <c r="J19" s="628"/>
      <c r="K19" s="628"/>
      <c r="L19" s="617"/>
    </row>
    <row r="20" spans="1:12" ht="13.5" x14ac:dyDescent="0.25">
      <c r="A20" s="627"/>
      <c r="B20" s="628"/>
      <c r="C20" s="628"/>
      <c r="D20" s="628"/>
      <c r="E20" s="628"/>
      <c r="F20" s="628"/>
      <c r="G20" s="628"/>
      <c r="H20" s="628"/>
      <c r="I20" s="628"/>
      <c r="J20" s="628"/>
      <c r="K20" s="628"/>
      <c r="L20" s="617"/>
    </row>
    <row r="21" spans="1:12" ht="13.5" x14ac:dyDescent="0.25">
      <c r="A21" s="627"/>
      <c r="B21" s="628"/>
      <c r="C21" s="628"/>
      <c r="D21" s="628"/>
      <c r="E21" s="628"/>
      <c r="F21" s="628"/>
      <c r="G21" s="628"/>
      <c r="H21" s="628"/>
      <c r="I21" s="628"/>
      <c r="J21" s="628"/>
      <c r="K21" s="628"/>
      <c r="L21" s="617"/>
    </row>
    <row r="22" spans="1:12" ht="13.5" x14ac:dyDescent="0.25">
      <c r="A22" s="627"/>
      <c r="B22" s="628"/>
      <c r="C22" s="628"/>
      <c r="D22" s="628"/>
      <c r="E22" s="628"/>
      <c r="F22" s="628"/>
      <c r="G22" s="628"/>
      <c r="H22" s="628"/>
      <c r="I22" s="628"/>
      <c r="J22" s="628"/>
      <c r="K22" s="628"/>
      <c r="L22" s="617"/>
    </row>
    <row r="23" spans="1:12" ht="13.5" x14ac:dyDescent="0.25">
      <c r="A23" s="627"/>
      <c r="B23" s="628"/>
      <c r="C23" s="628"/>
      <c r="D23" s="628"/>
      <c r="E23" s="628"/>
      <c r="F23" s="628"/>
      <c r="G23" s="628"/>
      <c r="H23" s="628"/>
      <c r="I23" s="628"/>
      <c r="J23" s="628"/>
      <c r="K23" s="628"/>
      <c r="L23" s="617"/>
    </row>
    <row r="24" spans="1:12" ht="13.5" x14ac:dyDescent="0.25">
      <c r="A24" s="627"/>
      <c r="B24" s="628"/>
      <c r="C24" s="628"/>
      <c r="D24" s="628"/>
      <c r="E24" s="628"/>
      <c r="F24" s="628"/>
      <c r="G24" s="628"/>
      <c r="H24" s="628"/>
      <c r="I24" s="628"/>
      <c r="J24" s="628"/>
      <c r="K24" s="628"/>
      <c r="L24" s="617"/>
    </row>
    <row r="25" spans="1:12" ht="13.5" x14ac:dyDescent="0.25">
      <c r="A25" s="627"/>
      <c r="B25" s="628"/>
      <c r="C25" s="628"/>
      <c r="D25" s="628"/>
      <c r="E25" s="628"/>
      <c r="F25" s="628"/>
      <c r="G25" s="628"/>
      <c r="H25" s="628"/>
      <c r="I25" s="628"/>
      <c r="J25" s="628"/>
      <c r="K25" s="628"/>
      <c r="L25" s="617"/>
    </row>
    <row r="26" spans="1:12" ht="13.5" x14ac:dyDescent="0.25">
      <c r="A26" s="627"/>
      <c r="B26" s="628"/>
      <c r="C26" s="628"/>
      <c r="D26" s="628"/>
      <c r="E26" s="628"/>
      <c r="F26" s="628"/>
      <c r="G26" s="628"/>
      <c r="H26" s="628"/>
      <c r="I26" s="628"/>
      <c r="J26" s="628"/>
      <c r="K26" s="628"/>
      <c r="L26" s="617"/>
    </row>
    <row r="27" spans="1:12" ht="13.5" x14ac:dyDescent="0.25">
      <c r="A27" s="627"/>
      <c r="B27" s="628"/>
      <c r="C27" s="628"/>
      <c r="D27" s="628"/>
      <c r="E27" s="628"/>
      <c r="F27" s="628"/>
      <c r="G27" s="628"/>
      <c r="H27" s="628"/>
      <c r="I27" s="628"/>
      <c r="J27" s="628"/>
      <c r="K27" s="628"/>
      <c r="L27" s="617"/>
    </row>
    <row r="28" spans="1:12" ht="13.5" x14ac:dyDescent="0.25">
      <c r="A28" s="627"/>
      <c r="B28" s="628"/>
      <c r="C28" s="628"/>
      <c r="D28" s="628"/>
      <c r="E28" s="628"/>
      <c r="F28" s="628"/>
      <c r="G28" s="628"/>
      <c r="H28" s="628"/>
      <c r="I28" s="628"/>
      <c r="J28" s="628"/>
      <c r="K28" s="628"/>
      <c r="L28" s="617"/>
    </row>
    <row r="29" spans="1:12" ht="13.5" x14ac:dyDescent="0.25">
      <c r="A29" s="627"/>
      <c r="B29" s="628"/>
      <c r="C29" s="628"/>
      <c r="D29" s="628"/>
      <c r="E29" s="628"/>
      <c r="F29" s="628"/>
      <c r="G29" s="628"/>
      <c r="H29" s="628"/>
      <c r="I29" s="628"/>
      <c r="J29" s="628"/>
      <c r="K29" s="628"/>
      <c r="L29" s="617"/>
    </row>
    <row r="30" spans="1:12" ht="13.5" x14ac:dyDescent="0.25">
      <c r="A30" s="627"/>
      <c r="B30" s="628"/>
      <c r="C30" s="628"/>
      <c r="D30" s="628"/>
      <c r="E30" s="628"/>
      <c r="F30" s="628"/>
      <c r="G30" s="628"/>
      <c r="H30" s="628"/>
      <c r="I30" s="628"/>
      <c r="J30" s="628"/>
      <c r="K30" s="628"/>
      <c r="L30" s="617"/>
    </row>
    <row r="31" spans="1:12" ht="13.5" x14ac:dyDescent="0.25">
      <c r="A31" s="627"/>
      <c r="B31" s="628"/>
      <c r="C31" s="628"/>
      <c r="D31" s="628"/>
      <c r="E31" s="628"/>
      <c r="F31" s="628"/>
      <c r="G31" s="628"/>
      <c r="H31" s="628"/>
      <c r="I31" s="628"/>
      <c r="J31" s="628"/>
      <c r="K31" s="628"/>
      <c r="L31" s="617"/>
    </row>
    <row r="32" spans="1:12" ht="13.5" x14ac:dyDescent="0.25">
      <c r="A32" s="627"/>
      <c r="B32" s="628"/>
      <c r="C32" s="628"/>
      <c r="D32" s="628"/>
      <c r="E32" s="628"/>
      <c r="F32" s="628"/>
      <c r="G32" s="628"/>
      <c r="H32" s="628"/>
      <c r="I32" s="628"/>
      <c r="J32" s="628"/>
      <c r="K32" s="628"/>
      <c r="L32" s="617"/>
    </row>
    <row r="33" spans="1:12" ht="13.5" x14ac:dyDescent="0.25">
      <c r="A33" s="627"/>
      <c r="B33" s="628"/>
      <c r="C33" s="628"/>
      <c r="D33" s="628"/>
      <c r="E33" s="628"/>
      <c r="F33" s="628"/>
      <c r="G33" s="628"/>
      <c r="H33" s="628"/>
      <c r="I33" s="628"/>
      <c r="J33" s="628"/>
      <c r="K33" s="628"/>
      <c r="L33" s="617"/>
    </row>
    <row r="34" spans="1:12" x14ac:dyDescent="0.2">
      <c r="A34" s="617"/>
      <c r="B34" s="628"/>
      <c r="C34" s="628"/>
      <c r="D34" s="628"/>
      <c r="E34" s="628"/>
      <c r="F34" s="628"/>
      <c r="G34" s="628"/>
      <c r="H34" s="628"/>
      <c r="I34" s="628"/>
      <c r="J34" s="628"/>
      <c r="K34" s="628"/>
      <c r="L34" s="617"/>
    </row>
    <row r="35" spans="1:12" x14ac:dyDescent="0.2">
      <c r="A35" s="671"/>
      <c r="B35" s="628"/>
      <c r="C35" s="628"/>
      <c r="D35" s="628"/>
      <c r="E35" s="628"/>
      <c r="F35" s="628"/>
      <c r="G35" s="628"/>
      <c r="H35" s="628"/>
      <c r="I35" s="628"/>
      <c r="J35" s="628"/>
      <c r="K35" s="628"/>
      <c r="L35" s="617"/>
    </row>
    <row r="36" spans="1:12" ht="13.5" x14ac:dyDescent="0.25">
      <c r="A36" s="624" t="s">
        <v>329</v>
      </c>
      <c r="B36" s="628"/>
      <c r="C36" s="628"/>
      <c r="D36" s="628"/>
      <c r="E36" s="628"/>
      <c r="F36" s="628"/>
      <c r="G36" s="628"/>
      <c r="H36" s="628"/>
      <c r="I36" s="628"/>
      <c r="J36" s="628"/>
      <c r="K36" s="628"/>
      <c r="L36" s="617"/>
    </row>
    <row r="37" spans="1:12" ht="13.5" x14ac:dyDescent="0.25">
      <c r="A37" s="672" t="s">
        <v>330</v>
      </c>
      <c r="B37" s="628"/>
      <c r="C37" s="628"/>
      <c r="D37" s="628"/>
      <c r="E37" s="628"/>
      <c r="F37" s="628"/>
      <c r="G37" s="628"/>
      <c r="H37" s="628"/>
      <c r="I37" s="628"/>
      <c r="J37" s="628"/>
      <c r="K37" s="628"/>
      <c r="L37" s="617"/>
    </row>
    <row r="38" spans="1:12" ht="13.5" x14ac:dyDescent="0.25">
      <c r="A38" s="304" t="s">
        <v>58</v>
      </c>
      <c r="B38" s="628"/>
      <c r="C38" s="628"/>
      <c r="D38" s="628"/>
      <c r="E38" s="628"/>
      <c r="F38" s="628"/>
      <c r="G38" s="628"/>
      <c r="H38" s="628"/>
      <c r="I38" s="628"/>
      <c r="J38" s="628"/>
      <c r="K38" s="628"/>
      <c r="L38" s="635"/>
    </row>
    <row r="39" spans="1:12" x14ac:dyDescent="0.2">
      <c r="B39" s="673"/>
      <c r="C39" s="673"/>
      <c r="D39" s="673"/>
      <c r="E39" s="673"/>
      <c r="F39" s="673"/>
      <c r="G39" s="673"/>
      <c r="H39" s="673"/>
      <c r="I39" s="673"/>
      <c r="J39" s="673"/>
      <c r="K39" s="673"/>
    </row>
    <row r="40" spans="1:12" x14ac:dyDescent="0.2">
      <c r="A40" s="674"/>
      <c r="B40" s="675"/>
      <c r="C40" s="675"/>
      <c r="D40" s="675"/>
      <c r="E40" s="675"/>
      <c r="F40" s="675"/>
      <c r="G40" s="675"/>
      <c r="H40" s="675"/>
      <c r="I40" s="675"/>
      <c r="J40" s="675"/>
      <c r="K40" s="675"/>
    </row>
    <row r="41" spans="1:12" x14ac:dyDescent="0.2">
      <c r="A41" s="674"/>
      <c r="B41" s="675"/>
      <c r="C41" s="675"/>
      <c r="D41" s="675"/>
      <c r="E41" s="675"/>
      <c r="F41" s="675"/>
      <c r="G41" s="675"/>
      <c r="H41" s="675"/>
      <c r="I41" s="675"/>
      <c r="J41" s="675"/>
      <c r="K41" s="675"/>
    </row>
    <row r="42" spans="1:12" x14ac:dyDescent="0.2">
      <c r="A42" s="676" t="s">
        <v>331</v>
      </c>
      <c r="B42" s="675"/>
      <c r="C42" s="675"/>
      <c r="E42" s="675"/>
      <c r="F42" s="675"/>
      <c r="G42" s="675"/>
      <c r="H42" s="675"/>
      <c r="I42" s="675"/>
      <c r="J42" s="675"/>
      <c r="K42" s="675"/>
    </row>
    <row r="43" spans="1:12" x14ac:dyDescent="0.2">
      <c r="A43" s="677"/>
      <c r="B43" s="678"/>
      <c r="C43" s="678"/>
      <c r="E43" s="679"/>
      <c r="F43" s="679"/>
      <c r="G43" s="679"/>
      <c r="H43" s="679"/>
      <c r="I43" s="679"/>
      <c r="J43" s="679"/>
      <c r="K43" s="679"/>
    </row>
    <row r="44" spans="1:12" ht="51" x14ac:dyDescent="0.2">
      <c r="A44" s="680" t="s">
        <v>322</v>
      </c>
      <c r="B44" s="681" t="s">
        <v>332</v>
      </c>
      <c r="C44" s="682"/>
      <c r="D44" s="680" t="s">
        <v>333</v>
      </c>
      <c r="E44" s="680" t="s">
        <v>334</v>
      </c>
      <c r="F44" s="680" t="s">
        <v>335</v>
      </c>
      <c r="G44" s="680" t="s">
        <v>336</v>
      </c>
      <c r="H44" s="680" t="s">
        <v>337</v>
      </c>
    </row>
    <row r="45" spans="1:12" ht="13.5" x14ac:dyDescent="0.25">
      <c r="A45" s="683" t="s">
        <v>75</v>
      </c>
      <c r="B45" s="684">
        <v>11506.090537343571</v>
      </c>
      <c r="C45" s="685" t="s">
        <v>153</v>
      </c>
      <c r="D45" s="684">
        <v>8117.5143332958505</v>
      </c>
      <c r="E45" s="684">
        <v>6132.1310661860589</v>
      </c>
      <c r="F45" s="684">
        <v>-584.10497520771617</v>
      </c>
      <c r="G45" s="684">
        <v>-558.76331919622919</v>
      </c>
      <c r="H45" s="686">
        <v>3128.2515615137404</v>
      </c>
    </row>
    <row r="46" spans="1:12" ht="13.5" x14ac:dyDescent="0.25">
      <c r="A46" s="687" t="s">
        <v>5</v>
      </c>
      <c r="B46" s="688">
        <v>5379.0672263749611</v>
      </c>
      <c r="C46" s="689" t="s">
        <v>153</v>
      </c>
      <c r="D46" s="688">
        <v>1990.4910223272414</v>
      </c>
      <c r="E46" s="688">
        <v>213.73175166635707</v>
      </c>
      <c r="F46" s="688">
        <v>-74.675868825664324</v>
      </c>
      <c r="G46" s="688">
        <v>523.36835576366946</v>
      </c>
      <c r="H46" s="690">
        <v>1328.0667837228789</v>
      </c>
    </row>
    <row r="47" spans="1:12" ht="13.5" x14ac:dyDescent="0.25">
      <c r="A47" s="683" t="s">
        <v>155</v>
      </c>
      <c r="B47" s="684">
        <v>5299.7052864495436</v>
      </c>
      <c r="C47" s="685" t="s">
        <v>153</v>
      </c>
      <c r="D47" s="684">
        <v>1911.1290824018238</v>
      </c>
      <c r="E47" s="684">
        <v>381.83686729892173</v>
      </c>
      <c r="F47" s="684">
        <v>57.886966197913019</v>
      </c>
      <c r="G47" s="684">
        <v>939.25944644563367</v>
      </c>
      <c r="H47" s="686">
        <v>532.1458024593569</v>
      </c>
    </row>
    <row r="48" spans="1:12" ht="13.5" x14ac:dyDescent="0.25">
      <c r="A48" s="687" t="s">
        <v>19</v>
      </c>
      <c r="B48" s="688">
        <v>5181.4302607350146</v>
      </c>
      <c r="C48" s="689" t="s">
        <v>153</v>
      </c>
      <c r="D48" s="688">
        <v>1792.8540566872948</v>
      </c>
      <c r="E48" s="688">
        <v>1874.1509294495384</v>
      </c>
      <c r="F48" s="688">
        <v>-238.8751416589426</v>
      </c>
      <c r="G48" s="688">
        <v>-394.26315172617933</v>
      </c>
      <c r="H48" s="690">
        <v>551.84142062287856</v>
      </c>
    </row>
    <row r="49" spans="1:8" ht="13.5" x14ac:dyDescent="0.25">
      <c r="A49" s="683" t="s">
        <v>156</v>
      </c>
      <c r="B49" s="684">
        <v>5155.9250654731741</v>
      </c>
      <c r="C49" s="685" t="s">
        <v>153</v>
      </c>
      <c r="D49" s="684">
        <v>1767.3488614254543</v>
      </c>
      <c r="E49" s="684">
        <v>260.67366228660745</v>
      </c>
      <c r="F49" s="684">
        <v>247.20472874008453</v>
      </c>
      <c r="G49" s="684">
        <v>104.22490528301533</v>
      </c>
      <c r="H49" s="686">
        <v>1155.245565115747</v>
      </c>
    </row>
    <row r="50" spans="1:8" ht="13.5" x14ac:dyDescent="0.25">
      <c r="A50" s="687" t="s">
        <v>14</v>
      </c>
      <c r="B50" s="688">
        <v>4787.9703087453063</v>
      </c>
      <c r="C50" s="689" t="s">
        <v>154</v>
      </c>
      <c r="D50" s="688">
        <v>1399.3941046975865</v>
      </c>
      <c r="E50" s="688">
        <v>-186.81802765163158</v>
      </c>
      <c r="F50" s="688">
        <v>-332.10667713416041</v>
      </c>
      <c r="G50" s="688">
        <v>612.58462716788085</v>
      </c>
      <c r="H50" s="690">
        <v>1305.7341823154984</v>
      </c>
    </row>
    <row r="51" spans="1:8" ht="13.5" x14ac:dyDescent="0.25">
      <c r="A51" s="683" t="s">
        <v>3</v>
      </c>
      <c r="B51" s="684">
        <v>4752.3224466354441</v>
      </c>
      <c r="C51" s="685" t="s">
        <v>154</v>
      </c>
      <c r="D51" s="684">
        <v>1363.7462425877243</v>
      </c>
      <c r="E51" s="684">
        <v>712.0695223101194</v>
      </c>
      <c r="F51" s="684">
        <v>63.214215219899565</v>
      </c>
      <c r="G51" s="684">
        <v>129.50687801000737</v>
      </c>
      <c r="H51" s="686">
        <v>458.95562704769901</v>
      </c>
    </row>
    <row r="52" spans="1:8" ht="13.5" x14ac:dyDescent="0.25">
      <c r="A52" s="687" t="s">
        <v>18</v>
      </c>
      <c r="B52" s="688">
        <v>4576.0989204592433</v>
      </c>
      <c r="C52" s="689" t="s">
        <v>154</v>
      </c>
      <c r="D52" s="688">
        <v>1187.5227164115236</v>
      </c>
      <c r="E52" s="688">
        <v>993.26975974570462</v>
      </c>
      <c r="F52" s="688">
        <v>410.35390679359875</v>
      </c>
      <c r="G52" s="688">
        <v>-682.29791331013087</v>
      </c>
      <c r="H52" s="690">
        <v>466.1969631823514</v>
      </c>
    </row>
    <row r="53" spans="1:8" ht="13.5" x14ac:dyDescent="0.25">
      <c r="A53" s="683" t="s">
        <v>11</v>
      </c>
      <c r="B53" s="684">
        <v>4548.2791067938906</v>
      </c>
      <c r="C53" s="685" t="s">
        <v>154</v>
      </c>
      <c r="D53" s="684">
        <v>1159.7029027461708</v>
      </c>
      <c r="E53" s="684">
        <v>-679.96799898475581</v>
      </c>
      <c r="F53" s="684">
        <v>-720.27699689355018</v>
      </c>
      <c r="G53" s="684">
        <v>356.13985580762625</v>
      </c>
      <c r="H53" s="686">
        <v>2203.80804281685</v>
      </c>
    </row>
    <row r="54" spans="1:8" ht="13.5" x14ac:dyDescent="0.25">
      <c r="A54" s="687" t="s">
        <v>2</v>
      </c>
      <c r="B54" s="688">
        <v>4503.6393248510121</v>
      </c>
      <c r="C54" s="689" t="s">
        <v>154</v>
      </c>
      <c r="D54" s="688">
        <v>1115.0631208032923</v>
      </c>
      <c r="E54" s="688">
        <v>-41.396139089773193</v>
      </c>
      <c r="F54" s="688">
        <v>-211.2625664188912</v>
      </c>
      <c r="G54" s="688">
        <v>125.93354381668398</v>
      </c>
      <c r="H54" s="690">
        <v>1241.7882824952731</v>
      </c>
    </row>
    <row r="55" spans="1:8" ht="13.5" x14ac:dyDescent="0.25">
      <c r="A55" s="683" t="s">
        <v>26</v>
      </c>
      <c r="B55" s="684">
        <v>4379.9506558941221</v>
      </c>
      <c r="C55" s="685" t="s">
        <v>154</v>
      </c>
      <c r="D55" s="684">
        <v>991.37445184640228</v>
      </c>
      <c r="E55" s="684">
        <v>191.76648603347468</v>
      </c>
      <c r="F55" s="684">
        <v>569.98054923177096</v>
      </c>
      <c r="G55" s="684">
        <v>-156.66578094770767</v>
      </c>
      <c r="H55" s="686">
        <v>386.29319752886363</v>
      </c>
    </row>
    <row r="56" spans="1:8" ht="13.5" x14ac:dyDescent="0.25">
      <c r="A56" s="687" t="s">
        <v>109</v>
      </c>
      <c r="B56" s="688">
        <v>4186.3427731267811</v>
      </c>
      <c r="C56" s="689" t="s">
        <v>153</v>
      </c>
      <c r="D56" s="688">
        <v>797.76656907906136</v>
      </c>
      <c r="E56" s="688">
        <v>1005.3276071335873</v>
      </c>
      <c r="F56" s="688">
        <v>80.480124071786094</v>
      </c>
      <c r="G56" s="688">
        <v>-269.17530996176743</v>
      </c>
      <c r="H56" s="690">
        <v>-18.865852164544439</v>
      </c>
    </row>
    <row r="57" spans="1:8" ht="13.5" x14ac:dyDescent="0.25">
      <c r="A57" s="683" t="s">
        <v>17</v>
      </c>
      <c r="B57" s="684">
        <v>4096.6805353999462</v>
      </c>
      <c r="C57" s="685" t="s">
        <v>153</v>
      </c>
      <c r="D57" s="684">
        <v>708.10433135222638</v>
      </c>
      <c r="E57" s="684">
        <v>1500.5110444415168</v>
      </c>
      <c r="F57" s="684">
        <v>334.59932655969055</v>
      </c>
      <c r="G57" s="684">
        <v>-347.23274036983008</v>
      </c>
      <c r="H57" s="686">
        <v>-779.77329927915116</v>
      </c>
    </row>
    <row r="58" spans="1:8" ht="13.5" x14ac:dyDescent="0.25">
      <c r="A58" s="687" t="s">
        <v>157</v>
      </c>
      <c r="B58" s="688">
        <v>3980.7575257939789</v>
      </c>
      <c r="C58" s="689" t="s">
        <v>153</v>
      </c>
      <c r="D58" s="688">
        <v>592.18132174625907</v>
      </c>
      <c r="E58" s="688">
        <v>1429.0413675865391</v>
      </c>
      <c r="F58" s="688">
        <v>23.203585425605496</v>
      </c>
      <c r="G58" s="688">
        <v>-305.89166226876722</v>
      </c>
      <c r="H58" s="690">
        <v>-554.17196899711917</v>
      </c>
    </row>
    <row r="59" spans="1:8" ht="13.5" x14ac:dyDescent="0.25">
      <c r="A59" s="683" t="s">
        <v>23</v>
      </c>
      <c r="B59" s="684">
        <v>3894.4900007179408</v>
      </c>
      <c r="C59" s="685" t="s">
        <v>153</v>
      </c>
      <c r="D59" s="684">
        <v>505.91379667022102</v>
      </c>
      <c r="E59" s="684">
        <v>-571.18169071150749</v>
      </c>
      <c r="F59" s="684">
        <v>-96.549284435419125</v>
      </c>
      <c r="G59" s="684">
        <v>451.60431443800729</v>
      </c>
      <c r="H59" s="686">
        <v>722.04045737913998</v>
      </c>
    </row>
    <row r="60" spans="1:8" ht="13.5" x14ac:dyDescent="0.25">
      <c r="A60" s="687" t="s">
        <v>4</v>
      </c>
      <c r="B60" s="688">
        <v>3845.8161490683228</v>
      </c>
      <c r="C60" s="689" t="s">
        <v>154</v>
      </c>
      <c r="D60" s="688">
        <v>457.23994502060305</v>
      </c>
      <c r="E60" s="688">
        <v>1205.8601700249724</v>
      </c>
      <c r="F60" s="688">
        <v>365.28618020750116</v>
      </c>
      <c r="G60" s="688">
        <v>-1331.9157014221748</v>
      </c>
      <c r="H60" s="690">
        <v>218.00929621030437</v>
      </c>
    </row>
    <row r="61" spans="1:8" ht="13.5" x14ac:dyDescent="0.25">
      <c r="A61" s="683" t="s">
        <v>12</v>
      </c>
      <c r="B61" s="684">
        <v>3552.4080907343082</v>
      </c>
      <c r="C61" s="685" t="s">
        <v>154</v>
      </c>
      <c r="D61" s="684">
        <v>163.8318866865884</v>
      </c>
      <c r="E61" s="684">
        <v>354.33667527860587</v>
      </c>
      <c r="F61" s="684">
        <v>-78.217575035725432</v>
      </c>
      <c r="G61" s="684">
        <v>394.44177282591687</v>
      </c>
      <c r="H61" s="686">
        <v>-506.72898638220931</v>
      </c>
    </row>
    <row r="62" spans="1:8" ht="13.5" x14ac:dyDescent="0.25">
      <c r="A62" s="687" t="s">
        <v>134</v>
      </c>
      <c r="B62" s="688">
        <v>3128.1050781563945</v>
      </c>
      <c r="C62" s="689" t="s">
        <v>154</v>
      </c>
      <c r="D62" s="688">
        <v>-260.4711258913253</v>
      </c>
      <c r="E62" s="688">
        <v>-2013.2404668560207</v>
      </c>
      <c r="F62" s="688">
        <v>-524.57332054947892</v>
      </c>
      <c r="G62" s="688">
        <v>1371.4954866950491</v>
      </c>
      <c r="H62" s="690">
        <v>905.84717481912548</v>
      </c>
    </row>
    <row r="63" spans="1:8" ht="13.5" x14ac:dyDescent="0.25">
      <c r="A63" s="683" t="s">
        <v>82</v>
      </c>
      <c r="B63" s="684">
        <v>3072.7334323837295</v>
      </c>
      <c r="C63" s="685" t="s">
        <v>153</v>
      </c>
      <c r="D63" s="684">
        <v>-315.84277166399033</v>
      </c>
      <c r="E63" s="684">
        <v>-698.64966175042514</v>
      </c>
      <c r="F63" s="684">
        <v>253.86083137435199</v>
      </c>
      <c r="G63" s="684">
        <v>345.08833744921537</v>
      </c>
      <c r="H63" s="686">
        <v>-216.14227873713261</v>
      </c>
    </row>
    <row r="64" spans="1:8" ht="13.5" x14ac:dyDescent="0.25">
      <c r="A64" s="687" t="s">
        <v>21</v>
      </c>
      <c r="B64" s="688">
        <v>2881.5088480565573</v>
      </c>
      <c r="C64" s="689" t="s">
        <v>154</v>
      </c>
      <c r="D64" s="688">
        <v>-507.06735599116246</v>
      </c>
      <c r="E64" s="688">
        <v>183.98328077669433</v>
      </c>
      <c r="F64" s="688">
        <v>-267.78315003503235</v>
      </c>
      <c r="G64" s="688">
        <v>707.14835607772602</v>
      </c>
      <c r="H64" s="690">
        <v>-1130.41584281055</v>
      </c>
    </row>
    <row r="65" spans="1:8" ht="13.5" x14ac:dyDescent="0.25">
      <c r="A65" s="683" t="s">
        <v>27</v>
      </c>
      <c r="B65" s="684">
        <v>2560.0661307580367</v>
      </c>
      <c r="C65" s="685" t="s">
        <v>153</v>
      </c>
      <c r="D65" s="684">
        <v>-828.51007328968308</v>
      </c>
      <c r="E65" s="684">
        <v>-1080.6093670745515</v>
      </c>
      <c r="F65" s="684">
        <v>275.12654035986498</v>
      </c>
      <c r="G65" s="684">
        <v>12.123874421569418</v>
      </c>
      <c r="H65" s="686">
        <v>-35.151120996565837</v>
      </c>
    </row>
    <row r="66" spans="1:8" ht="13.5" x14ac:dyDescent="0.25">
      <c r="A66" s="687" t="s">
        <v>24</v>
      </c>
      <c r="B66" s="688">
        <v>2487.4409190676201</v>
      </c>
      <c r="C66" s="689" t="s">
        <v>153</v>
      </c>
      <c r="D66" s="688">
        <v>-901.13528498009964</v>
      </c>
      <c r="E66" s="688">
        <v>-561.55241813680698</v>
      </c>
      <c r="F66" s="688">
        <v>233.29896890492046</v>
      </c>
      <c r="G66" s="688">
        <v>161.7421980315201</v>
      </c>
      <c r="H66" s="690">
        <v>-734.62403377973294</v>
      </c>
    </row>
    <row r="67" spans="1:8" ht="13.5" x14ac:dyDescent="0.25">
      <c r="A67" s="683" t="s">
        <v>28</v>
      </c>
      <c r="B67" s="684">
        <v>2364.5515117431619</v>
      </c>
      <c r="C67" s="685" t="s">
        <v>154</v>
      </c>
      <c r="D67" s="684">
        <v>-1024.0246923045579</v>
      </c>
      <c r="E67" s="684">
        <v>-1696.9041076164131</v>
      </c>
      <c r="F67" s="684">
        <v>-359.84808750405767</v>
      </c>
      <c r="G67" s="684">
        <v>671.00288724561972</v>
      </c>
      <c r="H67" s="686">
        <v>361.72461557029357</v>
      </c>
    </row>
    <row r="68" spans="1:8" ht="13.5" x14ac:dyDescent="0.25">
      <c r="A68" s="687" t="s">
        <v>31</v>
      </c>
      <c r="B68" s="688">
        <v>1775.994706000278</v>
      </c>
      <c r="C68" s="689" t="s">
        <v>153</v>
      </c>
      <c r="D68" s="688">
        <v>-1612.5814980474418</v>
      </c>
      <c r="E68" s="688">
        <v>-2167.9103231071977</v>
      </c>
      <c r="F68" s="688">
        <v>-673.59543842541143</v>
      </c>
      <c r="G68" s="688">
        <v>383.69393147894334</v>
      </c>
      <c r="H68" s="690">
        <v>845.23033200622376</v>
      </c>
    </row>
    <row r="69" spans="1:8" ht="13.5" x14ac:dyDescent="0.25">
      <c r="A69" s="683" t="s">
        <v>248</v>
      </c>
      <c r="B69" s="684">
        <v>1539.8099655375725</v>
      </c>
      <c r="C69" s="685" t="s">
        <v>154</v>
      </c>
      <c r="D69" s="684">
        <v>-1848.7662385101473</v>
      </c>
      <c r="E69" s="684">
        <v>-2103.0692959074108</v>
      </c>
      <c r="F69" s="684">
        <v>-116.38274193292607</v>
      </c>
      <c r="G69" s="684">
        <v>261.13219411732456</v>
      </c>
      <c r="H69" s="686">
        <v>109.55360521286526</v>
      </c>
    </row>
    <row r="70" spans="1:8" ht="13.5" x14ac:dyDescent="0.25">
      <c r="A70" s="687" t="s">
        <v>41</v>
      </c>
      <c r="B70" s="688">
        <v>1537.8420374688999</v>
      </c>
      <c r="C70" s="689" t="s">
        <v>153</v>
      </c>
      <c r="D70" s="688">
        <v>-1850.7341665788199</v>
      </c>
      <c r="E70" s="688">
        <v>-978.67796215307146</v>
      </c>
      <c r="F70" s="688">
        <v>-211.34365895877465</v>
      </c>
      <c r="G70" s="688">
        <v>769.86754766391175</v>
      </c>
      <c r="H70" s="690">
        <v>-1430.580093130885</v>
      </c>
    </row>
    <row r="71" spans="1:8" ht="13.5" x14ac:dyDescent="0.25">
      <c r="A71" s="683" t="s">
        <v>120</v>
      </c>
      <c r="B71" s="684">
        <v>1342.6997435134024</v>
      </c>
      <c r="C71" s="685" t="s">
        <v>153</v>
      </c>
      <c r="D71" s="684">
        <v>-2045.8764605343174</v>
      </c>
      <c r="E71" s="684">
        <v>-1196.3246293846266</v>
      </c>
      <c r="F71" s="684">
        <v>346.47042375355471</v>
      </c>
      <c r="G71" s="684">
        <v>-1147.7547697692112</v>
      </c>
      <c r="H71" s="686">
        <v>-48.267485134033834</v>
      </c>
    </row>
    <row r="72" spans="1:8" ht="13.5" x14ac:dyDescent="0.25">
      <c r="A72" s="687" t="s">
        <v>86</v>
      </c>
      <c r="B72" s="688">
        <v>1333.0331006530062</v>
      </c>
      <c r="C72" s="689" t="s">
        <v>153</v>
      </c>
      <c r="D72" s="688">
        <v>-2055.5431033947134</v>
      </c>
      <c r="E72" s="688">
        <v>-2182.2953875206854</v>
      </c>
      <c r="F72" s="688">
        <v>-238.41627490925597</v>
      </c>
      <c r="G72" s="688">
        <v>154.87656371711131</v>
      </c>
      <c r="H72" s="690">
        <v>210.2919953181171</v>
      </c>
    </row>
    <row r="73" spans="1:8" ht="13.5" x14ac:dyDescent="0.25">
      <c r="A73" s="683" t="s">
        <v>42</v>
      </c>
      <c r="B73" s="684">
        <v>999.68143608220635</v>
      </c>
      <c r="C73" s="685" t="s">
        <v>154</v>
      </c>
      <c r="D73" s="684">
        <v>-2388.8947679655134</v>
      </c>
      <c r="E73" s="684">
        <v>-427.49220033337275</v>
      </c>
      <c r="F73" s="684">
        <v>524.11016064118883</v>
      </c>
      <c r="G73" s="684">
        <v>-861.73131482270173</v>
      </c>
      <c r="H73" s="686">
        <v>-1623.7814134506275</v>
      </c>
    </row>
    <row r="74" spans="1:8" ht="13.5" x14ac:dyDescent="0.25">
      <c r="A74" s="687" t="s">
        <v>308</v>
      </c>
      <c r="B74" s="688" t="s">
        <v>153</v>
      </c>
      <c r="C74" s="689" t="s">
        <v>154</v>
      </c>
      <c r="D74" s="688" t="s">
        <v>153</v>
      </c>
      <c r="E74" s="688" t="s">
        <v>153</v>
      </c>
      <c r="F74" s="688" t="s">
        <v>153</v>
      </c>
      <c r="G74" s="688" t="s">
        <v>153</v>
      </c>
      <c r="H74" s="690" t="s">
        <v>153</v>
      </c>
    </row>
    <row r="75" spans="1:8" ht="13.5" x14ac:dyDescent="0.25">
      <c r="A75" s="683" t="s">
        <v>121</v>
      </c>
      <c r="B75" s="684" t="s">
        <v>153</v>
      </c>
      <c r="C75" s="685" t="s">
        <v>154</v>
      </c>
      <c r="D75" s="684" t="s">
        <v>153</v>
      </c>
      <c r="E75" s="684" t="s">
        <v>153</v>
      </c>
      <c r="F75" s="684" t="s">
        <v>153</v>
      </c>
      <c r="G75" s="684" t="s">
        <v>153</v>
      </c>
      <c r="H75" s="686" t="s">
        <v>153</v>
      </c>
    </row>
    <row r="76" spans="1:8" ht="13.5" x14ac:dyDescent="0.25">
      <c r="A76" s="687" t="s">
        <v>22</v>
      </c>
      <c r="B76" s="688" t="s">
        <v>153</v>
      </c>
      <c r="C76" s="689" t="s">
        <v>154</v>
      </c>
      <c r="D76" s="688" t="s">
        <v>153</v>
      </c>
      <c r="E76" s="688" t="s">
        <v>153</v>
      </c>
      <c r="F76" s="688" t="s">
        <v>153</v>
      </c>
      <c r="G76" s="688" t="s">
        <v>153</v>
      </c>
      <c r="H76" s="690" t="s">
        <v>153</v>
      </c>
    </row>
    <row r="77" spans="1:8" ht="13.5" x14ac:dyDescent="0.25">
      <c r="A77" s="683" t="s">
        <v>7</v>
      </c>
      <c r="B77" s="684" t="s">
        <v>153</v>
      </c>
      <c r="C77" s="685" t="s">
        <v>154</v>
      </c>
      <c r="D77" s="684" t="s">
        <v>153</v>
      </c>
      <c r="E77" s="684" t="s">
        <v>153</v>
      </c>
      <c r="F77" s="684" t="s">
        <v>153</v>
      </c>
      <c r="G77" s="684" t="s">
        <v>153</v>
      </c>
      <c r="H77" s="686" t="s">
        <v>153</v>
      </c>
    </row>
    <row r="78" spans="1:8" ht="13.5" x14ac:dyDescent="0.25">
      <c r="A78" s="687" t="s">
        <v>309</v>
      </c>
      <c r="B78" s="688" t="s">
        <v>153</v>
      </c>
      <c r="C78" s="689" t="s">
        <v>154</v>
      </c>
      <c r="D78" s="688" t="s">
        <v>153</v>
      </c>
      <c r="E78" s="688" t="s">
        <v>153</v>
      </c>
      <c r="F78" s="688" t="s">
        <v>153</v>
      </c>
      <c r="G78" s="688" t="s">
        <v>153</v>
      </c>
      <c r="H78" s="690" t="s">
        <v>153</v>
      </c>
    </row>
    <row r="79" spans="1:8" ht="13.5" x14ac:dyDescent="0.25">
      <c r="A79" s="683" t="s">
        <v>8</v>
      </c>
      <c r="B79" s="684" t="s">
        <v>153</v>
      </c>
      <c r="C79" s="685" t="s">
        <v>154</v>
      </c>
      <c r="D79" s="684" t="s">
        <v>153</v>
      </c>
      <c r="E79" s="684" t="s">
        <v>153</v>
      </c>
      <c r="F79" s="684" t="s">
        <v>153</v>
      </c>
      <c r="G79" s="684" t="s">
        <v>153</v>
      </c>
      <c r="H79" s="686" t="s">
        <v>153</v>
      </c>
    </row>
    <row r="80" spans="1:8" ht="13.5" x14ac:dyDescent="0.25">
      <c r="A80" s="687" t="s">
        <v>25</v>
      </c>
      <c r="B80" s="688" t="s">
        <v>153</v>
      </c>
      <c r="C80" s="689" t="s">
        <v>154</v>
      </c>
      <c r="D80" s="688" t="s">
        <v>153</v>
      </c>
      <c r="E80" s="688" t="s">
        <v>153</v>
      </c>
      <c r="F80" s="688" t="s">
        <v>153</v>
      </c>
      <c r="G80" s="688" t="s">
        <v>153</v>
      </c>
      <c r="H80" s="690" t="s">
        <v>153</v>
      </c>
    </row>
    <row r="81" spans="1:8" ht="13.5" x14ac:dyDescent="0.25">
      <c r="A81" s="683" t="s">
        <v>29</v>
      </c>
      <c r="B81" s="684" t="s">
        <v>153</v>
      </c>
      <c r="C81" s="685" t="s">
        <v>154</v>
      </c>
      <c r="D81" s="684" t="s">
        <v>153</v>
      </c>
      <c r="E81" s="684" t="s">
        <v>153</v>
      </c>
      <c r="F81" s="684" t="s">
        <v>153</v>
      </c>
      <c r="G81" s="684" t="s">
        <v>153</v>
      </c>
      <c r="H81" s="686" t="s">
        <v>153</v>
      </c>
    </row>
  </sheetData>
  <mergeCells count="1">
    <mergeCell ref="A9:L9"/>
  </mergeCells>
  <hyperlinks>
    <hyperlink ref="A1" r:id="rId1" display="http://dx.doi.org/10.1787/eag-2016-en"/>
    <hyperlink ref="A4" r:id="rId2"/>
  </hyperlinks>
  <pageMargins left="0.7" right="0.7" top="0.75" bottom="0.75" header="0.3" footer="0.3"/>
  <pageSetup paperSize="9" scale="80" orientation="portrait" r:id="rId3"/>
  <rowBreaks count="1" manualBreakCount="1">
    <brk id="41" max="16383" man="1"/>
  </rowBreaks>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81"/>
  <sheetViews>
    <sheetView topLeftCell="H5" workbookViewId="0">
      <selection activeCell="M39" sqref="M39"/>
    </sheetView>
  </sheetViews>
  <sheetFormatPr defaultColWidth="8.85546875" defaultRowHeight="12.75" x14ac:dyDescent="0.2"/>
  <cols>
    <col min="1" max="1" width="17.140625" style="659" customWidth="1"/>
    <col min="2" max="2" width="6" style="659" customWidth="1"/>
    <col min="3" max="3" width="2.42578125" style="659" bestFit="1" customWidth="1"/>
    <col min="4" max="4" width="11.42578125" style="659" bestFit="1" customWidth="1"/>
    <col min="5" max="5" width="8.42578125" style="659" bestFit="1" customWidth="1"/>
    <col min="6" max="6" width="11.28515625" style="659" bestFit="1" customWidth="1"/>
    <col min="7" max="7" width="10" style="659" bestFit="1" customWidth="1"/>
    <col min="8" max="8" width="11.140625" style="659" bestFit="1" customWidth="1"/>
    <col min="9" max="10" width="10.85546875" style="659" customWidth="1"/>
    <col min="11" max="11" width="11" style="659" customWidth="1"/>
    <col min="12" max="12" width="10.7109375" style="659" customWidth="1"/>
    <col min="13" max="13" width="18.140625" style="659" customWidth="1"/>
    <col min="14" max="16384" width="8.85546875" style="659"/>
  </cols>
  <sheetData>
    <row r="1" spans="1:12" s="613" customFormat="1" x14ac:dyDescent="0.2">
      <c r="A1" s="437" t="s">
        <v>59</v>
      </c>
    </row>
    <row r="2" spans="1:12" s="613" customFormat="1" x14ac:dyDescent="0.2">
      <c r="A2" s="613" t="s">
        <v>300</v>
      </c>
      <c r="B2" s="613" t="s">
        <v>324</v>
      </c>
    </row>
    <row r="3" spans="1:12" s="613" customFormat="1" x14ac:dyDescent="0.2">
      <c r="A3" s="613" t="s">
        <v>62</v>
      </c>
    </row>
    <row r="4" spans="1:12" s="613" customFormat="1" x14ac:dyDescent="0.2">
      <c r="A4" s="437" t="s">
        <v>63</v>
      </c>
    </row>
    <row r="5" spans="1:12" s="613" customFormat="1" x14ac:dyDescent="0.2"/>
    <row r="6" spans="1:12" x14ac:dyDescent="0.2">
      <c r="A6" s="668" t="s">
        <v>325</v>
      </c>
      <c r="B6" s="669"/>
      <c r="C6" s="669"/>
      <c r="D6" s="669"/>
      <c r="E6" s="669"/>
      <c r="F6" s="669"/>
      <c r="G6" s="669"/>
      <c r="H6" s="669"/>
      <c r="I6" s="669"/>
      <c r="J6" s="669"/>
      <c r="K6" s="669"/>
      <c r="L6" s="617"/>
    </row>
    <row r="7" spans="1:12" x14ac:dyDescent="0.2">
      <c r="A7" s="668" t="s">
        <v>326</v>
      </c>
      <c r="B7" s="670"/>
      <c r="C7" s="670"/>
      <c r="D7" s="670"/>
      <c r="E7" s="670"/>
      <c r="F7" s="670"/>
      <c r="G7" s="670"/>
      <c r="H7" s="670"/>
      <c r="I7" s="670"/>
      <c r="J7" s="670"/>
      <c r="K7" s="670"/>
      <c r="L7" s="617"/>
    </row>
    <row r="8" spans="1:12" ht="13.5" x14ac:dyDescent="0.25">
      <c r="A8" s="624" t="s">
        <v>327</v>
      </c>
      <c r="B8" s="625"/>
      <c r="C8" s="625"/>
      <c r="D8" s="625"/>
      <c r="E8" s="625"/>
      <c r="F8" s="625"/>
      <c r="G8" s="625"/>
      <c r="H8" s="625"/>
      <c r="I8" s="625"/>
      <c r="J8" s="625"/>
      <c r="K8" s="625"/>
      <c r="L8" s="617"/>
    </row>
    <row r="9" spans="1:12" ht="69" customHeight="1" x14ac:dyDescent="0.2">
      <c r="A9" s="829" t="s">
        <v>328</v>
      </c>
      <c r="B9" s="830"/>
      <c r="C9" s="830"/>
      <c r="D9" s="830"/>
      <c r="E9" s="830"/>
      <c r="F9" s="830"/>
      <c r="G9" s="830"/>
      <c r="H9" s="830"/>
      <c r="I9" s="830"/>
      <c r="J9" s="830"/>
      <c r="K9" s="830"/>
      <c r="L9" s="830"/>
    </row>
    <row r="10" spans="1:12" ht="17.25" customHeight="1" x14ac:dyDescent="0.2">
      <c r="A10" s="621"/>
      <c r="B10" s="621"/>
      <c r="C10" s="621"/>
      <c r="D10" s="621"/>
      <c r="E10" s="621"/>
      <c r="F10" s="621"/>
      <c r="G10" s="621"/>
      <c r="H10" s="621"/>
      <c r="I10" s="621"/>
      <c r="J10" s="621"/>
      <c r="K10" s="621"/>
      <c r="L10" s="617"/>
    </row>
    <row r="11" spans="1:12" ht="13.5" x14ac:dyDescent="0.25">
      <c r="A11" s="627"/>
      <c r="B11" s="628"/>
      <c r="C11" s="628"/>
      <c r="D11" s="628"/>
      <c r="E11" s="628"/>
      <c r="F11" s="628"/>
      <c r="G11" s="628"/>
      <c r="H11" s="628"/>
      <c r="I11" s="628"/>
      <c r="J11" s="628"/>
      <c r="K11" s="628"/>
      <c r="L11" s="617"/>
    </row>
    <row r="12" spans="1:12" ht="13.5" x14ac:dyDescent="0.25">
      <c r="A12" s="627"/>
      <c r="B12" s="628"/>
      <c r="C12" s="628"/>
      <c r="D12" s="628"/>
      <c r="E12" s="628"/>
      <c r="F12" s="628"/>
      <c r="G12" s="628"/>
      <c r="H12" s="628"/>
      <c r="I12" s="628"/>
      <c r="J12" s="628"/>
      <c r="K12" s="628"/>
      <c r="L12" s="617"/>
    </row>
    <row r="13" spans="1:12" ht="13.5" x14ac:dyDescent="0.25">
      <c r="A13" s="627"/>
      <c r="B13" s="628"/>
      <c r="C13" s="628"/>
      <c r="D13" s="628"/>
      <c r="E13" s="628"/>
      <c r="F13" s="628"/>
      <c r="G13" s="628"/>
      <c r="H13" s="628"/>
      <c r="I13" s="628"/>
      <c r="J13" s="628"/>
      <c r="K13" s="628"/>
      <c r="L13" s="617"/>
    </row>
    <row r="14" spans="1:12" ht="13.5" x14ac:dyDescent="0.25">
      <c r="A14" s="627"/>
      <c r="B14" s="628"/>
      <c r="C14" s="628"/>
      <c r="D14" s="628"/>
      <c r="E14" s="628"/>
      <c r="F14" s="628"/>
      <c r="G14" s="628"/>
      <c r="H14" s="628"/>
      <c r="I14" s="628"/>
      <c r="J14" s="628"/>
      <c r="K14" s="628"/>
      <c r="L14" s="617"/>
    </row>
    <row r="15" spans="1:12" ht="13.5" x14ac:dyDescent="0.25">
      <c r="A15" s="627"/>
      <c r="B15" s="628"/>
      <c r="C15" s="628"/>
      <c r="D15" s="628"/>
      <c r="E15" s="628"/>
      <c r="F15" s="628"/>
      <c r="G15" s="628"/>
      <c r="H15" s="628"/>
      <c r="I15" s="628"/>
      <c r="J15" s="628"/>
      <c r="K15" s="628"/>
      <c r="L15" s="617"/>
    </row>
    <row r="16" spans="1:12" ht="13.5" x14ac:dyDescent="0.25">
      <c r="A16" s="627"/>
      <c r="B16" s="628"/>
      <c r="C16" s="628"/>
      <c r="D16" s="628"/>
      <c r="E16" s="628"/>
      <c r="F16" s="628"/>
      <c r="G16" s="628"/>
      <c r="H16" s="628"/>
      <c r="I16" s="628"/>
      <c r="J16" s="628"/>
      <c r="K16" s="628"/>
      <c r="L16" s="617"/>
    </row>
    <row r="17" spans="1:12" ht="13.5" x14ac:dyDescent="0.25">
      <c r="A17" s="627"/>
      <c r="B17" s="628"/>
      <c r="C17" s="628"/>
      <c r="D17" s="628"/>
      <c r="E17" s="628"/>
      <c r="F17" s="628"/>
      <c r="G17" s="628"/>
      <c r="H17" s="628"/>
      <c r="I17" s="628"/>
      <c r="J17" s="628"/>
      <c r="K17" s="628"/>
      <c r="L17" s="617"/>
    </row>
    <row r="18" spans="1:12" ht="13.5" x14ac:dyDescent="0.25">
      <c r="A18" s="627"/>
      <c r="B18" s="628"/>
      <c r="C18" s="628"/>
      <c r="D18" s="628"/>
      <c r="E18" s="628"/>
      <c r="F18" s="628"/>
      <c r="G18" s="628"/>
      <c r="H18" s="628"/>
      <c r="I18" s="628"/>
      <c r="J18" s="628"/>
      <c r="K18" s="628"/>
      <c r="L18" s="617"/>
    </row>
    <row r="19" spans="1:12" ht="13.5" x14ac:dyDescent="0.25">
      <c r="A19" s="627"/>
      <c r="B19" s="628"/>
      <c r="C19" s="628"/>
      <c r="D19" s="628"/>
      <c r="E19" s="628"/>
      <c r="F19" s="628"/>
      <c r="G19" s="628"/>
      <c r="H19" s="628"/>
      <c r="I19" s="628"/>
      <c r="J19" s="628"/>
      <c r="K19" s="628"/>
      <c r="L19" s="617"/>
    </row>
    <row r="20" spans="1:12" ht="13.5" x14ac:dyDescent="0.25">
      <c r="A20" s="627"/>
      <c r="B20" s="628"/>
      <c r="C20" s="628"/>
      <c r="D20" s="628"/>
      <c r="E20" s="628"/>
      <c r="F20" s="628"/>
      <c r="G20" s="628"/>
      <c r="H20" s="628"/>
      <c r="I20" s="628"/>
      <c r="J20" s="628"/>
      <c r="K20" s="628"/>
      <c r="L20" s="617"/>
    </row>
    <row r="21" spans="1:12" ht="13.5" x14ac:dyDescent="0.25">
      <c r="A21" s="627"/>
      <c r="B21" s="628"/>
      <c r="C21" s="628"/>
      <c r="D21" s="628"/>
      <c r="E21" s="628"/>
      <c r="F21" s="628"/>
      <c r="G21" s="628"/>
      <c r="H21" s="628"/>
      <c r="I21" s="628"/>
      <c r="J21" s="628"/>
      <c r="K21" s="628"/>
      <c r="L21" s="617"/>
    </row>
    <row r="22" spans="1:12" ht="13.5" x14ac:dyDescent="0.25">
      <c r="A22" s="627"/>
      <c r="B22" s="628"/>
      <c r="C22" s="628"/>
      <c r="D22" s="628"/>
      <c r="E22" s="628"/>
      <c r="F22" s="628"/>
      <c r="G22" s="628"/>
      <c r="H22" s="628"/>
      <c r="I22" s="628"/>
      <c r="J22" s="628"/>
      <c r="K22" s="628"/>
      <c r="L22" s="617"/>
    </row>
    <row r="23" spans="1:12" ht="13.5" x14ac:dyDescent="0.25">
      <c r="A23" s="627"/>
      <c r="B23" s="628"/>
      <c r="C23" s="628"/>
      <c r="D23" s="628"/>
      <c r="E23" s="628"/>
      <c r="F23" s="628"/>
      <c r="G23" s="628"/>
      <c r="H23" s="628"/>
      <c r="I23" s="628"/>
      <c r="J23" s="628"/>
      <c r="K23" s="628"/>
      <c r="L23" s="617"/>
    </row>
    <row r="24" spans="1:12" ht="13.5" x14ac:dyDescent="0.25">
      <c r="A24" s="627"/>
      <c r="B24" s="628"/>
      <c r="C24" s="628"/>
      <c r="D24" s="628"/>
      <c r="E24" s="628"/>
      <c r="F24" s="628"/>
      <c r="G24" s="628"/>
      <c r="H24" s="628"/>
      <c r="I24" s="628"/>
      <c r="J24" s="628"/>
      <c r="K24" s="628"/>
      <c r="L24" s="617"/>
    </row>
    <row r="25" spans="1:12" ht="13.5" x14ac:dyDescent="0.25">
      <c r="A25" s="627"/>
      <c r="B25" s="628"/>
      <c r="C25" s="628"/>
      <c r="D25" s="628"/>
      <c r="E25" s="628"/>
      <c r="F25" s="628"/>
      <c r="G25" s="628"/>
      <c r="H25" s="628"/>
      <c r="I25" s="628"/>
      <c r="J25" s="628"/>
      <c r="K25" s="628"/>
      <c r="L25" s="617"/>
    </row>
    <row r="26" spans="1:12" ht="13.5" x14ac:dyDescent="0.25">
      <c r="A26" s="627"/>
      <c r="B26" s="628"/>
      <c r="C26" s="628"/>
      <c r="D26" s="628"/>
      <c r="E26" s="628"/>
      <c r="F26" s="628"/>
      <c r="G26" s="628"/>
      <c r="H26" s="628"/>
      <c r="I26" s="628"/>
      <c r="J26" s="628"/>
      <c r="K26" s="628"/>
      <c r="L26" s="617"/>
    </row>
    <row r="27" spans="1:12" ht="13.5" x14ac:dyDescent="0.25">
      <c r="A27" s="627"/>
      <c r="B27" s="628"/>
      <c r="C27" s="628"/>
      <c r="D27" s="628"/>
      <c r="E27" s="628"/>
      <c r="F27" s="628"/>
      <c r="G27" s="628"/>
      <c r="H27" s="628"/>
      <c r="I27" s="628"/>
      <c r="J27" s="628"/>
      <c r="K27" s="628"/>
      <c r="L27" s="617"/>
    </row>
    <row r="28" spans="1:12" ht="13.5" x14ac:dyDescent="0.25">
      <c r="A28" s="627"/>
      <c r="B28" s="628"/>
      <c r="C28" s="628"/>
      <c r="D28" s="628"/>
      <c r="E28" s="628"/>
      <c r="F28" s="628"/>
      <c r="G28" s="628"/>
      <c r="H28" s="628"/>
      <c r="I28" s="628"/>
      <c r="J28" s="628"/>
      <c r="K28" s="628"/>
      <c r="L28" s="617"/>
    </row>
    <row r="29" spans="1:12" ht="13.5" x14ac:dyDescent="0.25">
      <c r="A29" s="627"/>
      <c r="B29" s="628"/>
      <c r="C29" s="628"/>
      <c r="D29" s="628"/>
      <c r="E29" s="628"/>
      <c r="F29" s="628"/>
      <c r="G29" s="628"/>
      <c r="H29" s="628"/>
      <c r="I29" s="628"/>
      <c r="J29" s="628"/>
      <c r="K29" s="628"/>
      <c r="L29" s="617"/>
    </row>
    <row r="30" spans="1:12" ht="13.5" x14ac:dyDescent="0.25">
      <c r="A30" s="627"/>
      <c r="B30" s="628"/>
      <c r="C30" s="628"/>
      <c r="D30" s="628"/>
      <c r="E30" s="628"/>
      <c r="F30" s="628"/>
      <c r="G30" s="628"/>
      <c r="H30" s="628"/>
      <c r="I30" s="628"/>
      <c r="J30" s="628"/>
      <c r="K30" s="628"/>
      <c r="L30" s="617"/>
    </row>
    <row r="31" spans="1:12" ht="13.5" x14ac:dyDescent="0.25">
      <c r="A31" s="627"/>
      <c r="B31" s="628"/>
      <c r="C31" s="628"/>
      <c r="D31" s="628"/>
      <c r="E31" s="628"/>
      <c r="F31" s="628"/>
      <c r="G31" s="628"/>
      <c r="H31" s="628"/>
      <c r="I31" s="628"/>
      <c r="J31" s="628"/>
      <c r="K31" s="628"/>
      <c r="L31" s="617"/>
    </row>
    <row r="32" spans="1:12" ht="13.5" x14ac:dyDescent="0.25">
      <c r="A32" s="627"/>
      <c r="B32" s="628"/>
      <c r="C32" s="628"/>
      <c r="D32" s="628"/>
      <c r="E32" s="628"/>
      <c r="F32" s="628"/>
      <c r="G32" s="628"/>
      <c r="H32" s="628"/>
      <c r="I32" s="628"/>
      <c r="J32" s="628"/>
      <c r="K32" s="628"/>
      <c r="L32" s="617"/>
    </row>
    <row r="33" spans="1:12" ht="13.5" x14ac:dyDescent="0.25">
      <c r="A33" s="627"/>
      <c r="B33" s="628"/>
      <c r="C33" s="628"/>
      <c r="D33" s="628"/>
      <c r="E33" s="628"/>
      <c r="F33" s="628"/>
      <c r="G33" s="628"/>
      <c r="H33" s="628"/>
      <c r="I33" s="628"/>
      <c r="J33" s="628"/>
      <c r="K33" s="628"/>
      <c r="L33" s="617"/>
    </row>
    <row r="34" spans="1:12" x14ac:dyDescent="0.2">
      <c r="A34" s="617"/>
      <c r="B34" s="628"/>
      <c r="C34" s="628"/>
      <c r="D34" s="628"/>
      <c r="E34" s="628"/>
      <c r="F34" s="628"/>
      <c r="G34" s="628"/>
      <c r="H34" s="628"/>
      <c r="I34" s="628"/>
      <c r="J34" s="628"/>
      <c r="K34" s="628"/>
      <c r="L34" s="617"/>
    </row>
    <row r="35" spans="1:12" x14ac:dyDescent="0.2">
      <c r="A35" s="671"/>
      <c r="B35" s="628"/>
      <c r="C35" s="628"/>
      <c r="D35" s="628"/>
      <c r="E35" s="628"/>
      <c r="F35" s="628"/>
      <c r="G35" s="628"/>
      <c r="H35" s="628"/>
      <c r="I35" s="628"/>
      <c r="J35" s="628"/>
      <c r="K35" s="628"/>
      <c r="L35" s="617"/>
    </row>
    <row r="36" spans="1:12" ht="13.5" x14ac:dyDescent="0.25">
      <c r="A36" s="624" t="s">
        <v>329</v>
      </c>
      <c r="B36" s="628"/>
      <c r="C36" s="628"/>
      <c r="D36" s="628"/>
      <c r="E36" s="628"/>
      <c r="F36" s="628"/>
      <c r="G36" s="628"/>
      <c r="H36" s="628"/>
      <c r="I36" s="628"/>
      <c r="J36" s="628"/>
      <c r="K36" s="628"/>
      <c r="L36" s="617"/>
    </row>
    <row r="37" spans="1:12" ht="13.5" x14ac:dyDescent="0.25">
      <c r="A37" s="672" t="s">
        <v>330</v>
      </c>
      <c r="B37" s="628"/>
      <c r="C37" s="628"/>
      <c r="D37" s="628"/>
      <c r="E37" s="628"/>
      <c r="F37" s="628"/>
      <c r="G37" s="628"/>
      <c r="H37" s="628"/>
      <c r="I37" s="628"/>
      <c r="J37" s="628"/>
      <c r="K37" s="628"/>
      <c r="L37" s="617"/>
    </row>
    <row r="38" spans="1:12" ht="13.5" x14ac:dyDescent="0.25">
      <c r="A38" s="304" t="s">
        <v>58</v>
      </c>
      <c r="B38" s="628"/>
      <c r="C38" s="628"/>
      <c r="D38" s="628"/>
      <c r="E38" s="628"/>
      <c r="F38" s="628"/>
      <c r="G38" s="628"/>
      <c r="H38" s="628"/>
      <c r="I38" s="628"/>
      <c r="J38" s="628"/>
      <c r="K38" s="628"/>
      <c r="L38" s="635"/>
    </row>
    <row r="39" spans="1:12" x14ac:dyDescent="0.2">
      <c r="B39" s="673"/>
      <c r="C39" s="673"/>
      <c r="D39" s="673"/>
      <c r="E39" s="673"/>
      <c r="F39" s="673"/>
      <c r="G39" s="673"/>
      <c r="H39" s="673"/>
      <c r="I39" s="673"/>
      <c r="J39" s="673"/>
      <c r="K39" s="673"/>
    </row>
    <row r="40" spans="1:12" x14ac:dyDescent="0.2">
      <c r="A40" s="674"/>
      <c r="B40" s="675"/>
      <c r="C40" s="675"/>
      <c r="D40" s="675"/>
      <c r="E40" s="675"/>
      <c r="F40" s="675"/>
      <c r="G40" s="675"/>
      <c r="H40" s="675"/>
      <c r="I40" s="675"/>
      <c r="J40" s="675"/>
      <c r="K40" s="675"/>
    </row>
    <row r="41" spans="1:12" x14ac:dyDescent="0.2">
      <c r="A41" s="674"/>
      <c r="B41" s="675"/>
      <c r="C41" s="675"/>
      <c r="D41" s="675"/>
      <c r="E41" s="675"/>
      <c r="F41" s="675"/>
      <c r="G41" s="675"/>
      <c r="H41" s="675"/>
      <c r="I41" s="675"/>
      <c r="J41" s="675"/>
      <c r="K41" s="675"/>
    </row>
    <row r="42" spans="1:12" x14ac:dyDescent="0.2">
      <c r="A42" s="676" t="s">
        <v>331</v>
      </c>
      <c r="B42" s="675"/>
      <c r="C42" s="675"/>
      <c r="E42" s="675"/>
      <c r="F42" s="675"/>
      <c r="G42" s="675"/>
      <c r="H42" s="675"/>
      <c r="I42" s="675"/>
      <c r="J42" s="675"/>
      <c r="K42" s="675"/>
    </row>
    <row r="43" spans="1:12" x14ac:dyDescent="0.2">
      <c r="A43" s="677"/>
      <c r="B43" s="678"/>
      <c r="C43" s="678"/>
      <c r="E43" s="679"/>
      <c r="F43" s="679"/>
      <c r="G43" s="679"/>
      <c r="H43" s="679"/>
      <c r="I43" s="679"/>
      <c r="J43" s="679"/>
      <c r="K43" s="679"/>
    </row>
    <row r="44" spans="1:12" ht="38.25" x14ac:dyDescent="0.2">
      <c r="A44" s="691" t="s">
        <v>322</v>
      </c>
      <c r="B44" s="692" t="s">
        <v>338</v>
      </c>
      <c r="C44" s="693"/>
      <c r="D44" s="691" t="s">
        <v>339</v>
      </c>
      <c r="E44" s="691" t="s">
        <v>340</v>
      </c>
      <c r="F44" s="691" t="s">
        <v>343</v>
      </c>
      <c r="G44" s="691" t="s">
        <v>341</v>
      </c>
      <c r="H44" s="691" t="s">
        <v>342</v>
      </c>
    </row>
    <row r="45" spans="1:12" ht="13.5" x14ac:dyDescent="0.25">
      <c r="A45" s="694" t="s">
        <v>75</v>
      </c>
      <c r="B45" s="695">
        <v>11506.090537343571</v>
      </c>
      <c r="C45" s="696" t="s">
        <v>153</v>
      </c>
      <c r="D45" s="695">
        <v>8117.5143332958505</v>
      </c>
      <c r="E45" s="695">
        <v>6132.1310661860589</v>
      </c>
      <c r="F45" s="695">
        <v>-584.10497520771617</v>
      </c>
      <c r="G45" s="695">
        <v>-558.76331919622919</v>
      </c>
      <c r="H45" s="697">
        <v>3128.2515615137404</v>
      </c>
    </row>
    <row r="46" spans="1:12" ht="13.5" x14ac:dyDescent="0.25">
      <c r="A46" s="698" t="s">
        <v>5</v>
      </c>
      <c r="B46" s="699">
        <v>5379.0672263749611</v>
      </c>
      <c r="C46" s="700" t="s">
        <v>153</v>
      </c>
      <c r="D46" s="699">
        <v>1990.4910223272414</v>
      </c>
      <c r="E46" s="699">
        <v>213.73175166635707</v>
      </c>
      <c r="F46" s="699">
        <v>-74.675868825664324</v>
      </c>
      <c r="G46" s="699">
        <v>523.36835576366946</v>
      </c>
      <c r="H46" s="701">
        <v>1328.0667837228789</v>
      </c>
    </row>
    <row r="47" spans="1:12" ht="13.5" x14ac:dyDescent="0.25">
      <c r="A47" s="694" t="s">
        <v>155</v>
      </c>
      <c r="B47" s="695">
        <v>5299.7052864495436</v>
      </c>
      <c r="C47" s="696" t="s">
        <v>153</v>
      </c>
      <c r="D47" s="695">
        <v>1911.1290824018238</v>
      </c>
      <c r="E47" s="695">
        <v>381.83686729892173</v>
      </c>
      <c r="F47" s="695">
        <v>57.886966197913019</v>
      </c>
      <c r="G47" s="695">
        <v>939.25944644563367</v>
      </c>
      <c r="H47" s="697">
        <v>532.1458024593569</v>
      </c>
    </row>
    <row r="48" spans="1:12" ht="13.5" x14ac:dyDescent="0.25">
      <c r="A48" s="698" t="s">
        <v>19</v>
      </c>
      <c r="B48" s="699">
        <v>5181.4302607350146</v>
      </c>
      <c r="C48" s="700" t="s">
        <v>153</v>
      </c>
      <c r="D48" s="699">
        <v>1792.8540566872948</v>
      </c>
      <c r="E48" s="699">
        <v>1874.1509294495384</v>
      </c>
      <c r="F48" s="699">
        <v>-238.8751416589426</v>
      </c>
      <c r="G48" s="699">
        <v>-394.26315172617933</v>
      </c>
      <c r="H48" s="701">
        <v>551.84142062287856</v>
      </c>
    </row>
    <row r="49" spans="1:8" ht="13.5" x14ac:dyDescent="0.25">
      <c r="A49" s="694" t="s">
        <v>156</v>
      </c>
      <c r="B49" s="695">
        <v>5155.9250654731741</v>
      </c>
      <c r="C49" s="696" t="s">
        <v>153</v>
      </c>
      <c r="D49" s="695">
        <v>1767.3488614254543</v>
      </c>
      <c r="E49" s="695">
        <v>260.67366228660745</v>
      </c>
      <c r="F49" s="695">
        <v>247.20472874008453</v>
      </c>
      <c r="G49" s="695">
        <v>104.22490528301533</v>
      </c>
      <c r="H49" s="697">
        <v>1155.245565115747</v>
      </c>
    </row>
    <row r="50" spans="1:8" ht="13.5" x14ac:dyDescent="0.25">
      <c r="A50" s="698" t="s">
        <v>14</v>
      </c>
      <c r="B50" s="699">
        <v>4787.9703087453063</v>
      </c>
      <c r="C50" s="700" t="s">
        <v>154</v>
      </c>
      <c r="D50" s="699">
        <v>1399.3941046975865</v>
      </c>
      <c r="E50" s="699">
        <v>-186.81802765163158</v>
      </c>
      <c r="F50" s="699">
        <v>-332.10667713416041</v>
      </c>
      <c r="G50" s="699">
        <v>612.58462716788085</v>
      </c>
      <c r="H50" s="701">
        <v>1305.7341823154984</v>
      </c>
    </row>
    <row r="51" spans="1:8" ht="13.5" x14ac:dyDescent="0.25">
      <c r="A51" s="694" t="s">
        <v>3</v>
      </c>
      <c r="B51" s="695">
        <v>4752.3224466354441</v>
      </c>
      <c r="C51" s="696" t="s">
        <v>154</v>
      </c>
      <c r="D51" s="695">
        <v>1363.7462425877243</v>
      </c>
      <c r="E51" s="695">
        <v>712.0695223101194</v>
      </c>
      <c r="F51" s="695">
        <v>63.214215219899565</v>
      </c>
      <c r="G51" s="695">
        <v>129.50687801000737</v>
      </c>
      <c r="H51" s="697">
        <v>458.95562704769901</v>
      </c>
    </row>
    <row r="52" spans="1:8" ht="13.5" x14ac:dyDescent="0.25">
      <c r="A52" s="698" t="s">
        <v>18</v>
      </c>
      <c r="B52" s="699">
        <v>4576.0989204592433</v>
      </c>
      <c r="C52" s="700" t="s">
        <v>154</v>
      </c>
      <c r="D52" s="699">
        <v>1187.5227164115236</v>
      </c>
      <c r="E52" s="699">
        <v>993.26975974570462</v>
      </c>
      <c r="F52" s="699">
        <v>410.35390679359875</v>
      </c>
      <c r="G52" s="699">
        <v>-682.29791331013087</v>
      </c>
      <c r="H52" s="701">
        <v>466.1969631823514</v>
      </c>
    </row>
    <row r="53" spans="1:8" ht="13.5" x14ac:dyDescent="0.25">
      <c r="A53" s="694" t="s">
        <v>11</v>
      </c>
      <c r="B53" s="695">
        <v>4548.2791067938906</v>
      </c>
      <c r="C53" s="696" t="s">
        <v>154</v>
      </c>
      <c r="D53" s="695">
        <v>1159.7029027461708</v>
      </c>
      <c r="E53" s="695">
        <v>-679.96799898475581</v>
      </c>
      <c r="F53" s="695">
        <v>-720.27699689355018</v>
      </c>
      <c r="G53" s="695">
        <v>356.13985580762625</v>
      </c>
      <c r="H53" s="697">
        <v>2203.80804281685</v>
      </c>
    </row>
    <row r="54" spans="1:8" ht="13.5" x14ac:dyDescent="0.25">
      <c r="A54" s="698" t="s">
        <v>2</v>
      </c>
      <c r="B54" s="699">
        <v>4503.6393248510121</v>
      </c>
      <c r="C54" s="700" t="s">
        <v>154</v>
      </c>
      <c r="D54" s="699">
        <v>1115.0631208032923</v>
      </c>
      <c r="E54" s="699">
        <v>-41.396139089773193</v>
      </c>
      <c r="F54" s="699">
        <v>-211.2625664188912</v>
      </c>
      <c r="G54" s="699">
        <v>125.93354381668398</v>
      </c>
      <c r="H54" s="701">
        <v>1241.7882824952731</v>
      </c>
    </row>
    <row r="55" spans="1:8" ht="13.5" x14ac:dyDescent="0.25">
      <c r="A55" s="694" t="s">
        <v>26</v>
      </c>
      <c r="B55" s="695">
        <v>4379.9506558941221</v>
      </c>
      <c r="C55" s="696" t="s">
        <v>154</v>
      </c>
      <c r="D55" s="695">
        <v>991.37445184640228</v>
      </c>
      <c r="E55" s="695">
        <v>191.76648603347468</v>
      </c>
      <c r="F55" s="695">
        <v>569.98054923177096</v>
      </c>
      <c r="G55" s="695">
        <v>-156.66578094770767</v>
      </c>
      <c r="H55" s="697">
        <v>386.29319752886363</v>
      </c>
    </row>
    <row r="56" spans="1:8" ht="13.5" x14ac:dyDescent="0.25">
      <c r="A56" s="698" t="s">
        <v>109</v>
      </c>
      <c r="B56" s="699">
        <v>4186.3427731267811</v>
      </c>
      <c r="C56" s="700" t="s">
        <v>153</v>
      </c>
      <c r="D56" s="699">
        <v>797.76656907906136</v>
      </c>
      <c r="E56" s="699">
        <v>1005.3276071335873</v>
      </c>
      <c r="F56" s="699">
        <v>80.480124071786094</v>
      </c>
      <c r="G56" s="699">
        <v>-269.17530996176743</v>
      </c>
      <c r="H56" s="701">
        <v>-18.865852164544439</v>
      </c>
    </row>
    <row r="57" spans="1:8" ht="13.5" x14ac:dyDescent="0.25">
      <c r="A57" s="694" t="s">
        <v>17</v>
      </c>
      <c r="B57" s="695">
        <v>4096.6805353999462</v>
      </c>
      <c r="C57" s="696" t="s">
        <v>153</v>
      </c>
      <c r="D57" s="695">
        <v>708.10433135222638</v>
      </c>
      <c r="E57" s="695">
        <v>1500.5110444415168</v>
      </c>
      <c r="F57" s="695">
        <v>334.59932655969055</v>
      </c>
      <c r="G57" s="695">
        <v>-347.23274036983008</v>
      </c>
      <c r="H57" s="697">
        <v>-779.77329927915116</v>
      </c>
    </row>
    <row r="58" spans="1:8" ht="13.5" x14ac:dyDescent="0.25">
      <c r="A58" s="698" t="s">
        <v>157</v>
      </c>
      <c r="B58" s="699">
        <v>3980.7575257939789</v>
      </c>
      <c r="C58" s="700" t="s">
        <v>153</v>
      </c>
      <c r="D58" s="699">
        <v>592.18132174625907</v>
      </c>
      <c r="E58" s="699">
        <v>1429.0413675865391</v>
      </c>
      <c r="F58" s="699">
        <v>23.203585425605496</v>
      </c>
      <c r="G58" s="699">
        <v>-305.89166226876722</v>
      </c>
      <c r="H58" s="701">
        <v>-554.17196899711917</v>
      </c>
    </row>
    <row r="59" spans="1:8" ht="13.5" x14ac:dyDescent="0.25">
      <c r="A59" s="694" t="s">
        <v>23</v>
      </c>
      <c r="B59" s="695">
        <v>3894.4900007179408</v>
      </c>
      <c r="C59" s="696" t="s">
        <v>153</v>
      </c>
      <c r="D59" s="695">
        <v>505.91379667022102</v>
      </c>
      <c r="E59" s="695">
        <v>-571.18169071150749</v>
      </c>
      <c r="F59" s="695">
        <v>-96.549284435419125</v>
      </c>
      <c r="G59" s="695">
        <v>451.60431443800729</v>
      </c>
      <c r="H59" s="697">
        <v>722.04045737913998</v>
      </c>
    </row>
    <row r="60" spans="1:8" ht="13.5" x14ac:dyDescent="0.25">
      <c r="A60" s="698" t="s">
        <v>4</v>
      </c>
      <c r="B60" s="699">
        <v>3845.8161490683228</v>
      </c>
      <c r="C60" s="700" t="s">
        <v>154</v>
      </c>
      <c r="D60" s="699">
        <v>457.23994502060305</v>
      </c>
      <c r="E60" s="699">
        <v>1205.8601700249724</v>
      </c>
      <c r="F60" s="699">
        <v>365.28618020750116</v>
      </c>
      <c r="G60" s="699">
        <v>-1331.9157014221748</v>
      </c>
      <c r="H60" s="701">
        <v>218.00929621030437</v>
      </c>
    </row>
    <row r="61" spans="1:8" ht="13.5" x14ac:dyDescent="0.25">
      <c r="A61" s="694" t="s">
        <v>12</v>
      </c>
      <c r="B61" s="695">
        <v>3552.4080907343082</v>
      </c>
      <c r="C61" s="696" t="s">
        <v>154</v>
      </c>
      <c r="D61" s="695">
        <v>163.8318866865884</v>
      </c>
      <c r="E61" s="695">
        <v>354.33667527860587</v>
      </c>
      <c r="F61" s="695">
        <v>-78.217575035725432</v>
      </c>
      <c r="G61" s="695">
        <v>394.44177282591687</v>
      </c>
      <c r="H61" s="697">
        <v>-506.72898638220931</v>
      </c>
    </row>
    <row r="62" spans="1:8" ht="13.5" x14ac:dyDescent="0.25">
      <c r="A62" s="698" t="s">
        <v>134</v>
      </c>
      <c r="B62" s="699">
        <v>3128.1050781563945</v>
      </c>
      <c r="C62" s="700" t="s">
        <v>154</v>
      </c>
      <c r="D62" s="699">
        <v>-260.4711258913253</v>
      </c>
      <c r="E62" s="699">
        <v>-2013.2404668560207</v>
      </c>
      <c r="F62" s="699">
        <v>-524.57332054947892</v>
      </c>
      <c r="G62" s="699">
        <v>1371.4954866950491</v>
      </c>
      <c r="H62" s="701">
        <v>905.84717481912548</v>
      </c>
    </row>
    <row r="63" spans="1:8" ht="13.5" x14ac:dyDescent="0.25">
      <c r="A63" s="694" t="s">
        <v>82</v>
      </c>
      <c r="B63" s="695">
        <v>3072.7334323837295</v>
      </c>
      <c r="C63" s="696" t="s">
        <v>153</v>
      </c>
      <c r="D63" s="695">
        <v>-315.84277166399033</v>
      </c>
      <c r="E63" s="695">
        <v>-698.64966175042514</v>
      </c>
      <c r="F63" s="695">
        <v>253.86083137435199</v>
      </c>
      <c r="G63" s="695">
        <v>345.08833744921537</v>
      </c>
      <c r="H63" s="697">
        <v>-216.14227873713261</v>
      </c>
    </row>
    <row r="64" spans="1:8" ht="13.5" x14ac:dyDescent="0.25">
      <c r="A64" s="698" t="s">
        <v>21</v>
      </c>
      <c r="B64" s="699">
        <v>2881.5088480565573</v>
      </c>
      <c r="C64" s="700" t="s">
        <v>154</v>
      </c>
      <c r="D64" s="699">
        <v>-507.06735599116246</v>
      </c>
      <c r="E64" s="699">
        <v>183.98328077669433</v>
      </c>
      <c r="F64" s="699">
        <v>-267.78315003503235</v>
      </c>
      <c r="G64" s="699">
        <v>707.14835607772602</v>
      </c>
      <c r="H64" s="701">
        <v>-1130.41584281055</v>
      </c>
    </row>
    <row r="65" spans="1:8" ht="13.5" x14ac:dyDescent="0.25">
      <c r="A65" s="694" t="s">
        <v>27</v>
      </c>
      <c r="B65" s="695">
        <v>2560.0661307580367</v>
      </c>
      <c r="C65" s="696" t="s">
        <v>153</v>
      </c>
      <c r="D65" s="695">
        <v>-828.51007328968308</v>
      </c>
      <c r="E65" s="695">
        <v>-1080.6093670745515</v>
      </c>
      <c r="F65" s="695">
        <v>275.12654035986498</v>
      </c>
      <c r="G65" s="695">
        <v>12.123874421569418</v>
      </c>
      <c r="H65" s="697">
        <v>-35.151120996565837</v>
      </c>
    </row>
    <row r="66" spans="1:8" ht="13.5" x14ac:dyDescent="0.25">
      <c r="A66" s="698" t="s">
        <v>24</v>
      </c>
      <c r="B66" s="699">
        <v>2487.4409190676201</v>
      </c>
      <c r="C66" s="700" t="s">
        <v>153</v>
      </c>
      <c r="D66" s="699">
        <v>-901.13528498009964</v>
      </c>
      <c r="E66" s="699">
        <v>-561.55241813680698</v>
      </c>
      <c r="F66" s="699">
        <v>233.29896890492046</v>
      </c>
      <c r="G66" s="699">
        <v>161.7421980315201</v>
      </c>
      <c r="H66" s="701">
        <v>-734.62403377973294</v>
      </c>
    </row>
    <row r="67" spans="1:8" ht="13.5" x14ac:dyDescent="0.25">
      <c r="A67" s="694" t="s">
        <v>28</v>
      </c>
      <c r="B67" s="695">
        <v>2364.5515117431619</v>
      </c>
      <c r="C67" s="696" t="s">
        <v>154</v>
      </c>
      <c r="D67" s="695">
        <v>-1024.0246923045579</v>
      </c>
      <c r="E67" s="695">
        <v>-1696.9041076164131</v>
      </c>
      <c r="F67" s="695">
        <v>-359.84808750405767</v>
      </c>
      <c r="G67" s="695">
        <v>671.00288724561972</v>
      </c>
      <c r="H67" s="697">
        <v>361.72461557029357</v>
      </c>
    </row>
    <row r="68" spans="1:8" ht="13.5" x14ac:dyDescent="0.25">
      <c r="A68" s="698" t="s">
        <v>31</v>
      </c>
      <c r="B68" s="699">
        <v>1775.994706000278</v>
      </c>
      <c r="C68" s="700" t="s">
        <v>153</v>
      </c>
      <c r="D68" s="699">
        <v>-1612.5814980474418</v>
      </c>
      <c r="E68" s="699">
        <v>-2167.9103231071977</v>
      </c>
      <c r="F68" s="699">
        <v>-673.59543842541143</v>
      </c>
      <c r="G68" s="699">
        <v>383.69393147894334</v>
      </c>
      <c r="H68" s="701">
        <v>845.23033200622376</v>
      </c>
    </row>
    <row r="69" spans="1:8" ht="13.5" x14ac:dyDescent="0.25">
      <c r="A69" s="694" t="s">
        <v>33</v>
      </c>
      <c r="B69" s="695">
        <v>1539.8099655375725</v>
      </c>
      <c r="C69" s="696" t="s">
        <v>154</v>
      </c>
      <c r="D69" s="695">
        <v>-1848.7662385101473</v>
      </c>
      <c r="E69" s="695">
        <v>-2103.0692959074108</v>
      </c>
      <c r="F69" s="695">
        <v>-116.38274193292607</v>
      </c>
      <c r="G69" s="695">
        <v>261.13219411732456</v>
      </c>
      <c r="H69" s="697">
        <v>109.55360521286526</v>
      </c>
    </row>
    <row r="70" spans="1:8" ht="13.5" x14ac:dyDescent="0.25">
      <c r="A70" s="698" t="s">
        <v>86</v>
      </c>
      <c r="B70" s="699">
        <v>1333.0331006530062</v>
      </c>
      <c r="C70" s="700" t="s">
        <v>153</v>
      </c>
      <c r="D70" s="699">
        <v>-2055.5431033947134</v>
      </c>
      <c r="E70" s="699">
        <v>-2182.2953875206854</v>
      </c>
      <c r="F70" s="699">
        <v>-238.41627490925597</v>
      </c>
      <c r="G70" s="699">
        <v>154.87656371711131</v>
      </c>
      <c r="H70" s="701">
        <v>210.2919953181171</v>
      </c>
    </row>
    <row r="71" spans="1:8" ht="13.5" x14ac:dyDescent="0.25">
      <c r="A71" s="694"/>
      <c r="B71" s="695"/>
      <c r="C71" s="696"/>
      <c r="D71" s="695"/>
      <c r="E71" s="695"/>
      <c r="F71" s="695"/>
      <c r="G71" s="695"/>
      <c r="H71" s="697"/>
    </row>
    <row r="72" spans="1:8" ht="13.5" x14ac:dyDescent="0.25">
      <c r="A72" s="698"/>
      <c r="B72" s="699"/>
      <c r="C72" s="700"/>
      <c r="D72" s="699"/>
      <c r="E72" s="699"/>
      <c r="F72" s="699"/>
      <c r="G72" s="699"/>
      <c r="H72" s="701"/>
    </row>
    <row r="73" spans="1:8" ht="13.5" x14ac:dyDescent="0.25">
      <c r="A73" s="683" t="s">
        <v>42</v>
      </c>
      <c r="B73" s="684">
        <v>999.68143608220635</v>
      </c>
      <c r="C73" s="685" t="s">
        <v>154</v>
      </c>
      <c r="D73" s="684">
        <v>-2388.8947679655134</v>
      </c>
      <c r="E73" s="684">
        <v>-427.49220033337275</v>
      </c>
      <c r="F73" s="684">
        <v>524.11016064118883</v>
      </c>
      <c r="G73" s="684">
        <v>-861.73131482270173</v>
      </c>
      <c r="H73" s="686">
        <v>-1623.7814134506275</v>
      </c>
    </row>
    <row r="74" spans="1:8" ht="13.5" x14ac:dyDescent="0.25">
      <c r="A74" s="687" t="s">
        <v>308</v>
      </c>
      <c r="B74" s="688" t="s">
        <v>153</v>
      </c>
      <c r="C74" s="689" t="s">
        <v>154</v>
      </c>
      <c r="D74" s="688" t="s">
        <v>153</v>
      </c>
      <c r="E74" s="688" t="s">
        <v>153</v>
      </c>
      <c r="F74" s="688" t="s">
        <v>153</v>
      </c>
      <c r="G74" s="688" t="s">
        <v>153</v>
      </c>
      <c r="H74" s="690" t="s">
        <v>153</v>
      </c>
    </row>
    <row r="75" spans="1:8" ht="13.5" x14ac:dyDescent="0.25">
      <c r="A75" s="683" t="s">
        <v>121</v>
      </c>
      <c r="B75" s="684" t="s">
        <v>153</v>
      </c>
      <c r="C75" s="685" t="s">
        <v>154</v>
      </c>
      <c r="D75" s="684" t="s">
        <v>153</v>
      </c>
      <c r="E75" s="684" t="s">
        <v>153</v>
      </c>
      <c r="F75" s="684" t="s">
        <v>153</v>
      </c>
      <c r="G75" s="684" t="s">
        <v>153</v>
      </c>
      <c r="H75" s="686" t="s">
        <v>153</v>
      </c>
    </row>
    <row r="76" spans="1:8" ht="13.5" x14ac:dyDescent="0.25">
      <c r="A76" s="687" t="s">
        <v>22</v>
      </c>
      <c r="B76" s="688" t="s">
        <v>153</v>
      </c>
      <c r="C76" s="689" t="s">
        <v>154</v>
      </c>
      <c r="D76" s="688" t="s">
        <v>153</v>
      </c>
      <c r="E76" s="688" t="s">
        <v>153</v>
      </c>
      <c r="F76" s="688" t="s">
        <v>153</v>
      </c>
      <c r="G76" s="688" t="s">
        <v>153</v>
      </c>
      <c r="H76" s="690" t="s">
        <v>153</v>
      </c>
    </row>
    <row r="77" spans="1:8" ht="13.5" x14ac:dyDescent="0.25">
      <c r="A77" s="683" t="s">
        <v>7</v>
      </c>
      <c r="B77" s="684" t="s">
        <v>153</v>
      </c>
      <c r="C77" s="685" t="s">
        <v>154</v>
      </c>
      <c r="D77" s="684" t="s">
        <v>153</v>
      </c>
      <c r="E77" s="684" t="s">
        <v>153</v>
      </c>
      <c r="F77" s="684" t="s">
        <v>153</v>
      </c>
      <c r="G77" s="684" t="s">
        <v>153</v>
      </c>
      <c r="H77" s="686" t="s">
        <v>153</v>
      </c>
    </row>
    <row r="78" spans="1:8" ht="13.5" x14ac:dyDescent="0.25">
      <c r="A78" s="687" t="s">
        <v>309</v>
      </c>
      <c r="B78" s="688" t="s">
        <v>153</v>
      </c>
      <c r="C78" s="689" t="s">
        <v>154</v>
      </c>
      <c r="D78" s="688" t="s">
        <v>153</v>
      </c>
      <c r="E78" s="688" t="s">
        <v>153</v>
      </c>
      <c r="F78" s="688" t="s">
        <v>153</v>
      </c>
      <c r="G78" s="688" t="s">
        <v>153</v>
      </c>
      <c r="H78" s="690" t="s">
        <v>153</v>
      </c>
    </row>
    <row r="79" spans="1:8" ht="13.5" x14ac:dyDescent="0.25">
      <c r="A79" s="683" t="s">
        <v>8</v>
      </c>
      <c r="B79" s="684" t="s">
        <v>153</v>
      </c>
      <c r="C79" s="685" t="s">
        <v>154</v>
      </c>
      <c r="D79" s="684" t="s">
        <v>153</v>
      </c>
      <c r="E79" s="684" t="s">
        <v>153</v>
      </c>
      <c r="F79" s="684" t="s">
        <v>153</v>
      </c>
      <c r="G79" s="684" t="s">
        <v>153</v>
      </c>
      <c r="H79" s="686" t="s">
        <v>153</v>
      </c>
    </row>
    <row r="80" spans="1:8" ht="13.5" x14ac:dyDescent="0.25">
      <c r="A80" s="687" t="s">
        <v>25</v>
      </c>
      <c r="B80" s="688" t="s">
        <v>153</v>
      </c>
      <c r="C80" s="689" t="s">
        <v>154</v>
      </c>
      <c r="D80" s="688" t="s">
        <v>153</v>
      </c>
      <c r="E80" s="688" t="s">
        <v>153</v>
      </c>
      <c r="F80" s="688" t="s">
        <v>153</v>
      </c>
      <c r="G80" s="688" t="s">
        <v>153</v>
      </c>
      <c r="H80" s="690" t="s">
        <v>153</v>
      </c>
    </row>
    <row r="81" spans="1:8" ht="13.5" x14ac:dyDescent="0.25">
      <c r="A81" s="683" t="s">
        <v>29</v>
      </c>
      <c r="B81" s="684" t="s">
        <v>153</v>
      </c>
      <c r="C81" s="685" t="s">
        <v>154</v>
      </c>
      <c r="D81" s="684" t="s">
        <v>153</v>
      </c>
      <c r="E81" s="684" t="s">
        <v>153</v>
      </c>
      <c r="F81" s="684" t="s">
        <v>153</v>
      </c>
      <c r="G81" s="684" t="s">
        <v>153</v>
      </c>
      <c r="H81" s="686" t="s">
        <v>153</v>
      </c>
    </row>
  </sheetData>
  <mergeCells count="1">
    <mergeCell ref="A9:L9"/>
  </mergeCells>
  <hyperlinks>
    <hyperlink ref="A1" r:id="rId1" display="http://dx.doi.org/10.1787/eag-2016-en"/>
    <hyperlink ref="A4" r:id="rId2"/>
  </hyperlinks>
  <pageMargins left="0.7" right="0.7" top="0.75" bottom="0.75" header="0.3" footer="0.3"/>
  <pageSetup paperSize="9" scale="80" orientation="portrait" r:id="rId3"/>
  <rowBreaks count="1" manualBreakCount="1">
    <brk id="41" max="16383" man="1"/>
  </rowBreaks>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3"/>
  <sheetViews>
    <sheetView showGridLines="0" workbookViewId="0">
      <selection activeCell="H41" sqref="H41"/>
    </sheetView>
  </sheetViews>
  <sheetFormatPr defaultColWidth="8.85546875" defaultRowHeight="12.75" x14ac:dyDescent="0.2"/>
  <cols>
    <col min="1" max="1" width="16.42578125" customWidth="1"/>
    <col min="2" max="2" width="9.85546875" customWidth="1"/>
    <col min="3" max="3" width="9" customWidth="1"/>
    <col min="4" max="4" width="10.7109375" customWidth="1"/>
    <col min="5" max="5" width="11.28515625" customWidth="1"/>
    <col min="6" max="6" width="11.85546875" customWidth="1"/>
    <col min="7" max="7" width="13.140625" customWidth="1"/>
    <col min="8" max="8" width="11.85546875" customWidth="1"/>
    <col min="9" max="9" width="14.42578125" customWidth="1"/>
  </cols>
  <sheetData>
    <row r="1" spans="1:10" s="26" customFormat="1" x14ac:dyDescent="0.2">
      <c r="A1" s="27" t="s">
        <v>59</v>
      </c>
    </row>
    <row r="2" spans="1:10" s="26" customFormat="1" x14ac:dyDescent="0.2">
      <c r="A2" s="26" t="s">
        <v>122</v>
      </c>
      <c r="B2" s="26" t="s">
        <v>123</v>
      </c>
    </row>
    <row r="3" spans="1:10" s="26" customFormat="1" x14ac:dyDescent="0.2">
      <c r="A3" s="26" t="s">
        <v>62</v>
      </c>
    </row>
    <row r="4" spans="1:10" s="26" customFormat="1" x14ac:dyDescent="0.2">
      <c r="A4" s="27" t="s">
        <v>63</v>
      </c>
    </row>
    <row r="5" spans="1:10" s="26" customFormat="1" x14ac:dyDescent="0.2"/>
    <row r="6" spans="1:10" ht="13.5" customHeight="1" x14ac:dyDescent="0.25">
      <c r="A6" s="106" t="s">
        <v>124</v>
      </c>
      <c r="B6" s="106"/>
      <c r="C6" s="106"/>
      <c r="D6" s="106"/>
      <c r="E6" s="106"/>
      <c r="F6" s="106"/>
      <c r="G6" s="106"/>
      <c r="H6" s="106"/>
      <c r="I6" s="106"/>
      <c r="J6" s="107"/>
    </row>
    <row r="7" spans="1:10" ht="13.5" customHeight="1" x14ac:dyDescent="0.25">
      <c r="A7" s="108" t="s">
        <v>125</v>
      </c>
      <c r="B7" s="108"/>
      <c r="C7" s="108"/>
      <c r="D7" s="108"/>
      <c r="E7" s="108"/>
      <c r="F7" s="106"/>
      <c r="G7" s="106"/>
      <c r="H7" s="106"/>
      <c r="I7" s="106"/>
      <c r="J7" s="109"/>
    </row>
    <row r="8" spans="1:10" ht="17.25" customHeight="1" x14ac:dyDescent="0.25">
      <c r="A8" s="110" t="s">
        <v>126</v>
      </c>
      <c r="B8" s="110"/>
      <c r="C8" s="110"/>
      <c r="D8" s="110"/>
      <c r="E8" s="110"/>
      <c r="F8" s="111"/>
      <c r="G8" s="111"/>
      <c r="H8" s="111"/>
      <c r="I8" s="111"/>
      <c r="J8" s="112"/>
    </row>
    <row r="9" spans="1:10" ht="12" customHeight="1" x14ac:dyDescent="0.25">
      <c r="A9" s="110"/>
      <c r="B9" s="110"/>
      <c r="C9" s="110"/>
      <c r="D9" s="110"/>
      <c r="E9" s="110"/>
      <c r="F9" s="111"/>
      <c r="G9" s="111"/>
      <c r="H9" s="111"/>
      <c r="I9" s="111"/>
      <c r="J9" s="112"/>
    </row>
    <row r="10" spans="1:10" ht="12" customHeight="1" x14ac:dyDescent="0.25">
      <c r="A10" s="110"/>
      <c r="B10" s="110"/>
      <c r="C10" s="110"/>
      <c r="D10" s="110"/>
      <c r="E10" s="110"/>
      <c r="F10" s="111"/>
      <c r="G10" s="111"/>
      <c r="H10" s="111"/>
      <c r="I10" s="111"/>
      <c r="J10" s="112"/>
    </row>
    <row r="11" spans="1:10" ht="12" customHeight="1" x14ac:dyDescent="0.25">
      <c r="A11" s="110"/>
      <c r="B11" s="110"/>
      <c r="C11" s="110"/>
      <c r="D11" s="110"/>
      <c r="E11" s="110"/>
      <c r="F11" s="111"/>
      <c r="G11" s="111"/>
      <c r="H11" s="111"/>
      <c r="I11" s="111"/>
      <c r="J11" s="112"/>
    </row>
    <row r="12" spans="1:10" ht="12" customHeight="1" x14ac:dyDescent="0.25">
      <c r="A12" s="110"/>
      <c r="B12" s="110"/>
      <c r="C12" s="110"/>
      <c r="D12" s="110"/>
      <c r="E12" s="110"/>
      <c r="F12" s="111"/>
      <c r="G12" s="111"/>
      <c r="H12" s="111"/>
      <c r="I12" s="111"/>
      <c r="J12" s="112"/>
    </row>
    <row r="13" spans="1:10" ht="12" customHeight="1" x14ac:dyDescent="0.25">
      <c r="A13" s="110"/>
      <c r="B13" s="110"/>
      <c r="C13" s="110"/>
      <c r="D13" s="110"/>
      <c r="E13" s="110"/>
      <c r="F13" s="111"/>
      <c r="G13" s="111"/>
      <c r="H13" s="111"/>
      <c r="I13" s="111"/>
      <c r="J13" s="112"/>
    </row>
    <row r="14" spans="1:10" ht="12" customHeight="1" x14ac:dyDescent="0.25">
      <c r="A14" s="110"/>
      <c r="B14" s="110"/>
      <c r="C14" s="110"/>
      <c r="D14" s="110"/>
      <c r="E14" s="110"/>
      <c r="F14" s="111"/>
      <c r="G14" s="111"/>
      <c r="H14" s="111"/>
      <c r="I14" s="111"/>
      <c r="J14" s="112"/>
    </row>
    <row r="15" spans="1:10" ht="12" customHeight="1" x14ac:dyDescent="0.25">
      <c r="A15" s="110"/>
      <c r="B15" s="110"/>
      <c r="C15" s="110"/>
      <c r="D15" s="110"/>
      <c r="E15" s="110"/>
      <c r="F15" s="111"/>
      <c r="G15" s="111"/>
      <c r="H15" s="111"/>
      <c r="I15" s="111"/>
      <c r="J15" s="112"/>
    </row>
    <row r="16" spans="1:10" ht="12" customHeight="1" x14ac:dyDescent="0.25">
      <c r="A16" s="110"/>
      <c r="B16" s="110"/>
      <c r="C16" s="110"/>
      <c r="D16" s="110"/>
      <c r="E16" s="110"/>
      <c r="F16" s="111"/>
      <c r="G16" s="111"/>
      <c r="H16" s="111"/>
      <c r="I16" s="111"/>
      <c r="J16" s="112"/>
    </row>
    <row r="17" spans="1:10" ht="12" customHeight="1" x14ac:dyDescent="0.25">
      <c r="A17" s="110"/>
      <c r="B17" s="110"/>
      <c r="C17" s="110"/>
      <c r="D17" s="110"/>
      <c r="E17" s="110"/>
      <c r="F17" s="111"/>
      <c r="G17" s="111"/>
      <c r="H17" s="111"/>
      <c r="I17" s="111"/>
      <c r="J17" s="112"/>
    </row>
    <row r="18" spans="1:10" ht="12" customHeight="1" x14ac:dyDescent="0.25">
      <c r="A18" s="110"/>
      <c r="B18" s="110"/>
      <c r="C18" s="110"/>
      <c r="D18" s="110"/>
      <c r="E18" s="110"/>
      <c r="F18" s="111"/>
      <c r="G18" s="111"/>
      <c r="H18" s="111"/>
      <c r="I18" s="111"/>
      <c r="J18" s="112"/>
    </row>
    <row r="19" spans="1:10" ht="12" customHeight="1" x14ac:dyDescent="0.25">
      <c r="A19" s="110"/>
      <c r="B19" s="110"/>
      <c r="C19" s="110"/>
      <c r="D19" s="110"/>
      <c r="E19" s="110"/>
      <c r="F19" s="111"/>
      <c r="G19" s="111"/>
      <c r="H19" s="111"/>
      <c r="I19" s="111"/>
      <c r="J19" s="112"/>
    </row>
    <row r="20" spans="1:10" ht="12" customHeight="1" x14ac:dyDescent="0.25">
      <c r="A20" s="110"/>
      <c r="B20" s="110"/>
      <c r="C20" s="110"/>
      <c r="D20" s="110"/>
      <c r="E20" s="110"/>
      <c r="F20" s="111"/>
      <c r="G20" s="111"/>
      <c r="H20" s="111"/>
      <c r="I20" s="111"/>
      <c r="J20" s="112"/>
    </row>
    <row r="21" spans="1:10" ht="12" customHeight="1" x14ac:dyDescent="0.25">
      <c r="A21" s="110"/>
      <c r="B21" s="110"/>
      <c r="C21" s="110"/>
      <c r="D21" s="110"/>
      <c r="E21" s="110"/>
      <c r="F21" s="111"/>
      <c r="G21" s="111"/>
      <c r="H21" s="111"/>
      <c r="I21" s="111"/>
      <c r="J21" s="112"/>
    </row>
    <row r="22" spans="1:10" ht="12" customHeight="1" x14ac:dyDescent="0.25">
      <c r="A22" s="110"/>
      <c r="B22" s="110"/>
      <c r="C22" s="110"/>
      <c r="D22" s="110"/>
      <c r="E22" s="110"/>
      <c r="F22" s="111"/>
      <c r="G22" s="111"/>
      <c r="H22" s="111"/>
      <c r="I22" s="111"/>
      <c r="J22" s="112"/>
    </row>
    <row r="23" spans="1:10" ht="12" customHeight="1" x14ac:dyDescent="0.25">
      <c r="A23" s="110"/>
      <c r="B23" s="110"/>
      <c r="C23" s="110"/>
      <c r="D23" s="110"/>
      <c r="E23" s="110"/>
      <c r="F23" s="111"/>
      <c r="G23" s="111"/>
      <c r="H23" s="111"/>
      <c r="I23" s="111"/>
      <c r="J23" s="112"/>
    </row>
    <row r="24" spans="1:10" ht="12" customHeight="1" x14ac:dyDescent="0.25">
      <c r="A24" s="110"/>
      <c r="B24" s="110"/>
      <c r="C24" s="110"/>
      <c r="D24" s="110"/>
      <c r="E24" s="110"/>
      <c r="F24" s="111"/>
      <c r="G24" s="111"/>
      <c r="H24" s="111"/>
      <c r="I24" s="111"/>
      <c r="J24" s="112"/>
    </row>
    <row r="25" spans="1:10" ht="12" customHeight="1" x14ac:dyDescent="0.25">
      <c r="A25" s="110"/>
      <c r="B25" s="110"/>
      <c r="C25" s="110"/>
      <c r="D25" s="110"/>
      <c r="E25" s="110"/>
      <c r="F25" s="111"/>
      <c r="G25" s="111"/>
      <c r="H25" s="111"/>
      <c r="I25" s="111"/>
      <c r="J25" s="112"/>
    </row>
    <row r="26" spans="1:10" ht="12" customHeight="1" x14ac:dyDescent="0.25">
      <c r="A26" s="110"/>
      <c r="B26" s="110"/>
      <c r="C26" s="110"/>
      <c r="D26" s="110"/>
      <c r="E26" s="110"/>
      <c r="F26" s="111"/>
      <c r="G26" s="111"/>
      <c r="H26" s="111"/>
      <c r="I26" s="111"/>
      <c r="J26" s="112"/>
    </row>
    <row r="27" spans="1:10" ht="13.5" customHeight="1" x14ac:dyDescent="0.25">
      <c r="A27" s="107"/>
      <c r="B27" s="107"/>
      <c r="C27" s="107"/>
      <c r="D27" s="107"/>
      <c r="E27" s="107"/>
      <c r="F27" s="109"/>
      <c r="G27" s="109"/>
      <c r="H27" s="109"/>
      <c r="I27" s="109"/>
      <c r="J27" s="109"/>
    </row>
    <row r="28" spans="1:10" ht="13.5" customHeight="1" x14ac:dyDescent="0.25">
      <c r="A28" s="107"/>
      <c r="B28" s="107"/>
      <c r="C28" s="107"/>
      <c r="D28" s="107"/>
      <c r="E28" s="107"/>
      <c r="F28" s="107"/>
      <c r="G28" s="107"/>
      <c r="H28" s="107"/>
      <c r="I28" s="107"/>
      <c r="J28" s="107"/>
    </row>
    <row r="29" spans="1:10" ht="13.5" customHeight="1" x14ac:dyDescent="0.25">
      <c r="A29" s="107"/>
      <c r="B29" s="107"/>
      <c r="C29" s="107"/>
      <c r="D29" s="107"/>
      <c r="E29" s="107"/>
      <c r="F29" s="107"/>
      <c r="G29" s="107"/>
      <c r="H29" s="107"/>
      <c r="I29" s="107"/>
      <c r="J29" s="107"/>
    </row>
    <row r="30" spans="1:10" ht="13.5" customHeight="1" x14ac:dyDescent="0.25">
      <c r="A30" s="107"/>
      <c r="B30" s="107"/>
      <c r="C30" s="107"/>
      <c r="D30" s="107"/>
      <c r="E30" s="107"/>
      <c r="F30" s="107"/>
      <c r="G30" s="107"/>
      <c r="H30" s="107"/>
      <c r="I30" s="107"/>
      <c r="J30" s="107"/>
    </row>
    <row r="31" spans="1:10" ht="13.5" customHeight="1" x14ac:dyDescent="0.25">
      <c r="A31" s="107"/>
      <c r="B31" s="107"/>
      <c r="C31" s="107"/>
      <c r="D31" s="107"/>
      <c r="E31" s="107"/>
      <c r="F31" s="107"/>
      <c r="G31" s="107"/>
      <c r="H31" s="107"/>
      <c r="I31" s="107"/>
      <c r="J31" s="107"/>
    </row>
    <row r="32" spans="1:10" ht="13.5" customHeight="1" x14ac:dyDescent="0.25">
      <c r="A32" s="107"/>
      <c r="B32" s="107"/>
      <c r="C32" s="107"/>
      <c r="D32" s="107"/>
      <c r="E32" s="107"/>
      <c r="F32" s="107"/>
      <c r="G32" s="107"/>
      <c r="H32" s="107"/>
      <c r="I32" s="107"/>
      <c r="J32" s="107"/>
    </row>
    <row r="33" spans="1:10" ht="13.5" customHeight="1" x14ac:dyDescent="0.25">
      <c r="A33" s="107"/>
      <c r="B33" s="107"/>
      <c r="C33" s="107"/>
      <c r="D33" s="107"/>
      <c r="E33" s="107"/>
      <c r="F33" s="107"/>
      <c r="G33" s="107"/>
      <c r="H33" s="107"/>
      <c r="I33" s="107"/>
      <c r="J33" s="107"/>
    </row>
    <row r="34" spans="1:10" ht="13.5" customHeight="1" x14ac:dyDescent="0.25">
      <c r="A34" s="107"/>
      <c r="B34" s="107"/>
      <c r="C34" s="107"/>
      <c r="D34" s="107"/>
      <c r="E34" s="107"/>
      <c r="F34" s="107"/>
      <c r="G34" s="107"/>
      <c r="H34" s="107"/>
      <c r="I34" s="107"/>
      <c r="J34" s="107"/>
    </row>
    <row r="35" spans="1:10" ht="13.5" customHeight="1" x14ac:dyDescent="0.25">
      <c r="A35" s="831" t="s">
        <v>127</v>
      </c>
      <c r="B35" s="832"/>
      <c r="C35" s="832"/>
      <c r="D35" s="832"/>
      <c r="E35" s="832"/>
      <c r="F35" s="832"/>
      <c r="G35" s="832"/>
      <c r="H35" s="832"/>
      <c r="I35" s="832"/>
      <c r="J35" s="113"/>
    </row>
    <row r="36" spans="1:10" ht="13.5" customHeight="1" x14ac:dyDescent="0.25">
      <c r="A36" s="112" t="s">
        <v>128</v>
      </c>
      <c r="B36" s="114"/>
      <c r="C36" s="114"/>
      <c r="D36" s="114"/>
      <c r="E36" s="114"/>
      <c r="F36" s="114"/>
      <c r="G36" s="114"/>
      <c r="H36" s="114"/>
      <c r="I36" s="114"/>
      <c r="J36" s="114"/>
    </row>
    <row r="37" spans="1:10" ht="13.5" customHeight="1" x14ac:dyDescent="0.25">
      <c r="A37" s="112" t="s">
        <v>129</v>
      </c>
      <c r="B37" s="114"/>
      <c r="C37" s="114"/>
      <c r="D37" s="114"/>
      <c r="E37" s="114"/>
      <c r="F37" s="114"/>
      <c r="G37" s="114"/>
      <c r="H37" s="114"/>
      <c r="I37" s="114"/>
      <c r="J37" s="114"/>
    </row>
    <row r="38" spans="1:10" ht="13.5" customHeight="1" x14ac:dyDescent="0.25">
      <c r="A38" s="115" t="s">
        <v>130</v>
      </c>
      <c r="B38" s="114"/>
      <c r="C38" s="114"/>
      <c r="D38" s="114"/>
      <c r="E38" s="114"/>
      <c r="F38" s="114"/>
      <c r="G38" s="114"/>
      <c r="H38" s="114"/>
      <c r="I38" s="114"/>
      <c r="J38" s="114"/>
    </row>
    <row r="39" spans="1:10" ht="13.5" customHeight="1" x14ac:dyDescent="0.25">
      <c r="A39" s="116" t="s">
        <v>131</v>
      </c>
      <c r="B39" s="114"/>
      <c r="C39" s="114"/>
      <c r="D39" s="114"/>
      <c r="E39" s="114"/>
      <c r="F39" s="114"/>
      <c r="G39" s="114"/>
      <c r="H39" s="114"/>
      <c r="I39" s="114"/>
      <c r="J39" s="114"/>
    </row>
    <row r="40" spans="1:10" ht="13.5" customHeight="1" x14ac:dyDescent="0.25">
      <c r="A40" s="117" t="s">
        <v>58</v>
      </c>
      <c r="B40" s="108"/>
      <c r="C40" s="108"/>
      <c r="D40" s="108"/>
      <c r="E40" s="108"/>
      <c r="F40" s="108"/>
      <c r="G40" s="108"/>
      <c r="H40" s="108"/>
      <c r="I40" s="108"/>
      <c r="J40" s="108"/>
    </row>
    <row r="44" spans="1:10" x14ac:dyDescent="0.2">
      <c r="A44" s="6"/>
      <c r="B44" s="6"/>
      <c r="C44" s="6"/>
    </row>
    <row r="45" spans="1:10" ht="112.5" x14ac:dyDescent="0.2">
      <c r="A45" s="3"/>
      <c r="B45" s="4" t="s">
        <v>132</v>
      </c>
      <c r="C45" s="5" t="s">
        <v>133</v>
      </c>
    </row>
    <row r="46" spans="1:10" ht="11.25" customHeight="1" x14ac:dyDescent="0.2">
      <c r="A46" s="118" t="s">
        <v>75</v>
      </c>
      <c r="B46" s="119">
        <v>1.2348189742338613</v>
      </c>
      <c r="C46" s="120"/>
    </row>
    <row r="47" spans="1:10" ht="11.25" customHeight="1" x14ac:dyDescent="0.2">
      <c r="A47" s="121" t="s">
        <v>134</v>
      </c>
      <c r="B47" s="122">
        <v>1.0701116148090657</v>
      </c>
      <c r="C47" s="123"/>
    </row>
    <row r="48" spans="1:10" ht="11.25" customHeight="1" x14ac:dyDescent="0.2">
      <c r="A48" s="124" t="s">
        <v>27</v>
      </c>
      <c r="B48" s="125">
        <v>0.99234070955946585</v>
      </c>
      <c r="C48" s="126">
        <v>0.8675930943038016</v>
      </c>
    </row>
    <row r="49" spans="1:3" ht="11.25" customHeight="1" x14ac:dyDescent="0.2">
      <c r="A49" s="121" t="s">
        <v>14</v>
      </c>
      <c r="B49" s="122">
        <v>0.97737819216616317</v>
      </c>
      <c r="C49" s="123">
        <v>0.83337439199160057</v>
      </c>
    </row>
    <row r="50" spans="1:3" ht="11.25" customHeight="1" x14ac:dyDescent="0.2">
      <c r="A50" s="124" t="s">
        <v>19</v>
      </c>
      <c r="B50" s="125">
        <v>0.97604295524280338</v>
      </c>
      <c r="C50" s="126">
        <v>0.87142007297465551</v>
      </c>
    </row>
    <row r="51" spans="1:3" ht="11.25" customHeight="1" x14ac:dyDescent="0.2">
      <c r="A51" s="121" t="s">
        <v>135</v>
      </c>
      <c r="B51" s="122">
        <v>0.9078006060792061</v>
      </c>
      <c r="C51" s="123"/>
    </row>
    <row r="52" spans="1:3" ht="11.25" customHeight="1" x14ac:dyDescent="0.2">
      <c r="A52" s="124" t="s">
        <v>24</v>
      </c>
      <c r="B52" s="125">
        <v>0.89727729525299804</v>
      </c>
      <c r="C52" s="126">
        <v>0.92488282918983067</v>
      </c>
    </row>
    <row r="53" spans="1:3" ht="11.25" customHeight="1" x14ac:dyDescent="0.2">
      <c r="A53" s="121" t="s">
        <v>136</v>
      </c>
      <c r="B53" s="122">
        <v>0.88512370609870716</v>
      </c>
      <c r="C53" s="123"/>
    </row>
    <row r="54" spans="1:3" ht="11.25" customHeight="1" x14ac:dyDescent="0.2">
      <c r="A54" s="124" t="s">
        <v>25</v>
      </c>
      <c r="B54" s="125">
        <v>0.87985059987309877</v>
      </c>
      <c r="C54" s="126">
        <v>0.84492881123282815</v>
      </c>
    </row>
    <row r="55" spans="1:3" ht="11.25" customHeight="1" x14ac:dyDescent="0.2">
      <c r="A55" s="121" t="s">
        <v>11</v>
      </c>
      <c r="B55" s="122">
        <v>0.87830201920701367</v>
      </c>
      <c r="C55" s="123"/>
    </row>
    <row r="56" spans="1:3" ht="11.25" customHeight="1" x14ac:dyDescent="0.2">
      <c r="A56" s="124" t="s">
        <v>3</v>
      </c>
      <c r="B56" s="125">
        <v>0.8763198573529144</v>
      </c>
      <c r="C56" s="126">
        <v>0.96523301001261042</v>
      </c>
    </row>
    <row r="57" spans="1:3" ht="11.25" customHeight="1" x14ac:dyDescent="0.2">
      <c r="A57" s="121" t="s">
        <v>22</v>
      </c>
      <c r="B57" s="122">
        <v>0.86974405998609772</v>
      </c>
      <c r="C57" s="123">
        <v>0.94434704031816608</v>
      </c>
    </row>
    <row r="58" spans="1:3" ht="11.25" customHeight="1" x14ac:dyDescent="0.2">
      <c r="A58" s="124" t="s">
        <v>5</v>
      </c>
      <c r="B58" s="125">
        <v>0.86462310882280979</v>
      </c>
      <c r="C58" s="126"/>
    </row>
    <row r="59" spans="1:3" ht="11.25" customHeight="1" x14ac:dyDescent="0.2">
      <c r="A59" s="121" t="s">
        <v>13</v>
      </c>
      <c r="B59" s="122">
        <v>0.85999312522913507</v>
      </c>
      <c r="C59" s="123"/>
    </row>
    <row r="60" spans="1:3" ht="11.25" customHeight="1" x14ac:dyDescent="0.2">
      <c r="A60" s="124" t="s">
        <v>17</v>
      </c>
      <c r="B60" s="125">
        <v>0.85282052225592464</v>
      </c>
      <c r="C60" s="126"/>
    </row>
    <row r="61" spans="1:3" ht="11.25" customHeight="1" x14ac:dyDescent="0.2">
      <c r="A61" s="121" t="s">
        <v>18</v>
      </c>
      <c r="B61" s="122">
        <v>0.85148226171930796</v>
      </c>
      <c r="C61" s="123"/>
    </row>
    <row r="62" spans="1:3" ht="11.25" customHeight="1" x14ac:dyDescent="0.2">
      <c r="A62" s="124" t="s">
        <v>15</v>
      </c>
      <c r="B62" s="125">
        <v>0.84740961751889721</v>
      </c>
      <c r="C62" s="126"/>
    </row>
    <row r="63" spans="1:3" ht="11.25" customHeight="1" x14ac:dyDescent="0.2">
      <c r="A63" s="121" t="s">
        <v>137</v>
      </c>
      <c r="B63" s="122">
        <v>0.83814952989552227</v>
      </c>
      <c r="C63" s="123"/>
    </row>
    <row r="64" spans="1:3" ht="11.25" customHeight="1" x14ac:dyDescent="0.2">
      <c r="A64" s="124" t="s">
        <v>7</v>
      </c>
      <c r="B64" s="125">
        <v>0.83613850688377123</v>
      </c>
      <c r="C64" s="126"/>
    </row>
    <row r="65" spans="1:3" ht="11.25" customHeight="1" x14ac:dyDescent="0.2">
      <c r="A65" s="121" t="s">
        <v>138</v>
      </c>
      <c r="B65" s="122">
        <v>0.82958451249393816</v>
      </c>
      <c r="C65" s="123">
        <v>0.82853846142510557</v>
      </c>
    </row>
    <row r="66" spans="1:3" ht="11.25" customHeight="1" x14ac:dyDescent="0.2">
      <c r="A66" s="124" t="s">
        <v>28</v>
      </c>
      <c r="B66" s="125">
        <v>0.82913621080081223</v>
      </c>
      <c r="C66" s="126"/>
    </row>
    <row r="67" spans="1:3" ht="11.25" customHeight="1" x14ac:dyDescent="0.2">
      <c r="A67" s="121" t="s">
        <v>120</v>
      </c>
      <c r="B67" s="122">
        <v>0.72844915050115611</v>
      </c>
      <c r="C67" s="123">
        <v>0.59062733383555255</v>
      </c>
    </row>
    <row r="68" spans="1:3" ht="11.25" customHeight="1" x14ac:dyDescent="0.2">
      <c r="A68" s="124" t="s">
        <v>31</v>
      </c>
      <c r="B68" s="125">
        <v>0.7102040892650171</v>
      </c>
      <c r="C68" s="126"/>
    </row>
    <row r="69" spans="1:3" ht="11.25" customHeight="1" x14ac:dyDescent="0.2">
      <c r="A69" s="121" t="s">
        <v>2</v>
      </c>
      <c r="B69" s="122">
        <v>0.69947136146360389</v>
      </c>
      <c r="C69" s="123">
        <v>0.76570869744406655</v>
      </c>
    </row>
    <row r="70" spans="1:3" ht="11.25" customHeight="1" x14ac:dyDescent="0.2">
      <c r="A70" s="124" t="s">
        <v>82</v>
      </c>
      <c r="B70" s="125">
        <v>0.68909750563830152</v>
      </c>
      <c r="C70" s="126"/>
    </row>
    <row r="71" spans="1:3" ht="11.25" customHeight="1" x14ac:dyDescent="0.2">
      <c r="A71" s="121" t="s">
        <v>4</v>
      </c>
      <c r="B71" s="122">
        <v>0.68830303008233396</v>
      </c>
      <c r="C71" s="123">
        <v>0.59784515122302562</v>
      </c>
    </row>
    <row r="72" spans="1:3" ht="11.25" customHeight="1" x14ac:dyDescent="0.2">
      <c r="A72" s="124" t="s">
        <v>86</v>
      </c>
      <c r="B72" s="125">
        <v>0.6114798854129454</v>
      </c>
      <c r="C72" s="126"/>
    </row>
    <row r="73" spans="1:3" ht="11.25" customHeight="1" x14ac:dyDescent="0.2">
      <c r="A73" s="127" t="s">
        <v>33</v>
      </c>
      <c r="B73" s="128">
        <v>0.55560281279782697</v>
      </c>
      <c r="C73" s="129">
        <v>0.55159801842961098</v>
      </c>
    </row>
  </sheetData>
  <mergeCells count="1">
    <mergeCell ref="A35:I35"/>
  </mergeCells>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73"/>
  <sheetViews>
    <sheetView showGridLines="0" topLeftCell="F2" zoomScale="115" zoomScaleNormal="200" zoomScalePageLayoutView="200" workbookViewId="0">
      <selection activeCell="S44" sqref="S44"/>
    </sheetView>
  </sheetViews>
  <sheetFormatPr defaultColWidth="8.85546875" defaultRowHeight="12.75" x14ac:dyDescent="0.2"/>
  <cols>
    <col min="1" max="1" width="16.42578125" customWidth="1"/>
    <col min="2" max="2" width="9.85546875" customWidth="1"/>
    <col min="3" max="3" width="9" customWidth="1"/>
    <col min="4" max="4" width="10.7109375" customWidth="1"/>
    <col min="5" max="5" width="11.28515625" customWidth="1"/>
    <col min="6" max="6" width="11.85546875" customWidth="1"/>
    <col min="7" max="7" width="13.140625" customWidth="1"/>
    <col min="8" max="8" width="11.85546875" customWidth="1"/>
    <col min="9" max="9" width="14.42578125" customWidth="1"/>
  </cols>
  <sheetData>
    <row r="1" spans="1:10" s="26" customFormat="1" x14ac:dyDescent="0.2">
      <c r="A1" s="27" t="s">
        <v>59</v>
      </c>
    </row>
    <row r="2" spans="1:10" s="26" customFormat="1" x14ac:dyDescent="0.2">
      <c r="A2" s="26" t="s">
        <v>122</v>
      </c>
      <c r="B2" s="26" t="s">
        <v>123</v>
      </c>
    </row>
    <row r="3" spans="1:10" s="26" customFormat="1" x14ac:dyDescent="0.2">
      <c r="A3" s="26" t="s">
        <v>62</v>
      </c>
    </row>
    <row r="4" spans="1:10" s="26" customFormat="1" x14ac:dyDescent="0.2">
      <c r="A4" s="27" t="s">
        <v>63</v>
      </c>
    </row>
    <row r="5" spans="1:10" s="26" customFormat="1" x14ac:dyDescent="0.2"/>
    <row r="6" spans="1:10" ht="13.5" customHeight="1" x14ac:dyDescent="0.25">
      <c r="A6" s="106" t="s">
        <v>124</v>
      </c>
      <c r="B6" s="106"/>
      <c r="C6" s="106"/>
      <c r="D6" s="106"/>
      <c r="E6" s="106"/>
      <c r="F6" s="106"/>
      <c r="G6" s="106"/>
      <c r="H6" s="106"/>
      <c r="I6" s="106"/>
      <c r="J6" s="107"/>
    </row>
    <row r="7" spans="1:10" ht="13.5" customHeight="1" x14ac:dyDescent="0.25">
      <c r="A7" s="132" t="s">
        <v>125</v>
      </c>
      <c r="B7" s="132"/>
      <c r="C7" s="132"/>
      <c r="D7" s="132"/>
      <c r="E7" s="132"/>
      <c r="F7" s="133"/>
      <c r="G7" s="106"/>
      <c r="H7" s="106"/>
      <c r="I7" s="106"/>
      <c r="J7" s="109"/>
    </row>
    <row r="8" spans="1:10" ht="17.25" customHeight="1" x14ac:dyDescent="0.25">
      <c r="A8" s="110" t="s">
        <v>126</v>
      </c>
      <c r="B8" s="110"/>
      <c r="C8" s="110"/>
      <c r="D8" s="110"/>
      <c r="E8" s="110"/>
      <c r="F8" s="111"/>
      <c r="G8" s="111"/>
      <c r="H8" s="111"/>
      <c r="I8" s="111"/>
      <c r="J8" s="112"/>
    </row>
    <row r="9" spans="1:10" ht="12" customHeight="1" x14ac:dyDescent="0.25">
      <c r="A9" s="110"/>
      <c r="B9" s="110"/>
      <c r="C9" s="110"/>
      <c r="D9" s="110"/>
      <c r="E9" s="110"/>
      <c r="F9" s="111"/>
      <c r="G9" s="111"/>
      <c r="H9" s="111"/>
      <c r="I9" s="111"/>
      <c r="J9" s="112"/>
    </row>
    <row r="10" spans="1:10" ht="12" customHeight="1" x14ac:dyDescent="0.25">
      <c r="A10" s="110"/>
      <c r="B10" s="110"/>
      <c r="C10" s="110"/>
      <c r="D10" s="110"/>
      <c r="E10" s="110"/>
      <c r="F10" s="111"/>
      <c r="G10" s="111"/>
      <c r="H10" s="111"/>
      <c r="I10" s="111"/>
      <c r="J10" s="112"/>
    </row>
    <row r="11" spans="1:10" ht="12" customHeight="1" x14ac:dyDescent="0.25">
      <c r="A11" s="110"/>
      <c r="B11" s="110"/>
      <c r="C11" s="110"/>
      <c r="D11" s="110"/>
      <c r="E11" s="110"/>
      <c r="F11" s="111"/>
      <c r="G11" s="111"/>
      <c r="H11" s="111"/>
      <c r="I11" s="111"/>
      <c r="J11" s="112"/>
    </row>
    <row r="12" spans="1:10" ht="12" customHeight="1" x14ac:dyDescent="0.25">
      <c r="A12" s="110"/>
      <c r="B12" s="110"/>
      <c r="C12" s="110"/>
      <c r="D12" s="110"/>
      <c r="E12" s="110"/>
      <c r="F12" s="111"/>
      <c r="G12" s="111"/>
      <c r="H12" s="111"/>
      <c r="I12" s="111"/>
      <c r="J12" s="112"/>
    </row>
    <row r="13" spans="1:10" ht="12" customHeight="1" x14ac:dyDescent="0.25">
      <c r="A13" s="110"/>
      <c r="B13" s="110"/>
      <c r="C13" s="110"/>
      <c r="D13" s="110"/>
      <c r="E13" s="110"/>
      <c r="F13" s="111"/>
      <c r="G13" s="111"/>
      <c r="H13" s="111"/>
      <c r="I13" s="111"/>
      <c r="J13" s="112"/>
    </row>
    <row r="14" spans="1:10" ht="12" customHeight="1" x14ac:dyDescent="0.25">
      <c r="A14" s="110"/>
      <c r="B14" s="110"/>
      <c r="C14" s="110"/>
      <c r="D14" s="110"/>
      <c r="E14" s="110"/>
      <c r="F14" s="111"/>
      <c r="G14" s="111"/>
      <c r="H14" s="111"/>
      <c r="I14" s="111"/>
      <c r="J14" s="112"/>
    </row>
    <row r="15" spans="1:10" ht="12" customHeight="1" x14ac:dyDescent="0.25">
      <c r="A15" s="110"/>
      <c r="B15" s="110"/>
      <c r="C15" s="110"/>
      <c r="D15" s="110"/>
      <c r="E15" s="110"/>
      <c r="F15" s="111"/>
      <c r="G15" s="111"/>
      <c r="H15" s="111"/>
      <c r="I15" s="111"/>
      <c r="J15" s="112"/>
    </row>
    <row r="16" spans="1:10" ht="12" customHeight="1" x14ac:dyDescent="0.25">
      <c r="A16" s="110"/>
      <c r="B16" s="110"/>
      <c r="C16" s="110"/>
      <c r="D16" s="110"/>
      <c r="E16" s="110"/>
      <c r="F16" s="111"/>
      <c r="G16" s="111"/>
      <c r="H16" s="111"/>
      <c r="I16" s="111"/>
      <c r="J16" s="112"/>
    </row>
    <row r="17" spans="1:10" ht="12" customHeight="1" x14ac:dyDescent="0.25">
      <c r="A17" s="110"/>
      <c r="B17" s="110"/>
      <c r="C17" s="110"/>
      <c r="D17" s="110"/>
      <c r="E17" s="110"/>
      <c r="F17" s="111"/>
      <c r="G17" s="111"/>
      <c r="H17" s="111"/>
      <c r="I17" s="111"/>
      <c r="J17" s="112"/>
    </row>
    <row r="18" spans="1:10" ht="12" customHeight="1" x14ac:dyDescent="0.25">
      <c r="A18" s="110"/>
      <c r="B18" s="110"/>
      <c r="C18" s="110"/>
      <c r="D18" s="110"/>
      <c r="E18" s="110"/>
      <c r="F18" s="111"/>
      <c r="G18" s="111"/>
      <c r="H18" s="111"/>
      <c r="I18" s="111"/>
      <c r="J18" s="112"/>
    </row>
    <row r="19" spans="1:10" ht="12" customHeight="1" x14ac:dyDescent="0.25">
      <c r="A19" s="110"/>
      <c r="B19" s="110"/>
      <c r="C19" s="110"/>
      <c r="D19" s="110"/>
      <c r="E19" s="110"/>
      <c r="F19" s="111"/>
      <c r="G19" s="111"/>
      <c r="H19" s="111"/>
      <c r="I19" s="111"/>
      <c r="J19" s="112"/>
    </row>
    <row r="20" spans="1:10" ht="12" customHeight="1" x14ac:dyDescent="0.25">
      <c r="A20" s="110"/>
      <c r="B20" s="110"/>
      <c r="C20" s="110"/>
      <c r="D20" s="110"/>
      <c r="E20" s="110"/>
      <c r="F20" s="111"/>
      <c r="G20" s="111"/>
      <c r="H20" s="111"/>
      <c r="I20" s="111"/>
      <c r="J20" s="112"/>
    </row>
    <row r="21" spans="1:10" ht="12" customHeight="1" x14ac:dyDescent="0.25">
      <c r="A21" s="110"/>
      <c r="B21" s="110"/>
      <c r="C21" s="110"/>
      <c r="D21" s="110"/>
      <c r="E21" s="110"/>
      <c r="F21" s="111"/>
      <c r="G21" s="111"/>
      <c r="H21" s="111"/>
      <c r="I21" s="111"/>
      <c r="J21" s="112"/>
    </row>
    <row r="22" spans="1:10" ht="12" customHeight="1" x14ac:dyDescent="0.25">
      <c r="A22" s="110"/>
      <c r="B22" s="110"/>
      <c r="C22" s="110"/>
      <c r="D22" s="110"/>
      <c r="E22" s="110"/>
      <c r="F22" s="111"/>
      <c r="G22" s="111"/>
      <c r="H22" s="111"/>
      <c r="I22" s="111"/>
      <c r="J22" s="112"/>
    </row>
    <row r="23" spans="1:10" ht="12" customHeight="1" x14ac:dyDescent="0.25">
      <c r="A23" s="110"/>
      <c r="B23" s="110"/>
      <c r="C23" s="110"/>
      <c r="D23" s="110"/>
      <c r="E23" s="110"/>
      <c r="F23" s="111"/>
      <c r="G23" s="111"/>
      <c r="H23" s="111"/>
      <c r="I23" s="111"/>
      <c r="J23" s="112"/>
    </row>
    <row r="24" spans="1:10" ht="12" customHeight="1" x14ac:dyDescent="0.25">
      <c r="A24" s="110"/>
      <c r="B24" s="110"/>
      <c r="C24" s="110"/>
      <c r="D24" s="110"/>
      <c r="E24" s="110"/>
      <c r="F24" s="111"/>
      <c r="G24" s="111"/>
      <c r="H24" s="111"/>
      <c r="I24" s="111"/>
      <c r="J24" s="112"/>
    </row>
    <row r="25" spans="1:10" ht="12" customHeight="1" x14ac:dyDescent="0.25">
      <c r="A25" s="110"/>
      <c r="B25" s="110"/>
      <c r="C25" s="110"/>
      <c r="D25" s="110"/>
      <c r="E25" s="110"/>
      <c r="F25" s="111"/>
      <c r="G25" s="111"/>
      <c r="H25" s="111"/>
      <c r="I25" s="111"/>
      <c r="J25" s="112"/>
    </row>
    <row r="26" spans="1:10" ht="12" customHeight="1" x14ac:dyDescent="0.25">
      <c r="A26" s="110"/>
      <c r="B26" s="110"/>
      <c r="C26" s="110"/>
      <c r="D26" s="110"/>
      <c r="E26" s="110"/>
      <c r="F26" s="111"/>
      <c r="G26" s="111"/>
      <c r="H26" s="111"/>
      <c r="I26" s="111"/>
      <c r="J26" s="112"/>
    </row>
    <row r="27" spans="1:10" ht="13.5" customHeight="1" x14ac:dyDescent="0.25">
      <c r="A27" s="107"/>
      <c r="B27" s="107"/>
      <c r="C27" s="107"/>
      <c r="D27" s="107"/>
      <c r="E27" s="107"/>
      <c r="F27" s="109"/>
      <c r="G27" s="109"/>
      <c r="H27" s="109"/>
      <c r="I27" s="109"/>
      <c r="J27" s="109"/>
    </row>
    <row r="28" spans="1:10" ht="13.5" customHeight="1" x14ac:dyDescent="0.25">
      <c r="A28" s="107"/>
      <c r="B28" s="107"/>
      <c r="C28" s="107"/>
      <c r="D28" s="107"/>
      <c r="E28" s="107"/>
      <c r="F28" s="107"/>
      <c r="G28" s="107"/>
      <c r="H28" s="107"/>
      <c r="I28" s="107"/>
      <c r="J28" s="107"/>
    </row>
    <row r="29" spans="1:10" ht="13.5" customHeight="1" x14ac:dyDescent="0.25">
      <c r="A29" s="107"/>
      <c r="B29" s="107"/>
      <c r="C29" s="107"/>
      <c r="D29" s="107"/>
      <c r="E29" s="107"/>
      <c r="F29" s="107"/>
      <c r="G29" s="107"/>
      <c r="H29" s="107"/>
      <c r="I29" s="107"/>
      <c r="J29" s="107"/>
    </row>
    <row r="30" spans="1:10" ht="13.5" customHeight="1" x14ac:dyDescent="0.25">
      <c r="A30" s="107"/>
      <c r="B30" s="107"/>
      <c r="C30" s="107"/>
      <c r="D30" s="107"/>
      <c r="E30" s="107"/>
      <c r="F30" s="107"/>
      <c r="G30" s="107"/>
      <c r="H30" s="107"/>
      <c r="I30" s="107"/>
      <c r="J30" s="107"/>
    </row>
    <row r="31" spans="1:10" ht="13.5" customHeight="1" x14ac:dyDescent="0.25">
      <c r="A31" s="107"/>
      <c r="B31" s="107"/>
      <c r="C31" s="107"/>
      <c r="D31" s="107"/>
      <c r="E31" s="107"/>
      <c r="F31" s="107"/>
      <c r="G31" s="107"/>
      <c r="H31" s="107"/>
      <c r="I31" s="107"/>
      <c r="J31" s="107"/>
    </row>
    <row r="32" spans="1:10" ht="13.5" customHeight="1" x14ac:dyDescent="0.25">
      <c r="A32" s="107"/>
      <c r="B32" s="107"/>
      <c r="C32" s="107"/>
      <c r="D32" s="107"/>
      <c r="E32" s="107"/>
      <c r="F32" s="107"/>
      <c r="G32" s="107"/>
      <c r="H32" s="107"/>
      <c r="I32" s="107"/>
      <c r="J32" s="107"/>
    </row>
    <row r="33" spans="1:10" ht="13.5" customHeight="1" x14ac:dyDescent="0.25">
      <c r="A33" s="107"/>
      <c r="B33" s="107"/>
      <c r="C33" s="107"/>
      <c r="D33" s="107"/>
      <c r="E33" s="107"/>
      <c r="F33" s="107"/>
      <c r="G33" s="107"/>
      <c r="H33" s="107"/>
      <c r="I33" s="107"/>
      <c r="J33" s="107"/>
    </row>
    <row r="34" spans="1:10" ht="13.5" customHeight="1" x14ac:dyDescent="0.25">
      <c r="A34" s="107"/>
      <c r="B34" s="107"/>
      <c r="C34" s="107"/>
      <c r="D34" s="107"/>
      <c r="E34" s="107"/>
      <c r="F34" s="107"/>
      <c r="G34" s="107"/>
      <c r="H34" s="107"/>
      <c r="I34" s="107"/>
      <c r="J34" s="107"/>
    </row>
    <row r="35" spans="1:10" ht="13.5" customHeight="1" x14ac:dyDescent="0.25">
      <c r="A35" s="831" t="s">
        <v>127</v>
      </c>
      <c r="B35" s="832"/>
      <c r="C35" s="832"/>
      <c r="D35" s="832"/>
      <c r="E35" s="832"/>
      <c r="F35" s="832"/>
      <c r="G35" s="832"/>
      <c r="H35" s="832"/>
      <c r="I35" s="832"/>
      <c r="J35" s="113"/>
    </row>
    <row r="36" spans="1:10" ht="13.5" customHeight="1" x14ac:dyDescent="0.25">
      <c r="A36" s="112" t="s">
        <v>128</v>
      </c>
      <c r="B36" s="114"/>
      <c r="C36" s="114"/>
      <c r="D36" s="114"/>
      <c r="E36" s="114"/>
      <c r="F36" s="114"/>
      <c r="G36" s="114"/>
      <c r="H36" s="114"/>
      <c r="I36" s="114"/>
      <c r="J36" s="114"/>
    </row>
    <row r="37" spans="1:10" ht="13.5" customHeight="1" x14ac:dyDescent="0.25">
      <c r="A37" s="112" t="s">
        <v>129</v>
      </c>
      <c r="B37" s="114"/>
      <c r="C37" s="114"/>
      <c r="D37" s="114"/>
      <c r="E37" s="114"/>
      <c r="F37" s="114"/>
      <c r="G37" s="114"/>
      <c r="H37" s="114"/>
      <c r="I37" s="114"/>
      <c r="J37" s="114"/>
    </row>
    <row r="38" spans="1:10" ht="13.5" customHeight="1" x14ac:dyDescent="0.25">
      <c r="A38" s="115" t="s">
        <v>130</v>
      </c>
      <c r="B38" s="114"/>
      <c r="C38" s="114"/>
      <c r="D38" s="114"/>
      <c r="E38" s="114"/>
      <c r="F38" s="114"/>
      <c r="G38" s="114"/>
      <c r="H38" s="114"/>
      <c r="I38" s="114"/>
      <c r="J38" s="114"/>
    </row>
    <row r="39" spans="1:10" ht="13.5" customHeight="1" x14ac:dyDescent="0.25">
      <c r="A39" s="116" t="s">
        <v>131</v>
      </c>
      <c r="B39" s="114"/>
      <c r="C39" s="114"/>
      <c r="D39" s="114"/>
      <c r="E39" s="114"/>
      <c r="F39" s="114"/>
      <c r="G39" s="114"/>
      <c r="H39" s="114"/>
      <c r="I39" s="114"/>
      <c r="J39" s="114"/>
    </row>
    <row r="40" spans="1:10" ht="13.5" customHeight="1" x14ac:dyDescent="0.25">
      <c r="A40" s="117" t="s">
        <v>58</v>
      </c>
      <c r="B40" s="108"/>
      <c r="C40" s="108"/>
      <c r="D40" s="108"/>
      <c r="E40" s="108"/>
      <c r="F40" s="108"/>
      <c r="G40" s="108"/>
      <c r="H40" s="108"/>
      <c r="I40" s="108"/>
      <c r="J40" s="108"/>
    </row>
    <row r="41" spans="1:10" x14ac:dyDescent="0.2">
      <c r="A41" s="726" t="s">
        <v>393</v>
      </c>
    </row>
    <row r="44" spans="1:10" x14ac:dyDescent="0.2">
      <c r="A44" s="6"/>
      <c r="B44" s="6"/>
      <c r="C44" s="6"/>
    </row>
    <row r="45" spans="1:10" ht="112.5" x14ac:dyDescent="0.2">
      <c r="A45" s="363"/>
      <c r="B45" s="370" t="s">
        <v>132</v>
      </c>
      <c r="C45" s="5" t="s">
        <v>133</v>
      </c>
    </row>
    <row r="46" spans="1:10" ht="11.25" customHeight="1" x14ac:dyDescent="0.2">
      <c r="A46" s="393" t="s">
        <v>75</v>
      </c>
      <c r="B46" s="735">
        <v>123.48189742338613</v>
      </c>
      <c r="C46" s="120"/>
      <c r="D46" s="739"/>
    </row>
    <row r="47" spans="1:10" ht="11.25" customHeight="1" x14ac:dyDescent="0.2">
      <c r="A47" s="394" t="s">
        <v>134</v>
      </c>
      <c r="B47" s="736">
        <v>107.01116148090657</v>
      </c>
      <c r="C47" s="123"/>
      <c r="D47" s="739"/>
    </row>
    <row r="48" spans="1:10" ht="11.25" customHeight="1" x14ac:dyDescent="0.2">
      <c r="A48" s="395" t="s">
        <v>27</v>
      </c>
      <c r="B48" s="737">
        <v>99.234070955946578</v>
      </c>
      <c r="C48" s="126">
        <v>0.8675930943038016</v>
      </c>
      <c r="D48" s="739"/>
    </row>
    <row r="49" spans="1:4" ht="11.25" customHeight="1" x14ac:dyDescent="0.2">
      <c r="A49" s="394" t="s">
        <v>14</v>
      </c>
      <c r="B49" s="736">
        <v>97.737819216616316</v>
      </c>
      <c r="C49" s="123">
        <v>0.83337439199160057</v>
      </c>
      <c r="D49" s="739"/>
    </row>
    <row r="50" spans="1:4" ht="11.25" customHeight="1" x14ac:dyDescent="0.2">
      <c r="A50" s="395" t="s">
        <v>19</v>
      </c>
      <c r="B50" s="737">
        <v>97.604295524280332</v>
      </c>
      <c r="C50" s="126">
        <v>0.87142007297465551</v>
      </c>
      <c r="D50" s="739"/>
    </row>
    <row r="51" spans="1:4" ht="11.25" customHeight="1" x14ac:dyDescent="0.2">
      <c r="A51" s="394" t="s">
        <v>158</v>
      </c>
      <c r="B51" s="736">
        <v>90.780060607920603</v>
      </c>
      <c r="C51" s="123"/>
      <c r="D51" s="739"/>
    </row>
    <row r="52" spans="1:4" ht="11.25" customHeight="1" x14ac:dyDescent="0.2">
      <c r="A52" s="395" t="s">
        <v>24</v>
      </c>
      <c r="B52" s="737">
        <v>89.727729525299807</v>
      </c>
      <c r="C52" s="126">
        <v>0.92488282918983067</v>
      </c>
      <c r="D52" s="739"/>
    </row>
    <row r="53" spans="1:4" ht="11.25" customHeight="1" x14ac:dyDescent="0.2">
      <c r="A53" s="394" t="s">
        <v>155</v>
      </c>
      <c r="B53" s="736">
        <v>88.512370609870715</v>
      </c>
      <c r="C53" s="123"/>
      <c r="D53" s="739"/>
    </row>
    <row r="54" spans="1:4" ht="11.25" customHeight="1" x14ac:dyDescent="0.2">
      <c r="A54" s="395" t="s">
        <v>25</v>
      </c>
      <c r="B54" s="737">
        <v>87.985059987309882</v>
      </c>
      <c r="C54" s="126">
        <v>0.84492881123282815</v>
      </c>
      <c r="D54" s="739"/>
    </row>
    <row r="55" spans="1:4" ht="11.25" customHeight="1" x14ac:dyDescent="0.2">
      <c r="A55" s="394" t="s">
        <v>11</v>
      </c>
      <c r="B55" s="736">
        <v>87.83020192070137</v>
      </c>
      <c r="C55" s="123"/>
      <c r="D55" s="739"/>
    </row>
    <row r="56" spans="1:4" ht="11.25" customHeight="1" x14ac:dyDescent="0.2">
      <c r="A56" s="395" t="s">
        <v>3</v>
      </c>
      <c r="B56" s="737">
        <v>87.631985735291437</v>
      </c>
      <c r="C56" s="126">
        <v>0.96523301001261042</v>
      </c>
      <c r="D56" s="739"/>
    </row>
    <row r="57" spans="1:4" ht="11.25" customHeight="1" x14ac:dyDescent="0.2">
      <c r="A57" s="394" t="s">
        <v>22</v>
      </c>
      <c r="B57" s="736">
        <v>86.974405998609768</v>
      </c>
      <c r="C57" s="123">
        <v>0.94434704031816608</v>
      </c>
      <c r="D57" s="739"/>
    </row>
    <row r="58" spans="1:4" ht="11.25" customHeight="1" x14ac:dyDescent="0.2">
      <c r="A58" s="395" t="s">
        <v>5</v>
      </c>
      <c r="B58" s="737">
        <v>86.462310882280974</v>
      </c>
      <c r="C58" s="126"/>
      <c r="D58" s="739"/>
    </row>
    <row r="59" spans="1:4" ht="11.25" customHeight="1" x14ac:dyDescent="0.2">
      <c r="A59" s="394" t="s">
        <v>13</v>
      </c>
      <c r="B59" s="736">
        <v>85.999312522913513</v>
      </c>
      <c r="C59" s="123"/>
      <c r="D59" s="739"/>
    </row>
    <row r="60" spans="1:4" ht="11.25" customHeight="1" x14ac:dyDescent="0.2">
      <c r="A60" s="395" t="s">
        <v>17</v>
      </c>
      <c r="B60" s="737">
        <v>85.282052225592466</v>
      </c>
      <c r="C60" s="126"/>
      <c r="D60" s="739"/>
    </row>
    <row r="61" spans="1:4" ht="11.25" customHeight="1" x14ac:dyDescent="0.2">
      <c r="A61" s="394" t="s">
        <v>18</v>
      </c>
      <c r="B61" s="736">
        <v>85.148226171930801</v>
      </c>
      <c r="C61" s="123"/>
      <c r="D61" s="739"/>
    </row>
    <row r="62" spans="1:4" ht="11.25" customHeight="1" x14ac:dyDescent="0.2">
      <c r="A62" s="395" t="s">
        <v>15</v>
      </c>
      <c r="B62" s="737">
        <v>84.740961751889728</v>
      </c>
      <c r="C62" s="126"/>
      <c r="D62" s="739"/>
    </row>
    <row r="63" spans="1:4" ht="11.25" customHeight="1" x14ac:dyDescent="0.2">
      <c r="A63" s="394" t="s">
        <v>156</v>
      </c>
      <c r="B63" s="736">
        <v>83.814952989552225</v>
      </c>
      <c r="C63" s="123"/>
      <c r="D63" s="739"/>
    </row>
    <row r="64" spans="1:4" ht="11.25" customHeight="1" x14ac:dyDescent="0.2">
      <c r="A64" s="395" t="s">
        <v>7</v>
      </c>
      <c r="B64" s="737">
        <v>83.613850688377127</v>
      </c>
      <c r="C64" s="126"/>
      <c r="D64" s="739"/>
    </row>
    <row r="65" spans="1:4" ht="11.25" customHeight="1" x14ac:dyDescent="0.2">
      <c r="A65" s="394" t="s">
        <v>159</v>
      </c>
      <c r="B65" s="736">
        <v>82.958451249393818</v>
      </c>
      <c r="C65" s="123">
        <v>0.82853846142510557</v>
      </c>
      <c r="D65" s="739"/>
    </row>
    <row r="66" spans="1:4" ht="11.25" customHeight="1" x14ac:dyDescent="0.2">
      <c r="A66" s="395" t="s">
        <v>28</v>
      </c>
      <c r="B66" s="737">
        <v>82.913621080081228</v>
      </c>
      <c r="C66" s="126"/>
      <c r="D66" s="739"/>
    </row>
    <row r="67" spans="1:4" ht="11.25" customHeight="1" x14ac:dyDescent="0.2">
      <c r="A67" s="394" t="s">
        <v>120</v>
      </c>
      <c r="B67" s="736">
        <v>72.844915050115617</v>
      </c>
      <c r="C67" s="123">
        <v>0.59062733383555255</v>
      </c>
      <c r="D67" s="739"/>
    </row>
    <row r="68" spans="1:4" ht="11.25" customHeight="1" x14ac:dyDescent="0.2">
      <c r="A68" s="395" t="s">
        <v>31</v>
      </c>
      <c r="B68" s="737">
        <v>71.020408926501716</v>
      </c>
      <c r="C68" s="126"/>
      <c r="D68" s="739"/>
    </row>
    <row r="69" spans="1:4" ht="11.25" customHeight="1" x14ac:dyDescent="0.2">
      <c r="A69" s="394" t="s">
        <v>2</v>
      </c>
      <c r="B69" s="736">
        <v>69.947136146360393</v>
      </c>
      <c r="C69" s="123">
        <v>0.76570869744406655</v>
      </c>
      <c r="D69" s="739"/>
    </row>
    <row r="70" spans="1:4" ht="11.25" customHeight="1" x14ac:dyDescent="0.2">
      <c r="A70" s="395" t="s">
        <v>82</v>
      </c>
      <c r="B70" s="737">
        <v>68.909750563830158</v>
      </c>
      <c r="C70" s="126"/>
      <c r="D70" s="739"/>
    </row>
    <row r="71" spans="1:4" ht="11.25" customHeight="1" x14ac:dyDescent="0.2">
      <c r="A71" s="394" t="s">
        <v>4</v>
      </c>
      <c r="B71" s="736">
        <v>68.8303030082334</v>
      </c>
      <c r="C71" s="123">
        <v>0.59784515122302562</v>
      </c>
      <c r="D71" s="739"/>
    </row>
    <row r="72" spans="1:4" ht="11.25" customHeight="1" x14ac:dyDescent="0.2">
      <c r="A72" s="395" t="s">
        <v>86</v>
      </c>
      <c r="B72" s="737">
        <v>61.147988541294538</v>
      </c>
      <c r="C72" s="126"/>
      <c r="D72" s="739"/>
    </row>
    <row r="73" spans="1:4" ht="11.25" customHeight="1" x14ac:dyDescent="0.2">
      <c r="A73" s="130" t="s">
        <v>33</v>
      </c>
      <c r="B73" s="738">
        <v>55.5602812797827</v>
      </c>
      <c r="C73" s="131">
        <v>0.55159801842961098</v>
      </c>
      <c r="D73" s="739"/>
    </row>
  </sheetData>
  <mergeCells count="1">
    <mergeCell ref="A35:I35"/>
  </mergeCells>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A1:CW74"/>
  <sheetViews>
    <sheetView showGridLines="0" zoomScaleSheetLayoutView="90" workbookViewId="0"/>
  </sheetViews>
  <sheetFormatPr defaultColWidth="10.28515625" defaultRowHeight="12" x14ac:dyDescent="0.1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71" width="10.28515625" style="136"/>
    <col min="72" max="243" width="10.28515625" style="137"/>
    <col min="244" max="244" width="16.85546875" style="137" customWidth="1"/>
    <col min="245" max="245" width="4.85546875" style="137" customWidth="1"/>
    <col min="246" max="246" width="10.7109375" style="137" customWidth="1"/>
    <col min="247" max="247" width="8" style="137" customWidth="1"/>
    <col min="248" max="248" width="13.28515625" style="137" customWidth="1"/>
    <col min="249" max="251" width="8.42578125" style="137" customWidth="1"/>
    <col min="252" max="252" width="9.85546875" style="137" customWidth="1"/>
    <col min="253" max="255" width="8.42578125" style="137" customWidth="1"/>
    <col min="256" max="256" width="9.85546875" style="137" customWidth="1"/>
    <col min="257" max="259" width="8.42578125" style="137" customWidth="1"/>
    <col min="260" max="260" width="9.85546875" style="137" customWidth="1"/>
    <col min="261" max="263" width="8.42578125" style="137" customWidth="1"/>
    <col min="264" max="264" width="9.85546875" style="137" customWidth="1"/>
    <col min="265" max="267" width="8.42578125" style="137" customWidth="1"/>
    <col min="268" max="268" width="9.85546875" style="137" customWidth="1"/>
    <col min="269" max="271" width="8.42578125" style="137" customWidth="1"/>
    <col min="272" max="272" width="9.85546875" style="137" customWidth="1"/>
    <col min="273" max="275" width="8.42578125" style="137" customWidth="1"/>
    <col min="276" max="499" width="10.28515625" style="137"/>
    <col min="500" max="500" width="16.85546875" style="137" customWidth="1"/>
    <col min="501" max="501" width="4.85546875" style="137" customWidth="1"/>
    <col min="502" max="502" width="10.7109375" style="137" customWidth="1"/>
    <col min="503" max="503" width="8" style="137" customWidth="1"/>
    <col min="504" max="504" width="13.28515625" style="137" customWidth="1"/>
    <col min="505" max="507" width="8.42578125" style="137" customWidth="1"/>
    <col min="508" max="508" width="9.85546875" style="137" customWidth="1"/>
    <col min="509" max="511" width="8.42578125" style="137" customWidth="1"/>
    <col min="512" max="512" width="9.85546875" style="137" customWidth="1"/>
    <col min="513" max="515" width="8.42578125" style="137" customWidth="1"/>
    <col min="516" max="516" width="9.85546875" style="137" customWidth="1"/>
    <col min="517" max="519" width="8.42578125" style="137" customWidth="1"/>
    <col min="520" max="520" width="9.85546875" style="137" customWidth="1"/>
    <col min="521" max="523" width="8.42578125" style="137" customWidth="1"/>
    <col min="524" max="524" width="9.85546875" style="137" customWidth="1"/>
    <col min="525" max="527" width="8.42578125" style="137" customWidth="1"/>
    <col min="528" max="528" width="9.85546875" style="137" customWidth="1"/>
    <col min="529" max="531" width="8.42578125" style="137" customWidth="1"/>
    <col min="532" max="755" width="10.28515625" style="137"/>
    <col min="756" max="756" width="16.85546875" style="137" customWidth="1"/>
    <col min="757" max="757" width="4.85546875" style="137" customWidth="1"/>
    <col min="758" max="758" width="10.7109375" style="137" customWidth="1"/>
    <col min="759" max="759" width="8" style="137" customWidth="1"/>
    <col min="760" max="760" width="13.28515625" style="137" customWidth="1"/>
    <col min="761" max="763" width="8.42578125" style="137" customWidth="1"/>
    <col min="764" max="764" width="9.85546875" style="137" customWidth="1"/>
    <col min="765" max="767" width="8.42578125" style="137" customWidth="1"/>
    <col min="768" max="768" width="9.85546875" style="137" customWidth="1"/>
    <col min="769" max="771" width="8.42578125" style="137" customWidth="1"/>
    <col min="772" max="772" width="9.85546875" style="137" customWidth="1"/>
    <col min="773" max="775" width="8.42578125" style="137" customWidth="1"/>
    <col min="776" max="776" width="9.85546875" style="137" customWidth="1"/>
    <col min="777" max="779" width="8.42578125" style="137" customWidth="1"/>
    <col min="780" max="780" width="9.85546875" style="137" customWidth="1"/>
    <col min="781" max="783" width="8.42578125" style="137" customWidth="1"/>
    <col min="784" max="784" width="9.85546875" style="137" customWidth="1"/>
    <col min="785" max="787" width="8.42578125" style="137" customWidth="1"/>
    <col min="788" max="1011" width="10.28515625" style="137"/>
    <col min="1012" max="1012" width="16.85546875" style="137" customWidth="1"/>
    <col min="1013" max="1013" width="4.85546875" style="137" customWidth="1"/>
    <col min="1014" max="1014" width="10.7109375" style="137" customWidth="1"/>
    <col min="1015" max="1015" width="8" style="137" customWidth="1"/>
    <col min="1016" max="1016" width="13.28515625" style="137" customWidth="1"/>
    <col min="1017" max="1019" width="8.42578125" style="137" customWidth="1"/>
    <col min="1020" max="1020" width="9.85546875" style="137" customWidth="1"/>
    <col min="1021" max="1023" width="8.42578125" style="137" customWidth="1"/>
    <col min="1024" max="1024" width="9.85546875" style="137" customWidth="1"/>
    <col min="1025" max="1027" width="8.42578125" style="137" customWidth="1"/>
    <col min="1028" max="1028" width="9.85546875" style="137" customWidth="1"/>
    <col min="1029" max="1031" width="8.42578125" style="137" customWidth="1"/>
    <col min="1032" max="1032" width="9.85546875" style="137" customWidth="1"/>
    <col min="1033" max="1035" width="8.42578125" style="137" customWidth="1"/>
    <col min="1036" max="1036" width="9.85546875" style="137" customWidth="1"/>
    <col min="1037" max="1039" width="8.42578125" style="137" customWidth="1"/>
    <col min="1040" max="1040" width="9.85546875" style="137" customWidth="1"/>
    <col min="1041" max="1043" width="8.42578125" style="137" customWidth="1"/>
    <col min="1044" max="1267" width="10.28515625" style="137"/>
    <col min="1268" max="1268" width="16.85546875" style="137" customWidth="1"/>
    <col min="1269" max="1269" width="4.85546875" style="137" customWidth="1"/>
    <col min="1270" max="1270" width="10.7109375" style="137" customWidth="1"/>
    <col min="1271" max="1271" width="8" style="137" customWidth="1"/>
    <col min="1272" max="1272" width="13.28515625" style="137" customWidth="1"/>
    <col min="1273" max="1275" width="8.42578125" style="137" customWidth="1"/>
    <col min="1276" max="1276" width="9.85546875" style="137" customWidth="1"/>
    <col min="1277" max="1279" width="8.42578125" style="137" customWidth="1"/>
    <col min="1280" max="1280" width="9.85546875" style="137" customWidth="1"/>
    <col min="1281" max="1283" width="8.42578125" style="137" customWidth="1"/>
    <col min="1284" max="1284" width="9.85546875" style="137" customWidth="1"/>
    <col min="1285" max="1287" width="8.42578125" style="137" customWidth="1"/>
    <col min="1288" max="1288" width="9.85546875" style="137" customWidth="1"/>
    <col min="1289" max="1291" width="8.42578125" style="137" customWidth="1"/>
    <col min="1292" max="1292" width="9.85546875" style="137" customWidth="1"/>
    <col min="1293" max="1295" width="8.42578125" style="137" customWidth="1"/>
    <col min="1296" max="1296" width="9.85546875" style="137" customWidth="1"/>
    <col min="1297" max="1299" width="8.42578125" style="137" customWidth="1"/>
    <col min="1300" max="1523" width="10.28515625" style="137"/>
    <col min="1524" max="1524" width="16.85546875" style="137" customWidth="1"/>
    <col min="1525" max="1525" width="4.85546875" style="137" customWidth="1"/>
    <col min="1526" max="1526" width="10.7109375" style="137" customWidth="1"/>
    <col min="1527" max="1527" width="8" style="137" customWidth="1"/>
    <col min="1528" max="1528" width="13.28515625" style="137" customWidth="1"/>
    <col min="1529" max="1531" width="8.42578125" style="137" customWidth="1"/>
    <col min="1532" max="1532" width="9.85546875" style="137" customWidth="1"/>
    <col min="1533" max="1535" width="8.42578125" style="137" customWidth="1"/>
    <col min="1536" max="1536" width="9.85546875" style="137" customWidth="1"/>
    <col min="1537" max="1539" width="8.42578125" style="137" customWidth="1"/>
    <col min="1540" max="1540" width="9.85546875" style="137" customWidth="1"/>
    <col min="1541" max="1543" width="8.42578125" style="137" customWidth="1"/>
    <col min="1544" max="1544" width="9.85546875" style="137" customWidth="1"/>
    <col min="1545" max="1547" width="8.42578125" style="137" customWidth="1"/>
    <col min="1548" max="1548" width="9.85546875" style="137" customWidth="1"/>
    <col min="1549" max="1551" width="8.42578125" style="137" customWidth="1"/>
    <col min="1552" max="1552" width="9.85546875" style="137" customWidth="1"/>
    <col min="1553" max="1555" width="8.42578125" style="137" customWidth="1"/>
    <col min="1556" max="1779" width="10.28515625" style="137"/>
    <col min="1780" max="1780" width="16.85546875" style="137" customWidth="1"/>
    <col min="1781" max="1781" width="4.85546875" style="137" customWidth="1"/>
    <col min="1782" max="1782" width="10.7109375" style="137" customWidth="1"/>
    <col min="1783" max="1783" width="8" style="137" customWidth="1"/>
    <col min="1784" max="1784" width="13.28515625" style="137" customWidth="1"/>
    <col min="1785" max="1787" width="8.42578125" style="137" customWidth="1"/>
    <col min="1788" max="1788" width="9.85546875" style="137" customWidth="1"/>
    <col min="1789" max="1791" width="8.42578125" style="137" customWidth="1"/>
    <col min="1792" max="1792" width="9.85546875" style="137" customWidth="1"/>
    <col min="1793" max="1795" width="8.42578125" style="137" customWidth="1"/>
    <col min="1796" max="1796" width="9.85546875" style="137" customWidth="1"/>
    <col min="1797" max="1799" width="8.42578125" style="137" customWidth="1"/>
    <col min="1800" max="1800" width="9.85546875" style="137" customWidth="1"/>
    <col min="1801" max="1803" width="8.42578125" style="137" customWidth="1"/>
    <col min="1804" max="1804" width="9.85546875" style="137" customWidth="1"/>
    <col min="1805" max="1807" width="8.42578125" style="137" customWidth="1"/>
    <col min="1808" max="1808" width="9.85546875" style="137" customWidth="1"/>
    <col min="1809" max="1811" width="8.42578125" style="137" customWidth="1"/>
    <col min="1812" max="2035" width="10.28515625" style="137"/>
    <col min="2036" max="2036" width="16.85546875" style="137" customWidth="1"/>
    <col min="2037" max="2037" width="4.85546875" style="137" customWidth="1"/>
    <col min="2038" max="2038" width="10.7109375" style="137" customWidth="1"/>
    <col min="2039" max="2039" width="8" style="137" customWidth="1"/>
    <col min="2040" max="2040" width="13.28515625" style="137" customWidth="1"/>
    <col min="2041" max="2043" width="8.42578125" style="137" customWidth="1"/>
    <col min="2044" max="2044" width="9.85546875" style="137" customWidth="1"/>
    <col min="2045" max="2047" width="8.42578125" style="137" customWidth="1"/>
    <col min="2048" max="2048" width="9.85546875" style="137" customWidth="1"/>
    <col min="2049" max="2051" width="8.42578125" style="137" customWidth="1"/>
    <col min="2052" max="2052" width="9.85546875" style="137" customWidth="1"/>
    <col min="2053" max="2055" width="8.42578125" style="137" customWidth="1"/>
    <col min="2056" max="2056" width="9.85546875" style="137" customWidth="1"/>
    <col min="2057" max="2059" width="8.42578125" style="137" customWidth="1"/>
    <col min="2060" max="2060" width="9.85546875" style="137" customWidth="1"/>
    <col min="2061" max="2063" width="8.42578125" style="137" customWidth="1"/>
    <col min="2064" max="2064" width="9.85546875" style="137" customWidth="1"/>
    <col min="2065" max="2067" width="8.42578125" style="137" customWidth="1"/>
    <col min="2068" max="2291" width="10.28515625" style="137"/>
    <col min="2292" max="2292" width="16.85546875" style="137" customWidth="1"/>
    <col min="2293" max="2293" width="4.85546875" style="137" customWidth="1"/>
    <col min="2294" max="2294" width="10.7109375" style="137" customWidth="1"/>
    <col min="2295" max="2295" width="8" style="137" customWidth="1"/>
    <col min="2296" max="2296" width="13.28515625" style="137" customWidth="1"/>
    <col min="2297" max="2299" width="8.42578125" style="137" customWidth="1"/>
    <col min="2300" max="2300" width="9.85546875" style="137" customWidth="1"/>
    <col min="2301" max="2303" width="8.42578125" style="137" customWidth="1"/>
    <col min="2304" max="2304" width="9.85546875" style="137" customWidth="1"/>
    <col min="2305" max="2307" width="8.42578125" style="137" customWidth="1"/>
    <col min="2308" max="2308" width="9.85546875" style="137" customWidth="1"/>
    <col min="2309" max="2311" width="8.42578125" style="137" customWidth="1"/>
    <col min="2312" max="2312" width="9.85546875" style="137" customWidth="1"/>
    <col min="2313" max="2315" width="8.42578125" style="137" customWidth="1"/>
    <col min="2316" max="2316" width="9.85546875" style="137" customWidth="1"/>
    <col min="2317" max="2319" width="8.42578125" style="137" customWidth="1"/>
    <col min="2320" max="2320" width="9.85546875" style="137" customWidth="1"/>
    <col min="2321" max="2323" width="8.42578125" style="137" customWidth="1"/>
    <col min="2324" max="2547" width="10.28515625" style="137"/>
    <col min="2548" max="2548" width="16.85546875" style="137" customWidth="1"/>
    <col min="2549" max="2549" width="4.85546875" style="137" customWidth="1"/>
    <col min="2550" max="2550" width="10.7109375" style="137" customWidth="1"/>
    <col min="2551" max="2551" width="8" style="137" customWidth="1"/>
    <col min="2552" max="2552" width="13.28515625" style="137" customWidth="1"/>
    <col min="2553" max="2555" width="8.42578125" style="137" customWidth="1"/>
    <col min="2556" max="2556" width="9.85546875" style="137" customWidth="1"/>
    <col min="2557" max="2559" width="8.42578125" style="137" customWidth="1"/>
    <col min="2560" max="2560" width="9.85546875" style="137" customWidth="1"/>
    <col min="2561" max="2563" width="8.42578125" style="137" customWidth="1"/>
    <col min="2564" max="2564" width="9.85546875" style="137" customWidth="1"/>
    <col min="2565" max="2567" width="8.42578125" style="137" customWidth="1"/>
    <col min="2568" max="2568" width="9.85546875" style="137" customWidth="1"/>
    <col min="2569" max="2571" width="8.42578125" style="137" customWidth="1"/>
    <col min="2572" max="2572" width="9.85546875" style="137" customWidth="1"/>
    <col min="2573" max="2575" width="8.42578125" style="137" customWidth="1"/>
    <col min="2576" max="2576" width="9.85546875" style="137" customWidth="1"/>
    <col min="2577" max="2579" width="8.42578125" style="137" customWidth="1"/>
    <col min="2580" max="2803" width="10.28515625" style="137"/>
    <col min="2804" max="2804" width="16.85546875" style="137" customWidth="1"/>
    <col min="2805" max="2805" width="4.85546875" style="137" customWidth="1"/>
    <col min="2806" max="2806" width="10.7109375" style="137" customWidth="1"/>
    <col min="2807" max="2807" width="8" style="137" customWidth="1"/>
    <col min="2808" max="2808" width="13.28515625" style="137" customWidth="1"/>
    <col min="2809" max="2811" width="8.42578125" style="137" customWidth="1"/>
    <col min="2812" max="2812" width="9.85546875" style="137" customWidth="1"/>
    <col min="2813" max="2815" width="8.42578125" style="137" customWidth="1"/>
    <col min="2816" max="2816" width="9.85546875" style="137" customWidth="1"/>
    <col min="2817" max="2819" width="8.42578125" style="137" customWidth="1"/>
    <col min="2820" max="2820" width="9.85546875" style="137" customWidth="1"/>
    <col min="2821" max="2823" width="8.42578125" style="137" customWidth="1"/>
    <col min="2824" max="2824" width="9.85546875" style="137" customWidth="1"/>
    <col min="2825" max="2827" width="8.42578125" style="137" customWidth="1"/>
    <col min="2828" max="2828" width="9.85546875" style="137" customWidth="1"/>
    <col min="2829" max="2831" width="8.42578125" style="137" customWidth="1"/>
    <col min="2832" max="2832" width="9.85546875" style="137" customWidth="1"/>
    <col min="2833" max="2835" width="8.42578125" style="137" customWidth="1"/>
    <col min="2836" max="3059" width="10.28515625" style="137"/>
    <col min="3060" max="3060" width="16.85546875" style="137" customWidth="1"/>
    <col min="3061" max="3061" width="4.85546875" style="137" customWidth="1"/>
    <col min="3062" max="3062" width="10.7109375" style="137" customWidth="1"/>
    <col min="3063" max="3063" width="8" style="137" customWidth="1"/>
    <col min="3064" max="3064" width="13.28515625" style="137" customWidth="1"/>
    <col min="3065" max="3067" width="8.42578125" style="137" customWidth="1"/>
    <col min="3068" max="3068" width="9.85546875" style="137" customWidth="1"/>
    <col min="3069" max="3071" width="8.42578125" style="137" customWidth="1"/>
    <col min="3072" max="3072" width="9.85546875" style="137" customWidth="1"/>
    <col min="3073" max="3075" width="8.42578125" style="137" customWidth="1"/>
    <col min="3076" max="3076" width="9.85546875" style="137" customWidth="1"/>
    <col min="3077" max="3079" width="8.42578125" style="137" customWidth="1"/>
    <col min="3080" max="3080" width="9.85546875" style="137" customWidth="1"/>
    <col min="3081" max="3083" width="8.42578125" style="137" customWidth="1"/>
    <col min="3084" max="3084" width="9.85546875" style="137" customWidth="1"/>
    <col min="3085" max="3087" width="8.42578125" style="137" customWidth="1"/>
    <col min="3088" max="3088" width="9.85546875" style="137" customWidth="1"/>
    <col min="3089" max="3091" width="8.42578125" style="137" customWidth="1"/>
    <col min="3092" max="3315" width="10.28515625" style="137"/>
    <col min="3316" max="3316" width="16.85546875" style="137" customWidth="1"/>
    <col min="3317" max="3317" width="4.85546875" style="137" customWidth="1"/>
    <col min="3318" max="3318" width="10.7109375" style="137" customWidth="1"/>
    <col min="3319" max="3319" width="8" style="137" customWidth="1"/>
    <col min="3320" max="3320" width="13.28515625" style="137" customWidth="1"/>
    <col min="3321" max="3323" width="8.42578125" style="137" customWidth="1"/>
    <col min="3324" max="3324" width="9.85546875" style="137" customWidth="1"/>
    <col min="3325" max="3327" width="8.42578125" style="137" customWidth="1"/>
    <col min="3328" max="3328" width="9.85546875" style="137" customWidth="1"/>
    <col min="3329" max="3331" width="8.42578125" style="137" customWidth="1"/>
    <col min="3332" max="3332" width="9.85546875" style="137" customWidth="1"/>
    <col min="3333" max="3335" width="8.42578125" style="137" customWidth="1"/>
    <col min="3336" max="3336" width="9.85546875" style="137" customWidth="1"/>
    <col min="3337" max="3339" width="8.42578125" style="137" customWidth="1"/>
    <col min="3340" max="3340" width="9.85546875" style="137" customWidth="1"/>
    <col min="3341" max="3343" width="8.42578125" style="137" customWidth="1"/>
    <col min="3344" max="3344" width="9.85546875" style="137" customWidth="1"/>
    <col min="3345" max="3347" width="8.42578125" style="137" customWidth="1"/>
    <col min="3348" max="3571" width="10.28515625" style="137"/>
    <col min="3572" max="3572" width="16.85546875" style="137" customWidth="1"/>
    <col min="3573" max="3573" width="4.85546875" style="137" customWidth="1"/>
    <col min="3574" max="3574" width="10.7109375" style="137" customWidth="1"/>
    <col min="3575" max="3575" width="8" style="137" customWidth="1"/>
    <col min="3576" max="3576" width="13.28515625" style="137" customWidth="1"/>
    <col min="3577" max="3579" width="8.42578125" style="137" customWidth="1"/>
    <col min="3580" max="3580" width="9.85546875" style="137" customWidth="1"/>
    <col min="3581" max="3583" width="8.42578125" style="137" customWidth="1"/>
    <col min="3584" max="3584" width="9.85546875" style="137" customWidth="1"/>
    <col min="3585" max="3587" width="8.42578125" style="137" customWidth="1"/>
    <col min="3588" max="3588" width="9.85546875" style="137" customWidth="1"/>
    <col min="3589" max="3591" width="8.42578125" style="137" customWidth="1"/>
    <col min="3592" max="3592" width="9.85546875" style="137" customWidth="1"/>
    <col min="3593" max="3595" width="8.42578125" style="137" customWidth="1"/>
    <col min="3596" max="3596" width="9.85546875" style="137" customWidth="1"/>
    <col min="3597" max="3599" width="8.42578125" style="137" customWidth="1"/>
    <col min="3600" max="3600" width="9.85546875" style="137" customWidth="1"/>
    <col min="3601" max="3603" width="8.42578125" style="137" customWidth="1"/>
    <col min="3604" max="3827" width="10.28515625" style="137"/>
    <col min="3828" max="3828" width="16.85546875" style="137" customWidth="1"/>
    <col min="3829" max="3829" width="4.85546875" style="137" customWidth="1"/>
    <col min="3830" max="3830" width="10.7109375" style="137" customWidth="1"/>
    <col min="3831" max="3831" width="8" style="137" customWidth="1"/>
    <col min="3832" max="3832" width="13.28515625" style="137" customWidth="1"/>
    <col min="3833" max="3835" width="8.42578125" style="137" customWidth="1"/>
    <col min="3836" max="3836" width="9.85546875" style="137" customWidth="1"/>
    <col min="3837" max="3839" width="8.42578125" style="137" customWidth="1"/>
    <col min="3840" max="3840" width="9.85546875" style="137" customWidth="1"/>
    <col min="3841" max="3843" width="8.42578125" style="137" customWidth="1"/>
    <col min="3844" max="3844" width="9.85546875" style="137" customWidth="1"/>
    <col min="3845" max="3847" width="8.42578125" style="137" customWidth="1"/>
    <col min="3848" max="3848" width="9.85546875" style="137" customWidth="1"/>
    <col min="3849" max="3851" width="8.42578125" style="137" customWidth="1"/>
    <col min="3852" max="3852" width="9.85546875" style="137" customWidth="1"/>
    <col min="3853" max="3855" width="8.42578125" style="137" customWidth="1"/>
    <col min="3856" max="3856" width="9.85546875" style="137" customWidth="1"/>
    <col min="3857" max="3859" width="8.42578125" style="137" customWidth="1"/>
    <col min="3860" max="4083" width="10.28515625" style="137"/>
    <col min="4084" max="4084" width="16.85546875" style="137" customWidth="1"/>
    <col min="4085" max="4085" width="4.85546875" style="137" customWidth="1"/>
    <col min="4086" max="4086" width="10.7109375" style="137" customWidth="1"/>
    <col min="4087" max="4087" width="8" style="137" customWidth="1"/>
    <col min="4088" max="4088" width="13.28515625" style="137" customWidth="1"/>
    <col min="4089" max="4091" width="8.42578125" style="137" customWidth="1"/>
    <col min="4092" max="4092" width="9.85546875" style="137" customWidth="1"/>
    <col min="4093" max="4095" width="8.42578125" style="137" customWidth="1"/>
    <col min="4096" max="4096" width="9.85546875" style="137" customWidth="1"/>
    <col min="4097" max="4099" width="8.42578125" style="137" customWidth="1"/>
    <col min="4100" max="4100" width="9.85546875" style="137" customWidth="1"/>
    <col min="4101" max="4103" width="8.42578125" style="137" customWidth="1"/>
    <col min="4104" max="4104" width="9.85546875" style="137" customWidth="1"/>
    <col min="4105" max="4107" width="8.42578125" style="137" customWidth="1"/>
    <col min="4108" max="4108" width="9.85546875" style="137" customWidth="1"/>
    <col min="4109" max="4111" width="8.42578125" style="137" customWidth="1"/>
    <col min="4112" max="4112" width="9.85546875" style="137" customWidth="1"/>
    <col min="4113" max="4115" width="8.42578125" style="137" customWidth="1"/>
    <col min="4116" max="4339" width="10.28515625" style="137"/>
    <col min="4340" max="4340" width="16.85546875" style="137" customWidth="1"/>
    <col min="4341" max="4341" width="4.85546875" style="137" customWidth="1"/>
    <col min="4342" max="4342" width="10.7109375" style="137" customWidth="1"/>
    <col min="4343" max="4343" width="8" style="137" customWidth="1"/>
    <col min="4344" max="4344" width="13.28515625" style="137" customWidth="1"/>
    <col min="4345" max="4347" width="8.42578125" style="137" customWidth="1"/>
    <col min="4348" max="4348" width="9.85546875" style="137" customWidth="1"/>
    <col min="4349" max="4351" width="8.42578125" style="137" customWidth="1"/>
    <col min="4352" max="4352" width="9.85546875" style="137" customWidth="1"/>
    <col min="4353" max="4355" width="8.42578125" style="137" customWidth="1"/>
    <col min="4356" max="4356" width="9.85546875" style="137" customWidth="1"/>
    <col min="4357" max="4359" width="8.42578125" style="137" customWidth="1"/>
    <col min="4360" max="4360" width="9.85546875" style="137" customWidth="1"/>
    <col min="4361" max="4363" width="8.42578125" style="137" customWidth="1"/>
    <col min="4364" max="4364" width="9.85546875" style="137" customWidth="1"/>
    <col min="4365" max="4367" width="8.42578125" style="137" customWidth="1"/>
    <col min="4368" max="4368" width="9.85546875" style="137" customWidth="1"/>
    <col min="4369" max="4371" width="8.42578125" style="137" customWidth="1"/>
    <col min="4372" max="4595" width="10.28515625" style="137"/>
    <col min="4596" max="4596" width="16.85546875" style="137" customWidth="1"/>
    <col min="4597" max="4597" width="4.85546875" style="137" customWidth="1"/>
    <col min="4598" max="4598" width="10.7109375" style="137" customWidth="1"/>
    <col min="4599" max="4599" width="8" style="137" customWidth="1"/>
    <col min="4600" max="4600" width="13.28515625" style="137" customWidth="1"/>
    <col min="4601" max="4603" width="8.42578125" style="137" customWidth="1"/>
    <col min="4604" max="4604" width="9.85546875" style="137" customWidth="1"/>
    <col min="4605" max="4607" width="8.42578125" style="137" customWidth="1"/>
    <col min="4608" max="4608" width="9.85546875" style="137" customWidth="1"/>
    <col min="4609" max="4611" width="8.42578125" style="137" customWidth="1"/>
    <col min="4612" max="4612" width="9.85546875" style="137" customWidth="1"/>
    <col min="4613" max="4615" width="8.42578125" style="137" customWidth="1"/>
    <col min="4616" max="4616" width="9.85546875" style="137" customWidth="1"/>
    <col min="4617" max="4619" width="8.42578125" style="137" customWidth="1"/>
    <col min="4620" max="4620" width="9.85546875" style="137" customWidth="1"/>
    <col min="4621" max="4623" width="8.42578125" style="137" customWidth="1"/>
    <col min="4624" max="4624" width="9.85546875" style="137" customWidth="1"/>
    <col min="4625" max="4627" width="8.42578125" style="137" customWidth="1"/>
    <col min="4628" max="4851" width="10.28515625" style="137"/>
    <col min="4852" max="4852" width="16.85546875" style="137" customWidth="1"/>
    <col min="4853" max="4853" width="4.85546875" style="137" customWidth="1"/>
    <col min="4854" max="4854" width="10.7109375" style="137" customWidth="1"/>
    <col min="4855" max="4855" width="8" style="137" customWidth="1"/>
    <col min="4856" max="4856" width="13.28515625" style="137" customWidth="1"/>
    <col min="4857" max="4859" width="8.42578125" style="137" customWidth="1"/>
    <col min="4860" max="4860" width="9.85546875" style="137" customWidth="1"/>
    <col min="4861" max="4863" width="8.42578125" style="137" customWidth="1"/>
    <col min="4864" max="4864" width="9.85546875" style="137" customWidth="1"/>
    <col min="4865" max="4867" width="8.42578125" style="137" customWidth="1"/>
    <col min="4868" max="4868" width="9.85546875" style="137" customWidth="1"/>
    <col min="4869" max="4871" width="8.42578125" style="137" customWidth="1"/>
    <col min="4872" max="4872" width="9.85546875" style="137" customWidth="1"/>
    <col min="4873" max="4875" width="8.42578125" style="137" customWidth="1"/>
    <col min="4876" max="4876" width="9.85546875" style="137" customWidth="1"/>
    <col min="4877" max="4879" width="8.42578125" style="137" customWidth="1"/>
    <col min="4880" max="4880" width="9.85546875" style="137" customWidth="1"/>
    <col min="4881" max="4883" width="8.42578125" style="137" customWidth="1"/>
    <col min="4884" max="5107" width="10.28515625" style="137"/>
    <col min="5108" max="5108" width="16.85546875" style="137" customWidth="1"/>
    <col min="5109" max="5109" width="4.85546875" style="137" customWidth="1"/>
    <col min="5110" max="5110" width="10.7109375" style="137" customWidth="1"/>
    <col min="5111" max="5111" width="8" style="137" customWidth="1"/>
    <col min="5112" max="5112" width="13.28515625" style="137" customWidth="1"/>
    <col min="5113" max="5115" width="8.42578125" style="137" customWidth="1"/>
    <col min="5116" max="5116" width="9.85546875" style="137" customWidth="1"/>
    <col min="5117" max="5119" width="8.42578125" style="137" customWidth="1"/>
    <col min="5120" max="5120" width="9.85546875" style="137" customWidth="1"/>
    <col min="5121" max="5123" width="8.42578125" style="137" customWidth="1"/>
    <col min="5124" max="5124" width="9.85546875" style="137" customWidth="1"/>
    <col min="5125" max="5127" width="8.42578125" style="137" customWidth="1"/>
    <col min="5128" max="5128" width="9.85546875" style="137" customWidth="1"/>
    <col min="5129" max="5131" width="8.42578125" style="137" customWidth="1"/>
    <col min="5132" max="5132" width="9.85546875" style="137" customWidth="1"/>
    <col min="5133" max="5135" width="8.42578125" style="137" customWidth="1"/>
    <col min="5136" max="5136" width="9.85546875" style="137" customWidth="1"/>
    <col min="5137" max="5139" width="8.42578125" style="137" customWidth="1"/>
    <col min="5140" max="5363" width="10.28515625" style="137"/>
    <col min="5364" max="5364" width="16.85546875" style="137" customWidth="1"/>
    <col min="5365" max="5365" width="4.85546875" style="137" customWidth="1"/>
    <col min="5366" max="5366" width="10.7109375" style="137" customWidth="1"/>
    <col min="5367" max="5367" width="8" style="137" customWidth="1"/>
    <col min="5368" max="5368" width="13.28515625" style="137" customWidth="1"/>
    <col min="5369" max="5371" width="8.42578125" style="137" customWidth="1"/>
    <col min="5372" max="5372" width="9.85546875" style="137" customWidth="1"/>
    <col min="5373" max="5375" width="8.42578125" style="137" customWidth="1"/>
    <col min="5376" max="5376" width="9.85546875" style="137" customWidth="1"/>
    <col min="5377" max="5379" width="8.42578125" style="137" customWidth="1"/>
    <col min="5380" max="5380" width="9.85546875" style="137" customWidth="1"/>
    <col min="5381" max="5383" width="8.42578125" style="137" customWidth="1"/>
    <col min="5384" max="5384" width="9.85546875" style="137" customWidth="1"/>
    <col min="5385" max="5387" width="8.42578125" style="137" customWidth="1"/>
    <col min="5388" max="5388" width="9.85546875" style="137" customWidth="1"/>
    <col min="5389" max="5391" width="8.42578125" style="137" customWidth="1"/>
    <col min="5392" max="5392" width="9.85546875" style="137" customWidth="1"/>
    <col min="5393" max="5395" width="8.42578125" style="137" customWidth="1"/>
    <col min="5396" max="5619" width="10.28515625" style="137"/>
    <col min="5620" max="5620" width="16.85546875" style="137" customWidth="1"/>
    <col min="5621" max="5621" width="4.85546875" style="137" customWidth="1"/>
    <col min="5622" max="5622" width="10.7109375" style="137" customWidth="1"/>
    <col min="5623" max="5623" width="8" style="137" customWidth="1"/>
    <col min="5624" max="5624" width="13.28515625" style="137" customWidth="1"/>
    <col min="5625" max="5627" width="8.42578125" style="137" customWidth="1"/>
    <col min="5628" max="5628" width="9.85546875" style="137" customWidth="1"/>
    <col min="5629" max="5631" width="8.42578125" style="137" customWidth="1"/>
    <col min="5632" max="5632" width="9.85546875" style="137" customWidth="1"/>
    <col min="5633" max="5635" width="8.42578125" style="137" customWidth="1"/>
    <col min="5636" max="5636" width="9.85546875" style="137" customWidth="1"/>
    <col min="5637" max="5639" width="8.42578125" style="137" customWidth="1"/>
    <col min="5640" max="5640" width="9.85546875" style="137" customWidth="1"/>
    <col min="5641" max="5643" width="8.42578125" style="137" customWidth="1"/>
    <col min="5644" max="5644" width="9.85546875" style="137" customWidth="1"/>
    <col min="5645" max="5647" width="8.42578125" style="137" customWidth="1"/>
    <col min="5648" max="5648" width="9.85546875" style="137" customWidth="1"/>
    <col min="5649" max="5651" width="8.42578125" style="137" customWidth="1"/>
    <col min="5652" max="5875" width="10.28515625" style="137"/>
    <col min="5876" max="5876" width="16.85546875" style="137" customWidth="1"/>
    <col min="5877" max="5877" width="4.85546875" style="137" customWidth="1"/>
    <col min="5878" max="5878" width="10.7109375" style="137" customWidth="1"/>
    <col min="5879" max="5879" width="8" style="137" customWidth="1"/>
    <col min="5880" max="5880" width="13.28515625" style="137" customWidth="1"/>
    <col min="5881" max="5883" width="8.42578125" style="137" customWidth="1"/>
    <col min="5884" max="5884" width="9.85546875" style="137" customWidth="1"/>
    <col min="5885" max="5887" width="8.42578125" style="137" customWidth="1"/>
    <col min="5888" max="5888" width="9.85546875" style="137" customWidth="1"/>
    <col min="5889" max="5891" width="8.42578125" style="137" customWidth="1"/>
    <col min="5892" max="5892" width="9.85546875" style="137" customWidth="1"/>
    <col min="5893" max="5895" width="8.42578125" style="137" customWidth="1"/>
    <col min="5896" max="5896" width="9.85546875" style="137" customWidth="1"/>
    <col min="5897" max="5899" width="8.42578125" style="137" customWidth="1"/>
    <col min="5900" max="5900" width="9.85546875" style="137" customWidth="1"/>
    <col min="5901" max="5903" width="8.42578125" style="137" customWidth="1"/>
    <col min="5904" max="5904" width="9.85546875" style="137" customWidth="1"/>
    <col min="5905" max="5907" width="8.42578125" style="137" customWidth="1"/>
    <col min="5908" max="6131" width="10.28515625" style="137"/>
    <col min="6132" max="6132" width="16.85546875" style="137" customWidth="1"/>
    <col min="6133" max="6133" width="4.85546875" style="137" customWidth="1"/>
    <col min="6134" max="6134" width="10.7109375" style="137" customWidth="1"/>
    <col min="6135" max="6135" width="8" style="137" customWidth="1"/>
    <col min="6136" max="6136" width="13.28515625" style="137" customWidth="1"/>
    <col min="6137" max="6139" width="8.42578125" style="137" customWidth="1"/>
    <col min="6140" max="6140" width="9.85546875" style="137" customWidth="1"/>
    <col min="6141" max="6143" width="8.42578125" style="137" customWidth="1"/>
    <col min="6144" max="6144" width="9.85546875" style="137" customWidth="1"/>
    <col min="6145" max="6147" width="8.42578125" style="137" customWidth="1"/>
    <col min="6148" max="6148" width="9.85546875" style="137" customWidth="1"/>
    <col min="6149" max="6151" width="8.42578125" style="137" customWidth="1"/>
    <col min="6152" max="6152" width="9.85546875" style="137" customWidth="1"/>
    <col min="6153" max="6155" width="8.42578125" style="137" customWidth="1"/>
    <col min="6156" max="6156" width="9.85546875" style="137" customWidth="1"/>
    <col min="6157" max="6159" width="8.42578125" style="137" customWidth="1"/>
    <col min="6160" max="6160" width="9.85546875" style="137" customWidth="1"/>
    <col min="6161" max="6163" width="8.42578125" style="137" customWidth="1"/>
    <col min="6164" max="6387" width="10.28515625" style="137"/>
    <col min="6388" max="6388" width="16.85546875" style="137" customWidth="1"/>
    <col min="6389" max="6389" width="4.85546875" style="137" customWidth="1"/>
    <col min="6390" max="6390" width="10.7109375" style="137" customWidth="1"/>
    <col min="6391" max="6391" width="8" style="137" customWidth="1"/>
    <col min="6392" max="6392" width="13.28515625" style="137" customWidth="1"/>
    <col min="6393" max="6395" width="8.42578125" style="137" customWidth="1"/>
    <col min="6396" max="6396" width="9.85546875" style="137" customWidth="1"/>
    <col min="6397" max="6399" width="8.42578125" style="137" customWidth="1"/>
    <col min="6400" max="6400" width="9.85546875" style="137" customWidth="1"/>
    <col min="6401" max="6403" width="8.42578125" style="137" customWidth="1"/>
    <col min="6404" max="6404" width="9.85546875" style="137" customWidth="1"/>
    <col min="6405" max="6407" width="8.42578125" style="137" customWidth="1"/>
    <col min="6408" max="6408" width="9.85546875" style="137" customWidth="1"/>
    <col min="6409" max="6411" width="8.42578125" style="137" customWidth="1"/>
    <col min="6412" max="6412" width="9.85546875" style="137" customWidth="1"/>
    <col min="6413" max="6415" width="8.42578125" style="137" customWidth="1"/>
    <col min="6416" max="6416" width="9.85546875" style="137" customWidth="1"/>
    <col min="6417" max="6419" width="8.42578125" style="137" customWidth="1"/>
    <col min="6420" max="6643" width="10.28515625" style="137"/>
    <col min="6644" max="6644" width="16.85546875" style="137" customWidth="1"/>
    <col min="6645" max="6645" width="4.85546875" style="137" customWidth="1"/>
    <col min="6646" max="6646" width="10.7109375" style="137" customWidth="1"/>
    <col min="6647" max="6647" width="8" style="137" customWidth="1"/>
    <col min="6648" max="6648" width="13.28515625" style="137" customWidth="1"/>
    <col min="6649" max="6651" width="8.42578125" style="137" customWidth="1"/>
    <col min="6652" max="6652" width="9.85546875" style="137" customWidth="1"/>
    <col min="6653" max="6655" width="8.42578125" style="137" customWidth="1"/>
    <col min="6656" max="6656" width="9.85546875" style="137" customWidth="1"/>
    <col min="6657" max="6659" width="8.42578125" style="137" customWidth="1"/>
    <col min="6660" max="6660" width="9.85546875" style="137" customWidth="1"/>
    <col min="6661" max="6663" width="8.42578125" style="137" customWidth="1"/>
    <col min="6664" max="6664" width="9.85546875" style="137" customWidth="1"/>
    <col min="6665" max="6667" width="8.42578125" style="137" customWidth="1"/>
    <col min="6668" max="6668" width="9.85546875" style="137" customWidth="1"/>
    <col min="6669" max="6671" width="8.42578125" style="137" customWidth="1"/>
    <col min="6672" max="6672" width="9.85546875" style="137" customWidth="1"/>
    <col min="6673" max="6675" width="8.42578125" style="137" customWidth="1"/>
    <col min="6676" max="6899" width="10.28515625" style="137"/>
    <col min="6900" max="6900" width="16.85546875" style="137" customWidth="1"/>
    <col min="6901" max="6901" width="4.85546875" style="137" customWidth="1"/>
    <col min="6902" max="6902" width="10.7109375" style="137" customWidth="1"/>
    <col min="6903" max="6903" width="8" style="137" customWidth="1"/>
    <col min="6904" max="6904" width="13.28515625" style="137" customWidth="1"/>
    <col min="6905" max="6907" width="8.42578125" style="137" customWidth="1"/>
    <col min="6908" max="6908" width="9.85546875" style="137" customWidth="1"/>
    <col min="6909" max="6911" width="8.42578125" style="137" customWidth="1"/>
    <col min="6912" max="6912" width="9.85546875" style="137" customWidth="1"/>
    <col min="6913" max="6915" width="8.42578125" style="137" customWidth="1"/>
    <col min="6916" max="6916" width="9.85546875" style="137" customWidth="1"/>
    <col min="6917" max="6919" width="8.42578125" style="137" customWidth="1"/>
    <col min="6920" max="6920" width="9.85546875" style="137" customWidth="1"/>
    <col min="6921" max="6923" width="8.42578125" style="137" customWidth="1"/>
    <col min="6924" max="6924" width="9.85546875" style="137" customWidth="1"/>
    <col min="6925" max="6927" width="8.42578125" style="137" customWidth="1"/>
    <col min="6928" max="6928" width="9.85546875" style="137" customWidth="1"/>
    <col min="6929" max="6931" width="8.42578125" style="137" customWidth="1"/>
    <col min="6932" max="7155" width="10.28515625" style="137"/>
    <col min="7156" max="7156" width="16.85546875" style="137" customWidth="1"/>
    <col min="7157" max="7157" width="4.85546875" style="137" customWidth="1"/>
    <col min="7158" max="7158" width="10.7109375" style="137" customWidth="1"/>
    <col min="7159" max="7159" width="8" style="137" customWidth="1"/>
    <col min="7160" max="7160" width="13.28515625" style="137" customWidth="1"/>
    <col min="7161" max="7163" width="8.42578125" style="137" customWidth="1"/>
    <col min="7164" max="7164" width="9.85546875" style="137" customWidth="1"/>
    <col min="7165" max="7167" width="8.42578125" style="137" customWidth="1"/>
    <col min="7168" max="7168" width="9.85546875" style="137" customWidth="1"/>
    <col min="7169" max="7171" width="8.42578125" style="137" customWidth="1"/>
    <col min="7172" max="7172" width="9.85546875" style="137" customWidth="1"/>
    <col min="7173" max="7175" width="8.42578125" style="137" customWidth="1"/>
    <col min="7176" max="7176" width="9.85546875" style="137" customWidth="1"/>
    <col min="7177" max="7179" width="8.42578125" style="137" customWidth="1"/>
    <col min="7180" max="7180" width="9.85546875" style="137" customWidth="1"/>
    <col min="7181" max="7183" width="8.42578125" style="137" customWidth="1"/>
    <col min="7184" max="7184" width="9.85546875" style="137" customWidth="1"/>
    <col min="7185" max="7187" width="8.42578125" style="137" customWidth="1"/>
    <col min="7188" max="7411" width="10.28515625" style="137"/>
    <col min="7412" max="7412" width="16.85546875" style="137" customWidth="1"/>
    <col min="7413" max="7413" width="4.85546875" style="137" customWidth="1"/>
    <col min="7414" max="7414" width="10.7109375" style="137" customWidth="1"/>
    <col min="7415" max="7415" width="8" style="137" customWidth="1"/>
    <col min="7416" max="7416" width="13.28515625" style="137" customWidth="1"/>
    <col min="7417" max="7419" width="8.42578125" style="137" customWidth="1"/>
    <col min="7420" max="7420" width="9.85546875" style="137" customWidth="1"/>
    <col min="7421" max="7423" width="8.42578125" style="137" customWidth="1"/>
    <col min="7424" max="7424" width="9.85546875" style="137" customWidth="1"/>
    <col min="7425" max="7427" width="8.42578125" style="137" customWidth="1"/>
    <col min="7428" max="7428" width="9.85546875" style="137" customWidth="1"/>
    <col min="7429" max="7431" width="8.42578125" style="137" customWidth="1"/>
    <col min="7432" max="7432" width="9.85546875" style="137" customWidth="1"/>
    <col min="7433" max="7435" width="8.42578125" style="137" customWidth="1"/>
    <col min="7436" max="7436" width="9.85546875" style="137" customWidth="1"/>
    <col min="7437" max="7439" width="8.42578125" style="137" customWidth="1"/>
    <col min="7440" max="7440" width="9.85546875" style="137" customWidth="1"/>
    <col min="7441" max="7443" width="8.42578125" style="137" customWidth="1"/>
    <col min="7444" max="7667" width="10.28515625" style="137"/>
    <col min="7668" max="7668" width="16.85546875" style="137" customWidth="1"/>
    <col min="7669" max="7669" width="4.85546875" style="137" customWidth="1"/>
    <col min="7670" max="7670" width="10.7109375" style="137" customWidth="1"/>
    <col min="7671" max="7671" width="8" style="137" customWidth="1"/>
    <col min="7672" max="7672" width="13.28515625" style="137" customWidth="1"/>
    <col min="7673" max="7675" width="8.42578125" style="137" customWidth="1"/>
    <col min="7676" max="7676" width="9.85546875" style="137" customWidth="1"/>
    <col min="7677" max="7679" width="8.42578125" style="137" customWidth="1"/>
    <col min="7680" max="7680" width="9.85546875" style="137" customWidth="1"/>
    <col min="7681" max="7683" width="8.42578125" style="137" customWidth="1"/>
    <col min="7684" max="7684" width="9.85546875" style="137" customWidth="1"/>
    <col min="7685" max="7687" width="8.42578125" style="137" customWidth="1"/>
    <col min="7688" max="7688" width="9.85546875" style="137" customWidth="1"/>
    <col min="7689" max="7691" width="8.42578125" style="137" customWidth="1"/>
    <col min="7692" max="7692" width="9.85546875" style="137" customWidth="1"/>
    <col min="7693" max="7695" width="8.42578125" style="137" customWidth="1"/>
    <col min="7696" max="7696" width="9.85546875" style="137" customWidth="1"/>
    <col min="7697" max="7699" width="8.42578125" style="137" customWidth="1"/>
    <col min="7700" max="7923" width="10.28515625" style="137"/>
    <col min="7924" max="7924" width="16.85546875" style="137" customWidth="1"/>
    <col min="7925" max="7925" width="4.85546875" style="137" customWidth="1"/>
    <col min="7926" max="7926" width="10.7109375" style="137" customWidth="1"/>
    <col min="7927" max="7927" width="8" style="137" customWidth="1"/>
    <col min="7928" max="7928" width="13.28515625" style="137" customWidth="1"/>
    <col min="7929" max="7931" width="8.42578125" style="137" customWidth="1"/>
    <col min="7932" max="7932" width="9.85546875" style="137" customWidth="1"/>
    <col min="7933" max="7935" width="8.42578125" style="137" customWidth="1"/>
    <col min="7936" max="7936" width="9.85546875" style="137" customWidth="1"/>
    <col min="7937" max="7939" width="8.42578125" style="137" customWidth="1"/>
    <col min="7940" max="7940" width="9.85546875" style="137" customWidth="1"/>
    <col min="7941" max="7943" width="8.42578125" style="137" customWidth="1"/>
    <col min="7944" max="7944" width="9.85546875" style="137" customWidth="1"/>
    <col min="7945" max="7947" width="8.42578125" style="137" customWidth="1"/>
    <col min="7948" max="7948" width="9.85546875" style="137" customWidth="1"/>
    <col min="7949" max="7951" width="8.42578125" style="137" customWidth="1"/>
    <col min="7952" max="7952" width="9.85546875" style="137" customWidth="1"/>
    <col min="7953" max="7955" width="8.42578125" style="137" customWidth="1"/>
    <col min="7956" max="8179" width="10.28515625" style="137"/>
    <col min="8180" max="8180" width="16.85546875" style="137" customWidth="1"/>
    <col min="8181" max="8181" width="4.85546875" style="137" customWidth="1"/>
    <col min="8182" max="8182" width="10.7109375" style="137" customWidth="1"/>
    <col min="8183" max="8183" width="8" style="137" customWidth="1"/>
    <col min="8184" max="8184" width="13.28515625" style="137" customWidth="1"/>
    <col min="8185" max="8187" width="8.42578125" style="137" customWidth="1"/>
    <col min="8188" max="8188" width="9.85546875" style="137" customWidth="1"/>
    <col min="8189" max="8191" width="8.42578125" style="137" customWidth="1"/>
    <col min="8192" max="8192" width="9.85546875" style="137" customWidth="1"/>
    <col min="8193" max="8195" width="8.42578125" style="137" customWidth="1"/>
    <col min="8196" max="8196" width="9.85546875" style="137" customWidth="1"/>
    <col min="8197" max="8199" width="8.42578125" style="137" customWidth="1"/>
    <col min="8200" max="8200" width="9.85546875" style="137" customWidth="1"/>
    <col min="8201" max="8203" width="8.42578125" style="137" customWidth="1"/>
    <col min="8204" max="8204" width="9.85546875" style="137" customWidth="1"/>
    <col min="8205" max="8207" width="8.42578125" style="137" customWidth="1"/>
    <col min="8208" max="8208" width="9.85546875" style="137" customWidth="1"/>
    <col min="8209" max="8211" width="8.42578125" style="137" customWidth="1"/>
    <col min="8212" max="8435" width="10.28515625" style="137"/>
    <col min="8436" max="8436" width="16.85546875" style="137" customWidth="1"/>
    <col min="8437" max="8437" width="4.85546875" style="137" customWidth="1"/>
    <col min="8438" max="8438" width="10.7109375" style="137" customWidth="1"/>
    <col min="8439" max="8439" width="8" style="137" customWidth="1"/>
    <col min="8440" max="8440" width="13.28515625" style="137" customWidth="1"/>
    <col min="8441" max="8443" width="8.42578125" style="137" customWidth="1"/>
    <col min="8444" max="8444" width="9.85546875" style="137" customWidth="1"/>
    <col min="8445" max="8447" width="8.42578125" style="137" customWidth="1"/>
    <col min="8448" max="8448" width="9.85546875" style="137" customWidth="1"/>
    <col min="8449" max="8451" width="8.42578125" style="137" customWidth="1"/>
    <col min="8452" max="8452" width="9.85546875" style="137" customWidth="1"/>
    <col min="8453" max="8455" width="8.42578125" style="137" customWidth="1"/>
    <col min="8456" max="8456" width="9.85546875" style="137" customWidth="1"/>
    <col min="8457" max="8459" width="8.42578125" style="137" customWidth="1"/>
    <col min="8460" max="8460" width="9.85546875" style="137" customWidth="1"/>
    <col min="8461" max="8463" width="8.42578125" style="137" customWidth="1"/>
    <col min="8464" max="8464" width="9.85546875" style="137" customWidth="1"/>
    <col min="8465" max="8467" width="8.42578125" style="137" customWidth="1"/>
    <col min="8468" max="8691" width="10.28515625" style="137"/>
    <col min="8692" max="8692" width="16.85546875" style="137" customWidth="1"/>
    <col min="8693" max="8693" width="4.85546875" style="137" customWidth="1"/>
    <col min="8694" max="8694" width="10.7109375" style="137" customWidth="1"/>
    <col min="8695" max="8695" width="8" style="137" customWidth="1"/>
    <col min="8696" max="8696" width="13.28515625" style="137" customWidth="1"/>
    <col min="8697" max="8699" width="8.42578125" style="137" customWidth="1"/>
    <col min="8700" max="8700" width="9.85546875" style="137" customWidth="1"/>
    <col min="8701" max="8703" width="8.42578125" style="137" customWidth="1"/>
    <col min="8704" max="8704" width="9.85546875" style="137" customWidth="1"/>
    <col min="8705" max="8707" width="8.42578125" style="137" customWidth="1"/>
    <col min="8708" max="8708" width="9.85546875" style="137" customWidth="1"/>
    <col min="8709" max="8711" width="8.42578125" style="137" customWidth="1"/>
    <col min="8712" max="8712" width="9.85546875" style="137" customWidth="1"/>
    <col min="8713" max="8715" width="8.42578125" style="137" customWidth="1"/>
    <col min="8716" max="8716" width="9.85546875" style="137" customWidth="1"/>
    <col min="8717" max="8719" width="8.42578125" style="137" customWidth="1"/>
    <col min="8720" max="8720" width="9.85546875" style="137" customWidth="1"/>
    <col min="8721" max="8723" width="8.42578125" style="137" customWidth="1"/>
    <col min="8724" max="8947" width="10.28515625" style="137"/>
    <col min="8948" max="8948" width="16.85546875" style="137" customWidth="1"/>
    <col min="8949" max="8949" width="4.85546875" style="137" customWidth="1"/>
    <col min="8950" max="8950" width="10.7109375" style="137" customWidth="1"/>
    <col min="8951" max="8951" width="8" style="137" customWidth="1"/>
    <col min="8952" max="8952" width="13.28515625" style="137" customWidth="1"/>
    <col min="8953" max="8955" width="8.42578125" style="137" customWidth="1"/>
    <col min="8956" max="8956" width="9.85546875" style="137" customWidth="1"/>
    <col min="8957" max="8959" width="8.42578125" style="137" customWidth="1"/>
    <col min="8960" max="8960" width="9.85546875" style="137" customWidth="1"/>
    <col min="8961" max="8963" width="8.42578125" style="137" customWidth="1"/>
    <col min="8964" max="8964" width="9.85546875" style="137" customWidth="1"/>
    <col min="8965" max="8967" width="8.42578125" style="137" customWidth="1"/>
    <col min="8968" max="8968" width="9.85546875" style="137" customWidth="1"/>
    <col min="8969" max="8971" width="8.42578125" style="137" customWidth="1"/>
    <col min="8972" max="8972" width="9.85546875" style="137" customWidth="1"/>
    <col min="8973" max="8975" width="8.42578125" style="137" customWidth="1"/>
    <col min="8976" max="8976" width="9.85546875" style="137" customWidth="1"/>
    <col min="8977" max="8979" width="8.42578125" style="137" customWidth="1"/>
    <col min="8980" max="9203" width="10.28515625" style="137"/>
    <col min="9204" max="9204" width="16.85546875" style="137" customWidth="1"/>
    <col min="9205" max="9205" width="4.85546875" style="137" customWidth="1"/>
    <col min="9206" max="9206" width="10.7109375" style="137" customWidth="1"/>
    <col min="9207" max="9207" width="8" style="137" customWidth="1"/>
    <col min="9208" max="9208" width="13.28515625" style="137" customWidth="1"/>
    <col min="9209" max="9211" width="8.42578125" style="137" customWidth="1"/>
    <col min="9212" max="9212" width="9.85546875" style="137" customWidth="1"/>
    <col min="9213" max="9215" width="8.42578125" style="137" customWidth="1"/>
    <col min="9216" max="9216" width="9.85546875" style="137" customWidth="1"/>
    <col min="9217" max="9219" width="8.42578125" style="137" customWidth="1"/>
    <col min="9220" max="9220" width="9.85546875" style="137" customWidth="1"/>
    <col min="9221" max="9223" width="8.42578125" style="137" customWidth="1"/>
    <col min="9224" max="9224" width="9.85546875" style="137" customWidth="1"/>
    <col min="9225" max="9227" width="8.42578125" style="137" customWidth="1"/>
    <col min="9228" max="9228" width="9.85546875" style="137" customWidth="1"/>
    <col min="9229" max="9231" width="8.42578125" style="137" customWidth="1"/>
    <col min="9232" max="9232" width="9.85546875" style="137" customWidth="1"/>
    <col min="9233" max="9235" width="8.42578125" style="137" customWidth="1"/>
    <col min="9236" max="9459" width="10.28515625" style="137"/>
    <col min="9460" max="9460" width="16.85546875" style="137" customWidth="1"/>
    <col min="9461" max="9461" width="4.85546875" style="137" customWidth="1"/>
    <col min="9462" max="9462" width="10.7109375" style="137" customWidth="1"/>
    <col min="9463" max="9463" width="8" style="137" customWidth="1"/>
    <col min="9464" max="9464" width="13.28515625" style="137" customWidth="1"/>
    <col min="9465" max="9467" width="8.42578125" style="137" customWidth="1"/>
    <col min="9468" max="9468" width="9.85546875" style="137" customWidth="1"/>
    <col min="9469" max="9471" width="8.42578125" style="137" customWidth="1"/>
    <col min="9472" max="9472" width="9.85546875" style="137" customWidth="1"/>
    <col min="9473" max="9475" width="8.42578125" style="137" customWidth="1"/>
    <col min="9476" max="9476" width="9.85546875" style="137" customWidth="1"/>
    <col min="9477" max="9479" width="8.42578125" style="137" customWidth="1"/>
    <col min="9480" max="9480" width="9.85546875" style="137" customWidth="1"/>
    <col min="9481" max="9483" width="8.42578125" style="137" customWidth="1"/>
    <col min="9484" max="9484" width="9.85546875" style="137" customWidth="1"/>
    <col min="9485" max="9487" width="8.42578125" style="137" customWidth="1"/>
    <col min="9488" max="9488" width="9.85546875" style="137" customWidth="1"/>
    <col min="9489" max="9491" width="8.42578125" style="137" customWidth="1"/>
    <col min="9492" max="9715" width="10.28515625" style="137"/>
    <col min="9716" max="9716" width="16.85546875" style="137" customWidth="1"/>
    <col min="9717" max="9717" width="4.85546875" style="137" customWidth="1"/>
    <col min="9718" max="9718" width="10.7109375" style="137" customWidth="1"/>
    <col min="9719" max="9719" width="8" style="137" customWidth="1"/>
    <col min="9720" max="9720" width="13.28515625" style="137" customWidth="1"/>
    <col min="9721" max="9723" width="8.42578125" style="137" customWidth="1"/>
    <col min="9724" max="9724" width="9.85546875" style="137" customWidth="1"/>
    <col min="9725" max="9727" width="8.42578125" style="137" customWidth="1"/>
    <col min="9728" max="9728" width="9.85546875" style="137" customWidth="1"/>
    <col min="9729" max="9731" width="8.42578125" style="137" customWidth="1"/>
    <col min="9732" max="9732" width="9.85546875" style="137" customWidth="1"/>
    <col min="9733" max="9735" width="8.42578125" style="137" customWidth="1"/>
    <col min="9736" max="9736" width="9.85546875" style="137" customWidth="1"/>
    <col min="9737" max="9739" width="8.42578125" style="137" customWidth="1"/>
    <col min="9740" max="9740" width="9.85546875" style="137" customWidth="1"/>
    <col min="9741" max="9743" width="8.42578125" style="137" customWidth="1"/>
    <col min="9744" max="9744" width="9.85546875" style="137" customWidth="1"/>
    <col min="9745" max="9747" width="8.42578125" style="137" customWidth="1"/>
    <col min="9748" max="9971" width="10.28515625" style="137"/>
    <col min="9972" max="9972" width="16.85546875" style="137" customWidth="1"/>
    <col min="9973" max="9973" width="4.85546875" style="137" customWidth="1"/>
    <col min="9974" max="9974" width="10.7109375" style="137" customWidth="1"/>
    <col min="9975" max="9975" width="8" style="137" customWidth="1"/>
    <col min="9976" max="9976" width="13.28515625" style="137" customWidth="1"/>
    <col min="9977" max="9979" width="8.42578125" style="137" customWidth="1"/>
    <col min="9980" max="9980" width="9.85546875" style="137" customWidth="1"/>
    <col min="9981" max="9983" width="8.42578125" style="137" customWidth="1"/>
    <col min="9984" max="9984" width="9.85546875" style="137" customWidth="1"/>
    <col min="9985" max="9987" width="8.42578125" style="137" customWidth="1"/>
    <col min="9988" max="9988" width="9.85546875" style="137" customWidth="1"/>
    <col min="9989" max="9991" width="8.42578125" style="137" customWidth="1"/>
    <col min="9992" max="9992" width="9.85546875" style="137" customWidth="1"/>
    <col min="9993" max="9995" width="8.42578125" style="137" customWidth="1"/>
    <col min="9996" max="9996" width="9.85546875" style="137" customWidth="1"/>
    <col min="9997" max="9999" width="8.42578125" style="137" customWidth="1"/>
    <col min="10000" max="10000" width="9.85546875" style="137" customWidth="1"/>
    <col min="10001" max="10003" width="8.42578125" style="137" customWidth="1"/>
    <col min="10004" max="10227" width="10.28515625" style="137"/>
    <col min="10228" max="10228" width="16.85546875" style="137" customWidth="1"/>
    <col min="10229" max="10229" width="4.85546875" style="137" customWidth="1"/>
    <col min="10230" max="10230" width="10.7109375" style="137" customWidth="1"/>
    <col min="10231" max="10231" width="8" style="137" customWidth="1"/>
    <col min="10232" max="10232" width="13.28515625" style="137" customWidth="1"/>
    <col min="10233" max="10235" width="8.42578125" style="137" customWidth="1"/>
    <col min="10236" max="10236" width="9.85546875" style="137" customWidth="1"/>
    <col min="10237" max="10239" width="8.42578125" style="137" customWidth="1"/>
    <col min="10240" max="10240" width="9.85546875" style="137" customWidth="1"/>
    <col min="10241" max="10243" width="8.42578125" style="137" customWidth="1"/>
    <col min="10244" max="10244" width="9.85546875" style="137" customWidth="1"/>
    <col min="10245" max="10247" width="8.42578125" style="137" customWidth="1"/>
    <col min="10248" max="10248" width="9.85546875" style="137" customWidth="1"/>
    <col min="10249" max="10251" width="8.42578125" style="137" customWidth="1"/>
    <col min="10252" max="10252" width="9.85546875" style="137" customWidth="1"/>
    <col min="10253" max="10255" width="8.42578125" style="137" customWidth="1"/>
    <col min="10256" max="10256" width="9.85546875" style="137" customWidth="1"/>
    <col min="10257" max="10259" width="8.42578125" style="137" customWidth="1"/>
    <col min="10260" max="10483" width="10.28515625" style="137"/>
    <col min="10484" max="10484" width="16.85546875" style="137" customWidth="1"/>
    <col min="10485" max="10485" width="4.85546875" style="137" customWidth="1"/>
    <col min="10486" max="10486" width="10.7109375" style="137" customWidth="1"/>
    <col min="10487" max="10487" width="8" style="137" customWidth="1"/>
    <col min="10488" max="10488" width="13.28515625" style="137" customWidth="1"/>
    <col min="10489" max="10491" width="8.42578125" style="137" customWidth="1"/>
    <col min="10492" max="10492" width="9.85546875" style="137" customWidth="1"/>
    <col min="10493" max="10495" width="8.42578125" style="137" customWidth="1"/>
    <col min="10496" max="10496" width="9.85546875" style="137" customWidth="1"/>
    <col min="10497" max="10499" width="8.42578125" style="137" customWidth="1"/>
    <col min="10500" max="10500" width="9.85546875" style="137" customWidth="1"/>
    <col min="10501" max="10503" width="8.42578125" style="137" customWidth="1"/>
    <col min="10504" max="10504" width="9.85546875" style="137" customWidth="1"/>
    <col min="10505" max="10507" width="8.42578125" style="137" customWidth="1"/>
    <col min="10508" max="10508" width="9.85546875" style="137" customWidth="1"/>
    <col min="10509" max="10511" width="8.42578125" style="137" customWidth="1"/>
    <col min="10512" max="10512" width="9.85546875" style="137" customWidth="1"/>
    <col min="10513" max="10515" width="8.42578125" style="137" customWidth="1"/>
    <col min="10516" max="10739" width="10.28515625" style="137"/>
    <col min="10740" max="10740" width="16.85546875" style="137" customWidth="1"/>
    <col min="10741" max="10741" width="4.85546875" style="137" customWidth="1"/>
    <col min="10742" max="10742" width="10.7109375" style="137" customWidth="1"/>
    <col min="10743" max="10743" width="8" style="137" customWidth="1"/>
    <col min="10744" max="10744" width="13.28515625" style="137" customWidth="1"/>
    <col min="10745" max="10747" width="8.42578125" style="137" customWidth="1"/>
    <col min="10748" max="10748" width="9.85546875" style="137" customWidth="1"/>
    <col min="10749" max="10751" width="8.42578125" style="137" customWidth="1"/>
    <col min="10752" max="10752" width="9.85546875" style="137" customWidth="1"/>
    <col min="10753" max="10755" width="8.42578125" style="137" customWidth="1"/>
    <col min="10756" max="10756" width="9.85546875" style="137" customWidth="1"/>
    <col min="10757" max="10759" width="8.42578125" style="137" customWidth="1"/>
    <col min="10760" max="10760" width="9.85546875" style="137" customWidth="1"/>
    <col min="10761" max="10763" width="8.42578125" style="137" customWidth="1"/>
    <col min="10764" max="10764" width="9.85546875" style="137" customWidth="1"/>
    <col min="10765" max="10767" width="8.42578125" style="137" customWidth="1"/>
    <col min="10768" max="10768" width="9.85546875" style="137" customWidth="1"/>
    <col min="10769" max="10771" width="8.42578125" style="137" customWidth="1"/>
    <col min="10772" max="10995" width="10.28515625" style="137"/>
    <col min="10996" max="10996" width="16.85546875" style="137" customWidth="1"/>
    <col min="10997" max="10997" width="4.85546875" style="137" customWidth="1"/>
    <col min="10998" max="10998" width="10.7109375" style="137" customWidth="1"/>
    <col min="10999" max="10999" width="8" style="137" customWidth="1"/>
    <col min="11000" max="11000" width="13.28515625" style="137" customWidth="1"/>
    <col min="11001" max="11003" width="8.42578125" style="137" customWidth="1"/>
    <col min="11004" max="11004" width="9.85546875" style="137" customWidth="1"/>
    <col min="11005" max="11007" width="8.42578125" style="137" customWidth="1"/>
    <col min="11008" max="11008" width="9.85546875" style="137" customWidth="1"/>
    <col min="11009" max="11011" width="8.42578125" style="137" customWidth="1"/>
    <col min="11012" max="11012" width="9.85546875" style="137" customWidth="1"/>
    <col min="11013" max="11015" width="8.42578125" style="137" customWidth="1"/>
    <col min="11016" max="11016" width="9.85546875" style="137" customWidth="1"/>
    <col min="11017" max="11019" width="8.42578125" style="137" customWidth="1"/>
    <col min="11020" max="11020" width="9.85546875" style="137" customWidth="1"/>
    <col min="11021" max="11023" width="8.42578125" style="137" customWidth="1"/>
    <col min="11024" max="11024" width="9.85546875" style="137" customWidth="1"/>
    <col min="11025" max="11027" width="8.42578125" style="137" customWidth="1"/>
    <col min="11028" max="11251" width="10.28515625" style="137"/>
    <col min="11252" max="11252" width="16.85546875" style="137" customWidth="1"/>
    <col min="11253" max="11253" width="4.85546875" style="137" customWidth="1"/>
    <col min="11254" max="11254" width="10.7109375" style="137" customWidth="1"/>
    <col min="11255" max="11255" width="8" style="137" customWidth="1"/>
    <col min="11256" max="11256" width="13.28515625" style="137" customWidth="1"/>
    <col min="11257" max="11259" width="8.42578125" style="137" customWidth="1"/>
    <col min="11260" max="11260" width="9.85546875" style="137" customWidth="1"/>
    <col min="11261" max="11263" width="8.42578125" style="137" customWidth="1"/>
    <col min="11264" max="11264" width="9.85546875" style="137" customWidth="1"/>
    <col min="11265" max="11267" width="8.42578125" style="137" customWidth="1"/>
    <col min="11268" max="11268" width="9.85546875" style="137" customWidth="1"/>
    <col min="11269" max="11271" width="8.42578125" style="137" customWidth="1"/>
    <col min="11272" max="11272" width="9.85546875" style="137" customWidth="1"/>
    <col min="11273" max="11275" width="8.42578125" style="137" customWidth="1"/>
    <col min="11276" max="11276" width="9.85546875" style="137" customWidth="1"/>
    <col min="11277" max="11279" width="8.42578125" style="137" customWidth="1"/>
    <col min="11280" max="11280" width="9.85546875" style="137" customWidth="1"/>
    <col min="11281" max="11283" width="8.42578125" style="137" customWidth="1"/>
    <col min="11284" max="11507" width="10.28515625" style="137"/>
    <col min="11508" max="11508" width="16.85546875" style="137" customWidth="1"/>
    <col min="11509" max="11509" width="4.85546875" style="137" customWidth="1"/>
    <col min="11510" max="11510" width="10.7109375" style="137" customWidth="1"/>
    <col min="11511" max="11511" width="8" style="137" customWidth="1"/>
    <col min="11512" max="11512" width="13.28515625" style="137" customWidth="1"/>
    <col min="11513" max="11515" width="8.42578125" style="137" customWidth="1"/>
    <col min="11516" max="11516" width="9.85546875" style="137" customWidth="1"/>
    <col min="11517" max="11519" width="8.42578125" style="137" customWidth="1"/>
    <col min="11520" max="11520" width="9.85546875" style="137" customWidth="1"/>
    <col min="11521" max="11523" width="8.42578125" style="137" customWidth="1"/>
    <col min="11524" max="11524" width="9.85546875" style="137" customWidth="1"/>
    <col min="11525" max="11527" width="8.42578125" style="137" customWidth="1"/>
    <col min="11528" max="11528" width="9.85546875" style="137" customWidth="1"/>
    <col min="11529" max="11531" width="8.42578125" style="137" customWidth="1"/>
    <col min="11532" max="11532" width="9.85546875" style="137" customWidth="1"/>
    <col min="11533" max="11535" width="8.42578125" style="137" customWidth="1"/>
    <col min="11536" max="11536" width="9.85546875" style="137" customWidth="1"/>
    <col min="11537" max="11539" width="8.42578125" style="137" customWidth="1"/>
    <col min="11540" max="11763" width="10.28515625" style="137"/>
    <col min="11764" max="11764" width="16.85546875" style="137" customWidth="1"/>
    <col min="11765" max="11765" width="4.85546875" style="137" customWidth="1"/>
    <col min="11766" max="11766" width="10.7109375" style="137" customWidth="1"/>
    <col min="11767" max="11767" width="8" style="137" customWidth="1"/>
    <col min="11768" max="11768" width="13.28515625" style="137" customWidth="1"/>
    <col min="11769" max="11771" width="8.42578125" style="137" customWidth="1"/>
    <col min="11772" max="11772" width="9.85546875" style="137" customWidth="1"/>
    <col min="11773" max="11775" width="8.42578125" style="137" customWidth="1"/>
    <col min="11776" max="11776" width="9.85546875" style="137" customWidth="1"/>
    <col min="11777" max="11779" width="8.42578125" style="137" customWidth="1"/>
    <col min="11780" max="11780" width="9.85546875" style="137" customWidth="1"/>
    <col min="11781" max="11783" width="8.42578125" style="137" customWidth="1"/>
    <col min="11784" max="11784" width="9.85546875" style="137" customWidth="1"/>
    <col min="11785" max="11787" width="8.42578125" style="137" customWidth="1"/>
    <col min="11788" max="11788" width="9.85546875" style="137" customWidth="1"/>
    <col min="11789" max="11791" width="8.42578125" style="137" customWidth="1"/>
    <col min="11792" max="11792" width="9.85546875" style="137" customWidth="1"/>
    <col min="11793" max="11795" width="8.42578125" style="137" customWidth="1"/>
    <col min="11796" max="12019" width="10.28515625" style="137"/>
    <col min="12020" max="12020" width="16.85546875" style="137" customWidth="1"/>
    <col min="12021" max="12021" width="4.85546875" style="137" customWidth="1"/>
    <col min="12022" max="12022" width="10.7109375" style="137" customWidth="1"/>
    <col min="12023" max="12023" width="8" style="137" customWidth="1"/>
    <col min="12024" max="12024" width="13.28515625" style="137" customWidth="1"/>
    <col min="12025" max="12027" width="8.42578125" style="137" customWidth="1"/>
    <col min="12028" max="12028" width="9.85546875" style="137" customWidth="1"/>
    <col min="12029" max="12031" width="8.42578125" style="137" customWidth="1"/>
    <col min="12032" max="12032" width="9.85546875" style="137" customWidth="1"/>
    <col min="12033" max="12035" width="8.42578125" style="137" customWidth="1"/>
    <col min="12036" max="12036" width="9.85546875" style="137" customWidth="1"/>
    <col min="12037" max="12039" width="8.42578125" style="137" customWidth="1"/>
    <col min="12040" max="12040" width="9.85546875" style="137" customWidth="1"/>
    <col min="12041" max="12043" width="8.42578125" style="137" customWidth="1"/>
    <col min="12044" max="12044" width="9.85546875" style="137" customWidth="1"/>
    <col min="12045" max="12047" width="8.42578125" style="137" customWidth="1"/>
    <col min="12048" max="12048" width="9.85546875" style="137" customWidth="1"/>
    <col min="12049" max="12051" width="8.42578125" style="137" customWidth="1"/>
    <col min="12052" max="12275" width="10.28515625" style="137"/>
    <col min="12276" max="12276" width="16.85546875" style="137" customWidth="1"/>
    <col min="12277" max="12277" width="4.85546875" style="137" customWidth="1"/>
    <col min="12278" max="12278" width="10.7109375" style="137" customWidth="1"/>
    <col min="12279" max="12279" width="8" style="137" customWidth="1"/>
    <col min="12280" max="12280" width="13.28515625" style="137" customWidth="1"/>
    <col min="12281" max="12283" width="8.42578125" style="137" customWidth="1"/>
    <col min="12284" max="12284" width="9.85546875" style="137" customWidth="1"/>
    <col min="12285" max="12287" width="8.42578125" style="137" customWidth="1"/>
    <col min="12288" max="12288" width="9.85546875" style="137" customWidth="1"/>
    <col min="12289" max="12291" width="8.42578125" style="137" customWidth="1"/>
    <col min="12292" max="12292" width="9.85546875" style="137" customWidth="1"/>
    <col min="12293" max="12295" width="8.42578125" style="137" customWidth="1"/>
    <col min="12296" max="12296" width="9.85546875" style="137" customWidth="1"/>
    <col min="12297" max="12299" width="8.42578125" style="137" customWidth="1"/>
    <col min="12300" max="12300" width="9.85546875" style="137" customWidth="1"/>
    <col min="12301" max="12303" width="8.42578125" style="137" customWidth="1"/>
    <col min="12304" max="12304" width="9.85546875" style="137" customWidth="1"/>
    <col min="12305" max="12307" width="8.42578125" style="137" customWidth="1"/>
    <col min="12308" max="12531" width="10.28515625" style="137"/>
    <col min="12532" max="12532" width="16.85546875" style="137" customWidth="1"/>
    <col min="12533" max="12533" width="4.85546875" style="137" customWidth="1"/>
    <col min="12534" max="12534" width="10.7109375" style="137" customWidth="1"/>
    <col min="12535" max="12535" width="8" style="137" customWidth="1"/>
    <col min="12536" max="12536" width="13.28515625" style="137" customWidth="1"/>
    <col min="12537" max="12539" width="8.42578125" style="137" customWidth="1"/>
    <col min="12540" max="12540" width="9.85546875" style="137" customWidth="1"/>
    <col min="12541" max="12543" width="8.42578125" style="137" customWidth="1"/>
    <col min="12544" max="12544" width="9.85546875" style="137" customWidth="1"/>
    <col min="12545" max="12547" width="8.42578125" style="137" customWidth="1"/>
    <col min="12548" max="12548" width="9.85546875" style="137" customWidth="1"/>
    <col min="12549" max="12551" width="8.42578125" style="137" customWidth="1"/>
    <col min="12552" max="12552" width="9.85546875" style="137" customWidth="1"/>
    <col min="12553" max="12555" width="8.42578125" style="137" customWidth="1"/>
    <col min="12556" max="12556" width="9.85546875" style="137" customWidth="1"/>
    <col min="12557" max="12559" width="8.42578125" style="137" customWidth="1"/>
    <col min="12560" max="12560" width="9.85546875" style="137" customWidth="1"/>
    <col min="12561" max="12563" width="8.42578125" style="137" customWidth="1"/>
    <col min="12564" max="12787" width="10.28515625" style="137"/>
    <col min="12788" max="12788" width="16.85546875" style="137" customWidth="1"/>
    <col min="12789" max="12789" width="4.85546875" style="137" customWidth="1"/>
    <col min="12790" max="12790" width="10.7109375" style="137" customWidth="1"/>
    <col min="12791" max="12791" width="8" style="137" customWidth="1"/>
    <col min="12792" max="12792" width="13.28515625" style="137" customWidth="1"/>
    <col min="12793" max="12795" width="8.42578125" style="137" customWidth="1"/>
    <col min="12796" max="12796" width="9.85546875" style="137" customWidth="1"/>
    <col min="12797" max="12799" width="8.42578125" style="137" customWidth="1"/>
    <col min="12800" max="12800" width="9.85546875" style="137" customWidth="1"/>
    <col min="12801" max="12803" width="8.42578125" style="137" customWidth="1"/>
    <col min="12804" max="12804" width="9.85546875" style="137" customWidth="1"/>
    <col min="12805" max="12807" width="8.42578125" style="137" customWidth="1"/>
    <col min="12808" max="12808" width="9.85546875" style="137" customWidth="1"/>
    <col min="12809" max="12811" width="8.42578125" style="137" customWidth="1"/>
    <col min="12812" max="12812" width="9.85546875" style="137" customWidth="1"/>
    <col min="12813" max="12815" width="8.42578125" style="137" customWidth="1"/>
    <col min="12816" max="12816" width="9.85546875" style="137" customWidth="1"/>
    <col min="12817" max="12819" width="8.42578125" style="137" customWidth="1"/>
    <col min="12820" max="13043" width="10.28515625" style="137"/>
    <col min="13044" max="13044" width="16.85546875" style="137" customWidth="1"/>
    <col min="13045" max="13045" width="4.85546875" style="137" customWidth="1"/>
    <col min="13046" max="13046" width="10.7109375" style="137" customWidth="1"/>
    <col min="13047" max="13047" width="8" style="137" customWidth="1"/>
    <col min="13048" max="13048" width="13.28515625" style="137" customWidth="1"/>
    <col min="13049" max="13051" width="8.42578125" style="137" customWidth="1"/>
    <col min="13052" max="13052" width="9.85546875" style="137" customWidth="1"/>
    <col min="13053" max="13055" width="8.42578125" style="137" customWidth="1"/>
    <col min="13056" max="13056" width="9.85546875" style="137" customWidth="1"/>
    <col min="13057" max="13059" width="8.42578125" style="137" customWidth="1"/>
    <col min="13060" max="13060" width="9.85546875" style="137" customWidth="1"/>
    <col min="13061" max="13063" width="8.42578125" style="137" customWidth="1"/>
    <col min="13064" max="13064" width="9.85546875" style="137" customWidth="1"/>
    <col min="13065" max="13067" width="8.42578125" style="137" customWidth="1"/>
    <col min="13068" max="13068" width="9.85546875" style="137" customWidth="1"/>
    <col min="13069" max="13071" width="8.42578125" style="137" customWidth="1"/>
    <col min="13072" max="13072" width="9.85546875" style="137" customWidth="1"/>
    <col min="13073" max="13075" width="8.42578125" style="137" customWidth="1"/>
    <col min="13076" max="13299" width="10.28515625" style="137"/>
    <col min="13300" max="13300" width="16.85546875" style="137" customWidth="1"/>
    <col min="13301" max="13301" width="4.85546875" style="137" customWidth="1"/>
    <col min="13302" max="13302" width="10.7109375" style="137" customWidth="1"/>
    <col min="13303" max="13303" width="8" style="137" customWidth="1"/>
    <col min="13304" max="13304" width="13.28515625" style="137" customWidth="1"/>
    <col min="13305" max="13307" width="8.42578125" style="137" customWidth="1"/>
    <col min="13308" max="13308" width="9.85546875" style="137" customWidth="1"/>
    <col min="13309" max="13311" width="8.42578125" style="137" customWidth="1"/>
    <col min="13312" max="13312" width="9.85546875" style="137" customWidth="1"/>
    <col min="13313" max="13315" width="8.42578125" style="137" customWidth="1"/>
    <col min="13316" max="13316" width="9.85546875" style="137" customWidth="1"/>
    <col min="13317" max="13319" width="8.42578125" style="137" customWidth="1"/>
    <col min="13320" max="13320" width="9.85546875" style="137" customWidth="1"/>
    <col min="13321" max="13323" width="8.42578125" style="137" customWidth="1"/>
    <col min="13324" max="13324" width="9.85546875" style="137" customWidth="1"/>
    <col min="13325" max="13327" width="8.42578125" style="137" customWidth="1"/>
    <col min="13328" max="13328" width="9.85546875" style="137" customWidth="1"/>
    <col min="13329" max="13331" width="8.42578125" style="137" customWidth="1"/>
    <col min="13332" max="13555" width="10.28515625" style="137"/>
    <col min="13556" max="13556" width="16.85546875" style="137" customWidth="1"/>
    <col min="13557" max="13557" width="4.85546875" style="137" customWidth="1"/>
    <col min="13558" max="13558" width="10.7109375" style="137" customWidth="1"/>
    <col min="13559" max="13559" width="8" style="137" customWidth="1"/>
    <col min="13560" max="13560" width="13.28515625" style="137" customWidth="1"/>
    <col min="13561" max="13563" width="8.42578125" style="137" customWidth="1"/>
    <col min="13564" max="13564" width="9.85546875" style="137" customWidth="1"/>
    <col min="13565" max="13567" width="8.42578125" style="137" customWidth="1"/>
    <col min="13568" max="13568" width="9.85546875" style="137" customWidth="1"/>
    <col min="13569" max="13571" width="8.42578125" style="137" customWidth="1"/>
    <col min="13572" max="13572" width="9.85546875" style="137" customWidth="1"/>
    <col min="13573" max="13575" width="8.42578125" style="137" customWidth="1"/>
    <col min="13576" max="13576" width="9.85546875" style="137" customWidth="1"/>
    <col min="13577" max="13579" width="8.42578125" style="137" customWidth="1"/>
    <col min="13580" max="13580" width="9.85546875" style="137" customWidth="1"/>
    <col min="13581" max="13583" width="8.42578125" style="137" customWidth="1"/>
    <col min="13584" max="13584" width="9.85546875" style="137" customWidth="1"/>
    <col min="13585" max="13587" width="8.42578125" style="137" customWidth="1"/>
    <col min="13588" max="13811" width="10.28515625" style="137"/>
    <col min="13812" max="13812" width="16.85546875" style="137" customWidth="1"/>
    <col min="13813" max="13813" width="4.85546875" style="137" customWidth="1"/>
    <col min="13814" max="13814" width="10.7109375" style="137" customWidth="1"/>
    <col min="13815" max="13815" width="8" style="137" customWidth="1"/>
    <col min="13816" max="13816" width="13.28515625" style="137" customWidth="1"/>
    <col min="13817" max="13819" width="8.42578125" style="137" customWidth="1"/>
    <col min="13820" max="13820" width="9.85546875" style="137" customWidth="1"/>
    <col min="13821" max="13823" width="8.42578125" style="137" customWidth="1"/>
    <col min="13824" max="13824" width="9.85546875" style="137" customWidth="1"/>
    <col min="13825" max="13827" width="8.42578125" style="137" customWidth="1"/>
    <col min="13828" max="13828" width="9.85546875" style="137" customWidth="1"/>
    <col min="13829" max="13831" width="8.42578125" style="137" customWidth="1"/>
    <col min="13832" max="13832" width="9.85546875" style="137" customWidth="1"/>
    <col min="13833" max="13835" width="8.42578125" style="137" customWidth="1"/>
    <col min="13836" max="13836" width="9.85546875" style="137" customWidth="1"/>
    <col min="13837" max="13839" width="8.42578125" style="137" customWidth="1"/>
    <col min="13840" max="13840" width="9.85546875" style="137" customWidth="1"/>
    <col min="13841" max="13843" width="8.42578125" style="137" customWidth="1"/>
    <col min="13844" max="14067" width="10.28515625" style="137"/>
    <col min="14068" max="14068" width="16.85546875" style="137" customWidth="1"/>
    <col min="14069" max="14069" width="4.85546875" style="137" customWidth="1"/>
    <col min="14070" max="14070" width="10.7109375" style="137" customWidth="1"/>
    <col min="14071" max="14071" width="8" style="137" customWidth="1"/>
    <col min="14072" max="14072" width="13.28515625" style="137" customWidth="1"/>
    <col min="14073" max="14075" width="8.42578125" style="137" customWidth="1"/>
    <col min="14076" max="14076" width="9.85546875" style="137" customWidth="1"/>
    <col min="14077" max="14079" width="8.42578125" style="137" customWidth="1"/>
    <col min="14080" max="14080" width="9.85546875" style="137" customWidth="1"/>
    <col min="14081" max="14083" width="8.42578125" style="137" customWidth="1"/>
    <col min="14084" max="14084" width="9.85546875" style="137" customWidth="1"/>
    <col min="14085" max="14087" width="8.42578125" style="137" customWidth="1"/>
    <col min="14088" max="14088" width="9.85546875" style="137" customWidth="1"/>
    <col min="14089" max="14091" width="8.42578125" style="137" customWidth="1"/>
    <col min="14092" max="14092" width="9.85546875" style="137" customWidth="1"/>
    <col min="14093" max="14095" width="8.42578125" style="137" customWidth="1"/>
    <col min="14096" max="14096" width="9.85546875" style="137" customWidth="1"/>
    <col min="14097" max="14099" width="8.42578125" style="137" customWidth="1"/>
    <col min="14100" max="14323" width="10.28515625" style="137"/>
    <col min="14324" max="14324" width="16.85546875" style="137" customWidth="1"/>
    <col min="14325" max="14325" width="4.85546875" style="137" customWidth="1"/>
    <col min="14326" max="14326" width="10.7109375" style="137" customWidth="1"/>
    <col min="14327" max="14327" width="8" style="137" customWidth="1"/>
    <col min="14328" max="14328" width="13.28515625" style="137" customWidth="1"/>
    <col min="14329" max="14331" width="8.42578125" style="137" customWidth="1"/>
    <col min="14332" max="14332" width="9.85546875" style="137" customWidth="1"/>
    <col min="14333" max="14335" width="8.42578125" style="137" customWidth="1"/>
    <col min="14336" max="14336" width="9.85546875" style="137" customWidth="1"/>
    <col min="14337" max="14339" width="8.42578125" style="137" customWidth="1"/>
    <col min="14340" max="14340" width="9.85546875" style="137" customWidth="1"/>
    <col min="14341" max="14343" width="8.42578125" style="137" customWidth="1"/>
    <col min="14344" max="14344" width="9.85546875" style="137" customWidth="1"/>
    <col min="14345" max="14347" width="8.42578125" style="137" customWidth="1"/>
    <col min="14348" max="14348" width="9.85546875" style="137" customWidth="1"/>
    <col min="14349" max="14351" width="8.42578125" style="137" customWidth="1"/>
    <col min="14352" max="14352" width="9.85546875" style="137" customWidth="1"/>
    <col min="14353" max="14355" width="8.42578125" style="137" customWidth="1"/>
    <col min="14356" max="14579" width="10.28515625" style="137"/>
    <col min="14580" max="14580" width="16.85546875" style="137" customWidth="1"/>
    <col min="14581" max="14581" width="4.85546875" style="137" customWidth="1"/>
    <col min="14582" max="14582" width="10.7109375" style="137" customWidth="1"/>
    <col min="14583" max="14583" width="8" style="137" customWidth="1"/>
    <col min="14584" max="14584" width="13.28515625" style="137" customWidth="1"/>
    <col min="14585" max="14587" width="8.42578125" style="137" customWidth="1"/>
    <col min="14588" max="14588" width="9.85546875" style="137" customWidth="1"/>
    <col min="14589" max="14591" width="8.42578125" style="137" customWidth="1"/>
    <col min="14592" max="14592" width="9.85546875" style="137" customWidth="1"/>
    <col min="14593" max="14595" width="8.42578125" style="137" customWidth="1"/>
    <col min="14596" max="14596" width="9.85546875" style="137" customWidth="1"/>
    <col min="14597" max="14599" width="8.42578125" style="137" customWidth="1"/>
    <col min="14600" max="14600" width="9.85546875" style="137" customWidth="1"/>
    <col min="14601" max="14603" width="8.42578125" style="137" customWidth="1"/>
    <col min="14604" max="14604" width="9.85546875" style="137" customWidth="1"/>
    <col min="14605" max="14607" width="8.42578125" style="137" customWidth="1"/>
    <col min="14608" max="14608" width="9.85546875" style="137" customWidth="1"/>
    <col min="14609" max="14611" width="8.42578125" style="137" customWidth="1"/>
    <col min="14612" max="14835" width="10.28515625" style="137"/>
    <col min="14836" max="14836" width="16.85546875" style="137" customWidth="1"/>
    <col min="14837" max="14837" width="4.85546875" style="137" customWidth="1"/>
    <col min="14838" max="14838" width="10.7109375" style="137" customWidth="1"/>
    <col min="14839" max="14839" width="8" style="137" customWidth="1"/>
    <col min="14840" max="14840" width="13.28515625" style="137" customWidth="1"/>
    <col min="14841" max="14843" width="8.42578125" style="137" customWidth="1"/>
    <col min="14844" max="14844" width="9.85546875" style="137" customWidth="1"/>
    <col min="14845" max="14847" width="8.42578125" style="137" customWidth="1"/>
    <col min="14848" max="14848" width="9.85546875" style="137" customWidth="1"/>
    <col min="14849" max="14851" width="8.42578125" style="137" customWidth="1"/>
    <col min="14852" max="14852" width="9.85546875" style="137" customWidth="1"/>
    <col min="14853" max="14855" width="8.42578125" style="137" customWidth="1"/>
    <col min="14856" max="14856" width="9.85546875" style="137" customWidth="1"/>
    <col min="14857" max="14859" width="8.42578125" style="137" customWidth="1"/>
    <col min="14860" max="14860" width="9.85546875" style="137" customWidth="1"/>
    <col min="14861" max="14863" width="8.42578125" style="137" customWidth="1"/>
    <col min="14864" max="14864" width="9.85546875" style="137" customWidth="1"/>
    <col min="14865" max="14867" width="8.42578125" style="137" customWidth="1"/>
    <col min="14868" max="15091" width="10.28515625" style="137"/>
    <col min="15092" max="15092" width="16.85546875" style="137" customWidth="1"/>
    <col min="15093" max="15093" width="4.85546875" style="137" customWidth="1"/>
    <col min="15094" max="15094" width="10.7109375" style="137" customWidth="1"/>
    <col min="15095" max="15095" width="8" style="137" customWidth="1"/>
    <col min="15096" max="15096" width="13.28515625" style="137" customWidth="1"/>
    <col min="15097" max="15099" width="8.42578125" style="137" customWidth="1"/>
    <col min="15100" max="15100" width="9.85546875" style="137" customWidth="1"/>
    <col min="15101" max="15103" width="8.42578125" style="137" customWidth="1"/>
    <col min="15104" max="15104" width="9.85546875" style="137" customWidth="1"/>
    <col min="15105" max="15107" width="8.42578125" style="137" customWidth="1"/>
    <col min="15108" max="15108" width="9.85546875" style="137" customWidth="1"/>
    <col min="15109" max="15111" width="8.42578125" style="137" customWidth="1"/>
    <col min="15112" max="15112" width="9.85546875" style="137" customWidth="1"/>
    <col min="15113" max="15115" width="8.42578125" style="137" customWidth="1"/>
    <col min="15116" max="15116" width="9.85546875" style="137" customWidth="1"/>
    <col min="15117" max="15119" width="8.42578125" style="137" customWidth="1"/>
    <col min="15120" max="15120" width="9.85546875" style="137" customWidth="1"/>
    <col min="15121" max="15123" width="8.42578125" style="137" customWidth="1"/>
    <col min="15124" max="15347" width="10.28515625" style="137"/>
    <col min="15348" max="15348" width="16.85546875" style="137" customWidth="1"/>
    <col min="15349" max="15349" width="4.85546875" style="137" customWidth="1"/>
    <col min="15350" max="15350" width="10.7109375" style="137" customWidth="1"/>
    <col min="15351" max="15351" width="8" style="137" customWidth="1"/>
    <col min="15352" max="15352" width="13.28515625" style="137" customWidth="1"/>
    <col min="15353" max="15355" width="8.42578125" style="137" customWidth="1"/>
    <col min="15356" max="15356" width="9.85546875" style="137" customWidth="1"/>
    <col min="15357" max="15359" width="8.42578125" style="137" customWidth="1"/>
    <col min="15360" max="15360" width="9.85546875" style="137" customWidth="1"/>
    <col min="15361" max="15363" width="8.42578125" style="137" customWidth="1"/>
    <col min="15364" max="15364" width="9.85546875" style="137" customWidth="1"/>
    <col min="15365" max="15367" width="8.42578125" style="137" customWidth="1"/>
    <col min="15368" max="15368" width="9.85546875" style="137" customWidth="1"/>
    <col min="15369" max="15371" width="8.42578125" style="137" customWidth="1"/>
    <col min="15372" max="15372" width="9.85546875" style="137" customWidth="1"/>
    <col min="15373" max="15375" width="8.42578125" style="137" customWidth="1"/>
    <col min="15376" max="15376" width="9.85546875" style="137" customWidth="1"/>
    <col min="15377" max="15379" width="8.42578125" style="137" customWidth="1"/>
    <col min="15380" max="15603" width="10.28515625" style="137"/>
    <col min="15604" max="15604" width="16.85546875" style="137" customWidth="1"/>
    <col min="15605" max="15605" width="4.85546875" style="137" customWidth="1"/>
    <col min="15606" max="15606" width="10.7109375" style="137" customWidth="1"/>
    <col min="15607" max="15607" width="8" style="137" customWidth="1"/>
    <col min="15608" max="15608" width="13.28515625" style="137" customWidth="1"/>
    <col min="15609" max="15611" width="8.42578125" style="137" customWidth="1"/>
    <col min="15612" max="15612" width="9.85546875" style="137" customWidth="1"/>
    <col min="15613" max="15615" width="8.42578125" style="137" customWidth="1"/>
    <col min="15616" max="15616" width="9.85546875" style="137" customWidth="1"/>
    <col min="15617" max="15619" width="8.42578125" style="137" customWidth="1"/>
    <col min="15620" max="15620" width="9.85546875" style="137" customWidth="1"/>
    <col min="15621" max="15623" width="8.42578125" style="137" customWidth="1"/>
    <col min="15624" max="15624" width="9.85546875" style="137" customWidth="1"/>
    <col min="15625" max="15627" width="8.42578125" style="137" customWidth="1"/>
    <col min="15628" max="15628" width="9.85546875" style="137" customWidth="1"/>
    <col min="15629" max="15631" width="8.42578125" style="137" customWidth="1"/>
    <col min="15632" max="15632" width="9.85546875" style="137" customWidth="1"/>
    <col min="15633" max="15635" width="8.42578125" style="137" customWidth="1"/>
    <col min="15636" max="15859" width="10.28515625" style="137"/>
    <col min="15860" max="15860" width="16.85546875" style="137" customWidth="1"/>
    <col min="15861" max="15861" width="4.85546875" style="137" customWidth="1"/>
    <col min="15862" max="15862" width="10.7109375" style="137" customWidth="1"/>
    <col min="15863" max="15863" width="8" style="137" customWidth="1"/>
    <col min="15864" max="15864" width="13.28515625" style="137" customWidth="1"/>
    <col min="15865" max="15867" width="8.42578125" style="137" customWidth="1"/>
    <col min="15868" max="15868" width="9.85546875" style="137" customWidth="1"/>
    <col min="15869" max="15871" width="8.42578125" style="137" customWidth="1"/>
    <col min="15872" max="15872" width="9.85546875" style="137" customWidth="1"/>
    <col min="15873" max="15875" width="8.42578125" style="137" customWidth="1"/>
    <col min="15876" max="15876" width="9.85546875" style="137" customWidth="1"/>
    <col min="15877" max="15879" width="8.42578125" style="137" customWidth="1"/>
    <col min="15880" max="15880" width="9.85546875" style="137" customWidth="1"/>
    <col min="15881" max="15883" width="8.42578125" style="137" customWidth="1"/>
    <col min="15884" max="15884" width="9.85546875" style="137" customWidth="1"/>
    <col min="15885" max="15887" width="8.42578125" style="137" customWidth="1"/>
    <col min="15888" max="15888" width="9.85546875" style="137" customWidth="1"/>
    <col min="15889" max="15891" width="8.42578125" style="137" customWidth="1"/>
    <col min="15892" max="16115" width="10.28515625" style="137"/>
    <col min="16116" max="16116" width="16.85546875" style="137" customWidth="1"/>
    <col min="16117" max="16117" width="4.85546875" style="137" customWidth="1"/>
    <col min="16118" max="16118" width="10.7109375" style="137" customWidth="1"/>
    <col min="16119" max="16119" width="8" style="137" customWidth="1"/>
    <col min="16120" max="16120" width="13.28515625" style="137" customWidth="1"/>
    <col min="16121" max="16123" width="8.42578125" style="137" customWidth="1"/>
    <col min="16124" max="16124" width="9.85546875" style="137" customWidth="1"/>
    <col min="16125" max="16127" width="8.42578125" style="137" customWidth="1"/>
    <col min="16128" max="16128" width="9.85546875" style="137" customWidth="1"/>
    <col min="16129" max="16131" width="8.42578125" style="137" customWidth="1"/>
    <col min="16132" max="16132" width="9.85546875" style="137" customWidth="1"/>
    <col min="16133" max="16135" width="8.42578125" style="137" customWidth="1"/>
    <col min="16136" max="16136" width="9.85546875" style="137" customWidth="1"/>
    <col min="16137" max="16139" width="8.42578125" style="137" customWidth="1"/>
    <col min="16140" max="16140" width="9.85546875" style="137" customWidth="1"/>
    <col min="16141" max="16143" width="8.42578125" style="137" customWidth="1"/>
    <col min="16144" max="16144" width="9.85546875" style="137" customWidth="1"/>
    <col min="16145" max="16147" width="8.42578125" style="137" customWidth="1"/>
    <col min="16148" max="16384" width="10.28515625" style="137"/>
  </cols>
  <sheetData>
    <row r="1" spans="1:101" s="134" customFormat="1" ht="12.75" x14ac:dyDescent="0.2">
      <c r="A1" s="27" t="s">
        <v>59</v>
      </c>
    </row>
    <row r="2" spans="1:101" s="134" customFormat="1" ht="12.75" x14ac:dyDescent="0.2">
      <c r="A2" s="134" t="s">
        <v>122</v>
      </c>
      <c r="B2" s="134" t="s">
        <v>139</v>
      </c>
    </row>
    <row r="3" spans="1:101" s="134" customFormat="1" ht="12.75" x14ac:dyDescent="0.2">
      <c r="A3" s="134" t="s">
        <v>62</v>
      </c>
    </row>
    <row r="4" spans="1:101" s="134" customFormat="1" ht="12.75" x14ac:dyDescent="0.2">
      <c r="A4" s="27" t="s">
        <v>63</v>
      </c>
    </row>
    <row r="5" spans="1:101" s="134" customFormat="1" ht="12.75" x14ac:dyDescent="0.2"/>
    <row r="6" spans="1:101" x14ac:dyDescent="0.15">
      <c r="A6" s="135" t="s">
        <v>140</v>
      </c>
      <c r="B6" s="135"/>
      <c r="C6" s="135"/>
      <c r="D6" s="135"/>
      <c r="E6" s="135"/>
      <c r="F6" s="135"/>
      <c r="G6" s="135"/>
      <c r="H6" s="135"/>
      <c r="I6" s="135"/>
      <c r="J6" s="135"/>
      <c r="K6" s="135"/>
      <c r="L6" s="135"/>
      <c r="M6" s="135"/>
      <c r="N6" s="135"/>
      <c r="O6" s="135"/>
      <c r="P6" s="135"/>
      <c r="Q6" s="135"/>
      <c r="R6" s="135"/>
      <c r="S6" s="135"/>
      <c r="T6" s="136"/>
    </row>
    <row r="7" spans="1:101" x14ac:dyDescent="0.15">
      <c r="A7" s="135" t="s">
        <v>141</v>
      </c>
      <c r="B7" s="135"/>
      <c r="C7" s="135"/>
      <c r="D7" s="135"/>
      <c r="E7" s="135"/>
      <c r="F7" s="135"/>
      <c r="G7" s="135"/>
      <c r="H7" s="135"/>
      <c r="I7" s="135"/>
      <c r="J7" s="135"/>
      <c r="K7" s="135"/>
      <c r="L7" s="135"/>
      <c r="M7" s="135"/>
      <c r="N7" s="135"/>
      <c r="O7" s="135"/>
      <c r="P7" s="135"/>
      <c r="Q7" s="135"/>
      <c r="R7" s="135"/>
      <c r="S7" s="135"/>
      <c r="T7" s="136"/>
    </row>
    <row r="8" spans="1:101" ht="28.5" customHeight="1" x14ac:dyDescent="0.15">
      <c r="A8" s="842" t="s">
        <v>142</v>
      </c>
      <c r="B8" s="843"/>
      <c r="C8" s="843"/>
      <c r="D8" s="843"/>
      <c r="E8" s="843"/>
      <c r="F8" s="843"/>
      <c r="G8" s="843"/>
      <c r="H8" s="843"/>
      <c r="I8" s="843"/>
      <c r="J8" s="843"/>
      <c r="K8" s="843"/>
      <c r="L8" s="843"/>
      <c r="M8" s="843"/>
      <c r="N8" s="843"/>
      <c r="O8" s="843"/>
      <c r="P8" s="843"/>
      <c r="Q8" s="843"/>
      <c r="R8" s="843"/>
      <c r="S8" s="843"/>
      <c r="T8" s="136"/>
    </row>
    <row r="9" spans="1:101" ht="20.100000000000001" customHeight="1" thickBot="1" x14ac:dyDescent="0.3">
      <c r="A9" s="138"/>
      <c r="B9" s="139"/>
      <c r="C9" s="139"/>
      <c r="D9" s="139"/>
      <c r="E9" s="139"/>
      <c r="F9" s="139"/>
      <c r="G9" s="139"/>
      <c r="H9" s="139"/>
      <c r="I9" s="139"/>
      <c r="J9" s="139"/>
      <c r="K9" s="139"/>
      <c r="L9" s="139"/>
      <c r="M9" s="139"/>
      <c r="N9" s="139"/>
      <c r="O9" s="139"/>
      <c r="P9" s="139"/>
      <c r="Q9" s="139"/>
      <c r="R9" s="139"/>
      <c r="S9" s="139"/>
      <c r="T9" s="136"/>
    </row>
    <row r="10" spans="1:101" s="141" customFormat="1" ht="15" customHeight="1" x14ac:dyDescent="0.2">
      <c r="A10" s="844"/>
      <c r="B10" s="845" t="s">
        <v>143</v>
      </c>
      <c r="C10" s="846" t="s">
        <v>144</v>
      </c>
      <c r="D10" s="847" t="s">
        <v>145</v>
      </c>
      <c r="E10" s="848"/>
      <c r="F10" s="848"/>
      <c r="G10" s="848"/>
      <c r="H10" s="848"/>
      <c r="I10" s="848"/>
      <c r="J10" s="848"/>
      <c r="K10" s="849"/>
      <c r="L10" s="847" t="s">
        <v>146</v>
      </c>
      <c r="M10" s="848"/>
      <c r="N10" s="848"/>
      <c r="O10" s="848"/>
      <c r="P10" s="848"/>
      <c r="Q10" s="848"/>
      <c r="R10" s="848"/>
      <c r="S10" s="849"/>
      <c r="T10" s="140"/>
      <c r="U10" s="140"/>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c r="BQ10" s="140"/>
      <c r="BR10" s="140"/>
      <c r="BS10" s="140"/>
      <c r="BT10" s="140"/>
      <c r="BU10" s="140"/>
      <c r="BV10" s="140"/>
      <c r="BW10" s="140"/>
      <c r="BX10" s="140"/>
      <c r="BY10" s="140"/>
      <c r="BZ10" s="140"/>
      <c r="CA10" s="140"/>
    </row>
    <row r="11" spans="1:101" s="142" customFormat="1" ht="32.1" customHeight="1" x14ac:dyDescent="0.15">
      <c r="A11" s="844"/>
      <c r="B11" s="845"/>
      <c r="C11" s="846"/>
      <c r="D11" s="850"/>
      <c r="E11" s="851"/>
      <c r="F11" s="851"/>
      <c r="G11" s="851"/>
      <c r="H11" s="851"/>
      <c r="I11" s="851"/>
      <c r="J11" s="851"/>
      <c r="K11" s="852"/>
      <c r="L11" s="853"/>
      <c r="M11" s="854"/>
      <c r="N11" s="854"/>
      <c r="O11" s="854"/>
      <c r="P11" s="854"/>
      <c r="Q11" s="854"/>
      <c r="R11" s="854"/>
      <c r="S11" s="855"/>
    </row>
    <row r="12" spans="1:101" s="142" customFormat="1" ht="14.25" customHeight="1" x14ac:dyDescent="0.2">
      <c r="A12" s="844"/>
      <c r="B12" s="845"/>
      <c r="C12" s="846"/>
      <c r="D12" s="856" t="s">
        <v>147</v>
      </c>
      <c r="E12" s="857"/>
      <c r="F12" s="857"/>
      <c r="G12" s="857"/>
      <c r="H12" s="857"/>
      <c r="I12" s="857"/>
      <c r="J12" s="857"/>
      <c r="K12" s="858"/>
      <c r="L12" s="856" t="s">
        <v>147</v>
      </c>
      <c r="M12" s="857"/>
      <c r="N12" s="857"/>
      <c r="O12" s="857"/>
      <c r="P12" s="857"/>
      <c r="Q12" s="857"/>
      <c r="R12" s="857"/>
      <c r="S12" s="858"/>
    </row>
    <row r="13" spans="1:101" s="142" customFormat="1" ht="48.75" customHeight="1" x14ac:dyDescent="0.15">
      <c r="A13" s="844"/>
      <c r="B13" s="845"/>
      <c r="C13" s="846"/>
      <c r="D13" s="859" t="s">
        <v>148</v>
      </c>
      <c r="E13" s="860"/>
      <c r="F13" s="861" t="s">
        <v>149</v>
      </c>
      <c r="G13" s="860"/>
      <c r="H13" s="861" t="s">
        <v>150</v>
      </c>
      <c r="I13" s="860"/>
      <c r="J13" s="840" t="s">
        <v>151</v>
      </c>
      <c r="K13" s="841"/>
      <c r="L13" s="859" t="s">
        <v>148</v>
      </c>
      <c r="M13" s="860"/>
      <c r="N13" s="861" t="s">
        <v>149</v>
      </c>
      <c r="O13" s="860"/>
      <c r="P13" s="861" t="s">
        <v>150</v>
      </c>
      <c r="Q13" s="860"/>
      <c r="R13" s="840" t="s">
        <v>151</v>
      </c>
      <c r="S13" s="841"/>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c r="CM13" s="136"/>
      <c r="CN13" s="136"/>
      <c r="CO13" s="136"/>
      <c r="CP13" s="136"/>
      <c r="CQ13" s="136"/>
      <c r="CR13" s="136"/>
      <c r="CS13" s="136"/>
      <c r="CT13" s="136"/>
      <c r="CU13" s="136"/>
      <c r="CV13" s="136"/>
      <c r="CW13" s="136"/>
    </row>
    <row r="14" spans="1:101" s="142" customFormat="1" ht="12.75" customHeight="1" x14ac:dyDescent="0.15">
      <c r="A14" s="844"/>
      <c r="B14" s="845"/>
      <c r="C14" s="361">
        <v>1</v>
      </c>
      <c r="D14" s="837">
        <v>2</v>
      </c>
      <c r="E14" s="838"/>
      <c r="F14" s="833">
        <v>3</v>
      </c>
      <c r="G14" s="834"/>
      <c r="H14" s="833">
        <v>4</v>
      </c>
      <c r="I14" s="834"/>
      <c r="J14" s="835">
        <v>5</v>
      </c>
      <c r="K14" s="836"/>
      <c r="L14" s="839">
        <v>6</v>
      </c>
      <c r="M14" s="834"/>
      <c r="N14" s="833">
        <v>7</v>
      </c>
      <c r="O14" s="834"/>
      <c r="P14" s="833">
        <v>8</v>
      </c>
      <c r="Q14" s="834"/>
      <c r="R14" s="835">
        <v>9</v>
      </c>
      <c r="S14" s="83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c r="CM14" s="136"/>
      <c r="CN14" s="136"/>
      <c r="CO14" s="136"/>
      <c r="CP14" s="136"/>
      <c r="CQ14" s="136"/>
      <c r="CR14" s="136"/>
      <c r="CS14" s="136"/>
      <c r="CT14" s="136"/>
      <c r="CU14" s="136"/>
      <c r="CV14" s="136"/>
      <c r="CW14" s="136"/>
    </row>
    <row r="15" spans="1:101" s="142" customFormat="1" ht="12.95" customHeight="1" x14ac:dyDescent="0.2">
      <c r="A15" s="144" t="s">
        <v>152</v>
      </c>
      <c r="B15" s="145"/>
      <c r="C15" s="146"/>
      <c r="D15" s="147"/>
      <c r="E15" s="148"/>
      <c r="F15" s="149"/>
      <c r="G15" s="148"/>
      <c r="H15" s="149"/>
      <c r="I15" s="148"/>
      <c r="J15" s="149"/>
      <c r="K15" s="150"/>
      <c r="L15" s="147"/>
      <c r="M15" s="148"/>
      <c r="N15" s="149"/>
      <c r="O15" s="148"/>
      <c r="P15" s="149"/>
      <c r="Q15" s="148"/>
      <c r="R15" s="149"/>
      <c r="S15" s="150"/>
      <c r="T15" s="151"/>
      <c r="U15" s="136"/>
      <c r="V15" s="136"/>
      <c r="W15" s="136"/>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row>
    <row r="16" spans="1:101" ht="12.95" customHeight="1" x14ac:dyDescent="0.2">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row>
    <row r="17" spans="1:101" s="161" customFormat="1" ht="15" customHeight="1" x14ac:dyDescent="0.2">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row>
    <row r="18" spans="1:101" s="161" customFormat="1" ht="15" customHeight="1" x14ac:dyDescent="0.2">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row>
    <row r="19" spans="1:101" s="161" customFormat="1" ht="15" customHeight="1" x14ac:dyDescent="0.2">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row>
    <row r="20" spans="1:101" s="136" customFormat="1" ht="12.95" customHeight="1" x14ac:dyDescent="0.2">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row>
    <row r="21" spans="1:101" s="136" customFormat="1" ht="12.95" customHeight="1" x14ac:dyDescent="0.2">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row>
    <row r="22" spans="1:101" s="136" customFormat="1" ht="12.95" customHeight="1" x14ac:dyDescent="0.2">
      <c r="A22" s="162" t="s">
        <v>33</v>
      </c>
      <c r="B22" s="163"/>
      <c r="C22" s="164">
        <v>2014</v>
      </c>
      <c r="D22" s="165">
        <v>0.70655904429605287</v>
      </c>
      <c r="E22" s="166" t="s">
        <v>153</v>
      </c>
      <c r="F22" s="167">
        <v>0.55713380678178237</v>
      </c>
      <c r="G22" s="166" t="s">
        <v>153</v>
      </c>
      <c r="H22" s="167">
        <v>0.55159801842961098</v>
      </c>
      <c r="I22" s="166" t="s">
        <v>153</v>
      </c>
      <c r="J22" s="167">
        <v>0.5639866318941672</v>
      </c>
      <c r="K22" s="168" t="s">
        <v>153</v>
      </c>
      <c r="L22" s="165">
        <v>0.48025396708182266</v>
      </c>
      <c r="M22" s="166" t="s">
        <v>153</v>
      </c>
      <c r="N22" s="167">
        <v>0.55682628229713504</v>
      </c>
      <c r="O22" s="166" t="s">
        <v>153</v>
      </c>
      <c r="P22" s="167">
        <v>0.55560281279782697</v>
      </c>
      <c r="Q22" s="166" t="s">
        <v>153</v>
      </c>
      <c r="R22" s="167">
        <v>0.57937609082748465</v>
      </c>
      <c r="S22" s="168" t="s">
        <v>153</v>
      </c>
      <c r="T22" s="160"/>
    </row>
    <row r="23" spans="1:101" s="136" customFormat="1" ht="12.95" customHeight="1" x14ac:dyDescent="0.2">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row>
    <row r="24" spans="1:101" s="136" customFormat="1" ht="12.95" customHeight="1" x14ac:dyDescent="0.2">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row>
    <row r="25" spans="1:101" s="161" customFormat="1" ht="12.95" customHeight="1" x14ac:dyDescent="0.2">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row>
    <row r="26" spans="1:101" s="136" customFormat="1" ht="12.95" customHeight="1" x14ac:dyDescent="0.2">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row>
    <row r="27" spans="1:101" s="136" customFormat="1" ht="12.95" customHeight="1" x14ac:dyDescent="0.2">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row>
    <row r="28" spans="1:101" s="136" customFormat="1" ht="12.95" customHeight="1" x14ac:dyDescent="0.2">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row>
    <row r="29" spans="1:101" s="136" customFormat="1" ht="12.95" customHeight="1" x14ac:dyDescent="0.2">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row>
    <row r="30" spans="1:101" s="136" customFormat="1" ht="12.95" customHeight="1" x14ac:dyDescent="0.2">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row>
    <row r="31" spans="1:101" s="136" customFormat="1" ht="12.95" customHeight="1" x14ac:dyDescent="0.2">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row>
    <row r="32" spans="1:101" s="136" customFormat="1" ht="12.95" customHeight="1" x14ac:dyDescent="0.2">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row>
    <row r="33" spans="1:101" s="136" customFormat="1" ht="12.95" customHeight="1" x14ac:dyDescent="0.2">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row>
    <row r="34" spans="1:101" s="161" customFormat="1" ht="12.95" customHeight="1" x14ac:dyDescent="0.2">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c r="CM34" s="136"/>
      <c r="CN34" s="136"/>
      <c r="CO34" s="136"/>
      <c r="CP34" s="136"/>
      <c r="CQ34" s="136"/>
      <c r="CR34" s="136"/>
      <c r="CS34" s="136"/>
      <c r="CT34" s="136"/>
      <c r="CU34" s="136"/>
      <c r="CV34" s="136"/>
      <c r="CW34" s="136"/>
    </row>
    <row r="35" spans="1:101" s="136" customFormat="1" ht="12.95" customHeight="1" x14ac:dyDescent="0.2">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row>
    <row r="36" spans="1:101" s="136" customFormat="1" ht="12.95" customHeight="1" x14ac:dyDescent="0.2">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row>
    <row r="37" spans="1:101" ht="12.95" customHeight="1" x14ac:dyDescent="0.2">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BT37" s="136"/>
      <c r="BU37" s="136"/>
      <c r="BV37" s="136"/>
      <c r="BW37" s="136"/>
      <c r="BX37" s="136"/>
      <c r="BY37" s="136"/>
      <c r="BZ37" s="136"/>
      <c r="CA37" s="136"/>
      <c r="CB37" s="136"/>
      <c r="CC37" s="136"/>
      <c r="CD37" s="136"/>
      <c r="CE37" s="136"/>
      <c r="CF37" s="136"/>
      <c r="CG37" s="136"/>
      <c r="CH37" s="136"/>
      <c r="CI37" s="136"/>
      <c r="CJ37" s="136"/>
      <c r="CK37" s="136"/>
      <c r="CL37" s="136"/>
      <c r="CM37" s="136"/>
      <c r="CN37" s="136"/>
      <c r="CO37" s="136"/>
      <c r="CP37" s="136"/>
      <c r="CQ37" s="136"/>
      <c r="CR37" s="136"/>
      <c r="CS37" s="136"/>
      <c r="CT37" s="136"/>
      <c r="CU37" s="136"/>
      <c r="CV37" s="136"/>
      <c r="CW37" s="136"/>
    </row>
    <row r="38" spans="1:101" s="161" customFormat="1" ht="12.95" customHeight="1" x14ac:dyDescent="0.2">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136"/>
      <c r="V38" s="136"/>
      <c r="W38" s="136"/>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c r="CM38" s="136"/>
      <c r="CN38" s="136"/>
      <c r="CO38" s="136"/>
      <c r="CP38" s="136"/>
      <c r="CQ38" s="136"/>
      <c r="CR38" s="136"/>
      <c r="CS38" s="136"/>
      <c r="CT38" s="136"/>
      <c r="CU38" s="136"/>
      <c r="CV38" s="136"/>
      <c r="CW38" s="136"/>
    </row>
    <row r="39" spans="1:101" s="136" customFormat="1" ht="12.95" customHeight="1" x14ac:dyDescent="0.2">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row>
    <row r="40" spans="1:101" s="161" customFormat="1" ht="12.95" customHeight="1" x14ac:dyDescent="0.2">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136"/>
      <c r="V40" s="136"/>
      <c r="W40" s="136"/>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c r="CM40" s="136"/>
      <c r="CN40" s="136"/>
      <c r="CO40" s="136"/>
      <c r="CP40" s="136"/>
      <c r="CQ40" s="136"/>
      <c r="CR40" s="136"/>
      <c r="CS40" s="136"/>
      <c r="CT40" s="136"/>
      <c r="CU40" s="136"/>
      <c r="CV40" s="136"/>
      <c r="CW40" s="136"/>
    </row>
    <row r="41" spans="1:101" s="136" customFormat="1" ht="12.95" customHeight="1" x14ac:dyDescent="0.2">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row>
    <row r="42" spans="1:101" s="136" customFormat="1" ht="12.95" customHeight="1" x14ac:dyDescent="0.2">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row>
    <row r="43" spans="1:101" s="161" customFormat="1" ht="12.95" customHeight="1" x14ac:dyDescent="0.2">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c r="CM43" s="136"/>
      <c r="CN43" s="136"/>
      <c r="CO43" s="136"/>
      <c r="CP43" s="136"/>
      <c r="CQ43" s="136"/>
      <c r="CR43" s="136"/>
      <c r="CS43" s="136"/>
      <c r="CT43" s="136"/>
      <c r="CU43" s="136"/>
      <c r="CV43" s="136"/>
      <c r="CW43" s="136"/>
    </row>
    <row r="44" spans="1:101" s="136" customFormat="1" ht="12.95" customHeight="1" x14ac:dyDescent="0.2">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101" s="136" customFormat="1" ht="12.95" customHeight="1" x14ac:dyDescent="0.2">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101" s="136" customFormat="1" ht="12.95" customHeight="1" x14ac:dyDescent="0.2">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101" s="161" customFormat="1" ht="12.75" customHeight="1" x14ac:dyDescent="0.2">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c r="CM47" s="136"/>
      <c r="CN47" s="136"/>
      <c r="CO47" s="136"/>
      <c r="CP47" s="136"/>
      <c r="CQ47" s="136"/>
      <c r="CR47" s="136"/>
      <c r="CS47" s="136"/>
      <c r="CT47" s="136"/>
      <c r="CU47" s="136"/>
      <c r="CV47" s="136"/>
      <c r="CW47" s="136"/>
    </row>
    <row r="48" spans="1:101" s="136" customFormat="1" ht="12.95" customHeight="1" x14ac:dyDescent="0.2">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101" s="161" customFormat="1" ht="12.95" customHeight="1" x14ac:dyDescent="0.2">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c r="CM49" s="136"/>
      <c r="CN49" s="136"/>
      <c r="CO49" s="136"/>
      <c r="CP49" s="136"/>
      <c r="CQ49" s="136"/>
      <c r="CR49" s="136"/>
      <c r="CS49" s="136"/>
      <c r="CT49" s="136"/>
      <c r="CU49" s="136"/>
      <c r="CV49" s="136"/>
      <c r="CW49" s="136"/>
    </row>
    <row r="50" spans="1:101" s="161" customFormat="1" ht="12.95" customHeight="1" x14ac:dyDescent="0.2">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c r="CM50" s="136"/>
      <c r="CN50" s="136"/>
      <c r="CO50" s="136"/>
      <c r="CP50" s="136"/>
      <c r="CQ50" s="136"/>
      <c r="CR50" s="136"/>
      <c r="CS50" s="136"/>
      <c r="CT50" s="136"/>
      <c r="CU50" s="136"/>
      <c r="CV50" s="136"/>
      <c r="CW50" s="136"/>
    </row>
    <row r="51" spans="1:101" s="136" customFormat="1" ht="12.95" customHeight="1" x14ac:dyDescent="0.2">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101" s="161" customFormat="1" ht="12.95" customHeight="1" x14ac:dyDescent="0.2">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c r="CM52" s="136"/>
      <c r="CN52" s="136"/>
      <c r="CO52" s="136"/>
      <c r="CP52" s="136"/>
      <c r="CQ52" s="136"/>
      <c r="CR52" s="136"/>
      <c r="CS52" s="136"/>
      <c r="CT52" s="136"/>
      <c r="CU52" s="136"/>
      <c r="CV52" s="136"/>
      <c r="CW52" s="136"/>
    </row>
    <row r="53" spans="1:101" s="136" customFormat="1" ht="12.95" customHeight="1" x14ac:dyDescent="0.2">
      <c r="A53" s="152"/>
      <c r="B53" s="153"/>
      <c r="C53" s="154"/>
      <c r="D53" s="155"/>
      <c r="E53" s="156"/>
      <c r="F53" s="157"/>
      <c r="G53" s="156"/>
      <c r="H53" s="157"/>
      <c r="I53" s="156"/>
      <c r="J53" s="157"/>
      <c r="K53" s="158"/>
      <c r="L53" s="170"/>
      <c r="M53" s="171"/>
      <c r="N53" s="172"/>
      <c r="O53" s="171"/>
      <c r="P53" s="172"/>
      <c r="Q53" s="171"/>
      <c r="R53" s="172"/>
      <c r="S53" s="173"/>
      <c r="T53" s="174"/>
    </row>
    <row r="54" spans="1:101" s="136" customFormat="1" ht="12.95" customHeight="1" x14ac:dyDescent="0.15">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U54" s="183"/>
      <c r="V54" s="183"/>
      <c r="W54" s="183"/>
      <c r="X54" s="183"/>
      <c r="Y54" s="183"/>
      <c r="Z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c r="BI54" s="183"/>
      <c r="BJ54" s="183"/>
      <c r="BK54" s="183"/>
      <c r="BL54" s="183"/>
      <c r="BM54" s="183"/>
      <c r="BN54" s="183"/>
      <c r="BO54" s="183"/>
      <c r="BP54" s="183"/>
      <c r="BQ54" s="183"/>
      <c r="BR54" s="183"/>
      <c r="BS54" s="183"/>
      <c r="BT54" s="183"/>
      <c r="BU54" s="183"/>
      <c r="BV54" s="183"/>
      <c r="BW54" s="183"/>
      <c r="BX54" s="183"/>
      <c r="BY54" s="183"/>
      <c r="BZ54" s="183"/>
      <c r="CA54" s="183"/>
    </row>
    <row r="55" spans="1:101" s="136" customFormat="1" ht="12.95" customHeight="1" x14ac:dyDescent="0.15">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U55" s="183"/>
      <c r="V55" s="183"/>
      <c r="W55" s="183"/>
      <c r="X55" s="183"/>
      <c r="Y55" s="183"/>
      <c r="Z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c r="BI55" s="183"/>
      <c r="BJ55" s="183"/>
      <c r="BK55" s="183"/>
      <c r="BL55" s="183"/>
      <c r="BM55" s="183"/>
      <c r="BN55" s="183"/>
      <c r="BO55" s="183"/>
      <c r="BP55" s="183"/>
      <c r="BQ55" s="183"/>
      <c r="BR55" s="183"/>
      <c r="BS55" s="183"/>
      <c r="BT55" s="183"/>
      <c r="BU55" s="183"/>
      <c r="BV55" s="183"/>
      <c r="BW55" s="183"/>
      <c r="BX55" s="183"/>
      <c r="BY55" s="183"/>
      <c r="BZ55" s="183"/>
      <c r="CA55" s="183"/>
    </row>
    <row r="56" spans="1:101" ht="12" customHeight="1" x14ac:dyDescent="0.15">
      <c r="A56" s="184"/>
      <c r="B56" s="185"/>
      <c r="C56" s="186"/>
      <c r="D56" s="187"/>
      <c r="E56" s="188"/>
      <c r="F56" s="189"/>
      <c r="G56" s="188"/>
      <c r="H56" s="189"/>
      <c r="I56" s="188"/>
      <c r="J56" s="189"/>
      <c r="K56" s="190"/>
      <c r="L56" s="187"/>
      <c r="M56" s="188"/>
      <c r="N56" s="189"/>
      <c r="O56" s="188"/>
      <c r="P56" s="189"/>
      <c r="Q56" s="188"/>
      <c r="R56" s="189"/>
      <c r="S56" s="190"/>
      <c r="T56" s="136"/>
      <c r="BT56" s="136"/>
      <c r="BU56" s="136"/>
      <c r="BV56" s="136"/>
      <c r="BW56" s="136"/>
      <c r="BX56" s="136"/>
      <c r="BY56" s="136"/>
      <c r="BZ56" s="136"/>
      <c r="CA56" s="136"/>
      <c r="CB56" s="136"/>
      <c r="CC56" s="136"/>
      <c r="CD56" s="136"/>
      <c r="CE56" s="136"/>
      <c r="CF56" s="136"/>
      <c r="CG56" s="136"/>
      <c r="CH56" s="136"/>
      <c r="CI56" s="136"/>
      <c r="CJ56" s="136"/>
      <c r="CK56" s="136"/>
      <c r="CL56" s="136"/>
      <c r="CM56" s="136"/>
      <c r="CN56" s="136"/>
      <c r="CO56" s="136"/>
      <c r="CP56" s="136"/>
      <c r="CQ56" s="136"/>
      <c r="CR56" s="136"/>
      <c r="CS56" s="136"/>
      <c r="CT56" s="136"/>
      <c r="CU56" s="136"/>
      <c r="CV56" s="136"/>
      <c r="CW56" s="136"/>
    </row>
    <row r="57" spans="1:101" ht="12.95" customHeight="1" x14ac:dyDescent="0.2">
      <c r="A57" s="191" t="s">
        <v>161</v>
      </c>
      <c r="B57" s="185"/>
      <c r="C57" s="186"/>
      <c r="D57" s="187"/>
      <c r="E57" s="188"/>
      <c r="F57" s="189"/>
      <c r="G57" s="188"/>
      <c r="H57" s="189"/>
      <c r="I57" s="188"/>
      <c r="J57" s="189"/>
      <c r="K57" s="190"/>
      <c r="L57" s="187"/>
      <c r="M57" s="188"/>
      <c r="N57" s="189"/>
      <c r="O57" s="188"/>
      <c r="P57" s="189"/>
      <c r="Q57" s="188"/>
      <c r="R57" s="189"/>
      <c r="S57" s="190"/>
      <c r="T57" s="136"/>
      <c r="BT57" s="136"/>
      <c r="BU57" s="136"/>
      <c r="BV57" s="136"/>
      <c r="BW57" s="136"/>
      <c r="BX57" s="136"/>
      <c r="BY57" s="136"/>
      <c r="BZ57" s="136"/>
      <c r="CA57" s="136"/>
      <c r="CB57" s="136"/>
      <c r="CC57" s="136"/>
      <c r="CD57" s="136"/>
      <c r="CE57" s="136"/>
      <c r="CF57" s="136"/>
      <c r="CG57" s="136"/>
      <c r="CH57" s="136"/>
      <c r="CI57" s="136"/>
      <c r="CJ57" s="136"/>
      <c r="CK57" s="136"/>
      <c r="CL57" s="136"/>
      <c r="CM57" s="136"/>
      <c r="CN57" s="136"/>
      <c r="CO57" s="136"/>
      <c r="CP57" s="136"/>
      <c r="CQ57" s="136"/>
      <c r="CR57" s="136"/>
      <c r="CS57" s="136"/>
      <c r="CT57" s="136"/>
      <c r="CU57" s="136"/>
      <c r="CV57" s="136"/>
      <c r="CW57" s="136"/>
    </row>
    <row r="58" spans="1:101" ht="12.95" customHeight="1" x14ac:dyDescent="0.2">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T58" s="136"/>
      <c r="BU58" s="136"/>
      <c r="BV58" s="136"/>
      <c r="BW58" s="136"/>
      <c r="BX58" s="136"/>
      <c r="BY58" s="136"/>
      <c r="BZ58" s="136"/>
      <c r="CA58" s="136"/>
      <c r="CB58" s="136"/>
      <c r="CC58" s="136"/>
      <c r="CD58" s="136"/>
      <c r="CE58" s="136"/>
      <c r="CF58" s="136"/>
      <c r="CG58" s="136"/>
      <c r="CH58" s="136"/>
      <c r="CI58" s="136"/>
      <c r="CJ58" s="136"/>
      <c r="CK58" s="136"/>
      <c r="CL58" s="136"/>
      <c r="CM58" s="136"/>
      <c r="CN58" s="136"/>
      <c r="CO58" s="136"/>
      <c r="CP58" s="136"/>
      <c r="CQ58" s="136"/>
      <c r="CR58" s="136"/>
      <c r="CS58" s="136"/>
      <c r="CT58" s="136"/>
      <c r="CU58" s="136"/>
      <c r="CV58" s="136"/>
      <c r="CW58" s="136"/>
    </row>
    <row r="59" spans="1:101" ht="12.95" customHeight="1" x14ac:dyDescent="0.2">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T59" s="136"/>
      <c r="BU59" s="136"/>
      <c r="BV59" s="136"/>
      <c r="BW59" s="136"/>
      <c r="BX59" s="136"/>
      <c r="BY59" s="136"/>
      <c r="BZ59" s="136"/>
      <c r="CA59" s="136"/>
      <c r="CB59" s="136"/>
      <c r="CC59" s="136"/>
      <c r="CD59" s="136"/>
      <c r="CE59" s="136"/>
      <c r="CF59" s="136"/>
      <c r="CG59" s="136"/>
      <c r="CH59" s="136"/>
      <c r="CI59" s="136"/>
      <c r="CJ59" s="136"/>
      <c r="CK59" s="136"/>
      <c r="CL59" s="136"/>
      <c r="CM59" s="136"/>
      <c r="CN59" s="136"/>
      <c r="CO59" s="136"/>
      <c r="CP59" s="136"/>
      <c r="CQ59" s="136"/>
      <c r="CR59" s="136"/>
      <c r="CS59" s="136"/>
      <c r="CT59" s="136"/>
      <c r="CU59" s="136"/>
      <c r="CV59" s="136"/>
      <c r="CW59" s="136"/>
    </row>
    <row r="60" spans="1:101" ht="12.95" customHeight="1" x14ac:dyDescent="0.2">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T60" s="136"/>
      <c r="BU60" s="136"/>
      <c r="BV60" s="136"/>
      <c r="BW60" s="136"/>
      <c r="BX60" s="136"/>
      <c r="BY60" s="136"/>
      <c r="BZ60" s="136"/>
      <c r="CA60" s="136"/>
      <c r="CB60" s="136"/>
      <c r="CC60" s="136"/>
      <c r="CD60" s="136"/>
      <c r="CE60" s="136"/>
      <c r="CF60" s="136"/>
      <c r="CG60" s="136"/>
      <c r="CH60" s="136"/>
      <c r="CI60" s="136"/>
      <c r="CJ60" s="136"/>
      <c r="CK60" s="136"/>
      <c r="CL60" s="136"/>
      <c r="CM60" s="136"/>
      <c r="CN60" s="136"/>
      <c r="CO60" s="136"/>
      <c r="CP60" s="136"/>
      <c r="CQ60" s="136"/>
      <c r="CR60" s="136"/>
      <c r="CS60" s="136"/>
      <c r="CT60" s="136"/>
      <c r="CU60" s="136"/>
      <c r="CV60" s="136"/>
      <c r="CW60" s="136"/>
    </row>
    <row r="61" spans="1:101" ht="12.95" customHeight="1" x14ac:dyDescent="0.2">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T61" s="136"/>
      <c r="BU61" s="136"/>
      <c r="BV61" s="136"/>
      <c r="BW61" s="136"/>
      <c r="BX61" s="136"/>
      <c r="BY61" s="136"/>
      <c r="BZ61" s="136"/>
      <c r="CA61" s="136"/>
      <c r="CB61" s="136"/>
      <c r="CC61" s="136"/>
      <c r="CD61" s="136"/>
      <c r="CE61" s="136"/>
      <c r="CF61" s="136"/>
      <c r="CG61" s="136"/>
      <c r="CH61" s="136"/>
      <c r="CI61" s="136"/>
      <c r="CJ61" s="136"/>
      <c r="CK61" s="136"/>
      <c r="CL61" s="136"/>
      <c r="CM61" s="136"/>
      <c r="CN61" s="136"/>
      <c r="CO61" s="136"/>
      <c r="CP61" s="136"/>
      <c r="CQ61" s="136"/>
      <c r="CR61" s="136"/>
      <c r="CS61" s="136"/>
      <c r="CT61" s="136"/>
      <c r="CU61" s="136"/>
      <c r="CV61" s="136"/>
      <c r="CW61" s="136"/>
    </row>
    <row r="62" spans="1:101" ht="12.95" customHeight="1" x14ac:dyDescent="0.2">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T62" s="136"/>
      <c r="BU62" s="136"/>
      <c r="BV62" s="136"/>
      <c r="BW62" s="136"/>
      <c r="BX62" s="136"/>
      <c r="BY62" s="136"/>
      <c r="BZ62" s="136"/>
      <c r="CA62" s="136"/>
      <c r="CB62" s="136"/>
      <c r="CC62" s="136"/>
      <c r="CD62" s="136"/>
      <c r="CE62" s="136"/>
      <c r="CF62" s="136"/>
      <c r="CG62" s="136"/>
      <c r="CH62" s="136"/>
      <c r="CI62" s="136"/>
      <c r="CJ62" s="136"/>
      <c r="CK62" s="136"/>
      <c r="CL62" s="136"/>
      <c r="CM62" s="136"/>
      <c r="CN62" s="136"/>
      <c r="CO62" s="136"/>
      <c r="CP62" s="136"/>
      <c r="CQ62" s="136"/>
      <c r="CR62" s="136"/>
      <c r="CS62" s="136"/>
      <c r="CT62" s="136"/>
      <c r="CU62" s="136"/>
      <c r="CV62" s="136"/>
      <c r="CW62" s="136"/>
    </row>
    <row r="63" spans="1:101" ht="12.95" customHeight="1" x14ac:dyDescent="0.2">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T63" s="136"/>
      <c r="BU63" s="136"/>
      <c r="BV63" s="136"/>
      <c r="BW63" s="136"/>
      <c r="BX63" s="136"/>
      <c r="BY63" s="136"/>
      <c r="BZ63" s="136"/>
      <c r="CA63" s="136"/>
      <c r="CB63" s="136"/>
      <c r="CC63" s="136"/>
      <c r="CD63" s="136"/>
      <c r="CE63" s="136"/>
      <c r="CF63" s="136"/>
      <c r="CG63" s="136"/>
      <c r="CH63" s="136"/>
      <c r="CI63" s="136"/>
      <c r="CJ63" s="136"/>
      <c r="CK63" s="136"/>
      <c r="CL63" s="136"/>
      <c r="CM63" s="136"/>
      <c r="CN63" s="136"/>
      <c r="CO63" s="136"/>
      <c r="CP63" s="136"/>
      <c r="CQ63" s="136"/>
      <c r="CR63" s="136"/>
      <c r="CS63" s="136"/>
      <c r="CT63" s="136"/>
      <c r="CU63" s="136"/>
      <c r="CV63" s="136"/>
      <c r="CW63" s="136"/>
    </row>
    <row r="64" spans="1:101" ht="12.95" customHeight="1" x14ac:dyDescent="0.2">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T64" s="136"/>
      <c r="BU64" s="136"/>
      <c r="BV64" s="136"/>
      <c r="BW64" s="136"/>
      <c r="BX64" s="136"/>
      <c r="BY64" s="136"/>
      <c r="BZ64" s="136"/>
      <c r="CA64" s="136"/>
      <c r="CB64" s="136"/>
      <c r="CC64" s="136"/>
      <c r="CD64" s="136"/>
      <c r="CE64" s="136"/>
      <c r="CF64" s="136"/>
      <c r="CG64" s="136"/>
      <c r="CH64" s="136"/>
      <c r="CI64" s="136"/>
      <c r="CJ64" s="136"/>
      <c r="CK64" s="136"/>
      <c r="CL64" s="136"/>
      <c r="CM64" s="136"/>
      <c r="CN64" s="136"/>
      <c r="CO64" s="136"/>
      <c r="CP64" s="136"/>
      <c r="CQ64" s="136"/>
      <c r="CR64" s="136"/>
      <c r="CS64" s="136"/>
      <c r="CT64" s="136"/>
      <c r="CU64" s="136"/>
      <c r="CV64" s="136"/>
      <c r="CW64" s="136"/>
    </row>
    <row r="65" spans="1:101" ht="12.95" customHeight="1" x14ac:dyDescent="0.2">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T65" s="136"/>
      <c r="BU65" s="136"/>
      <c r="BV65" s="136"/>
      <c r="BW65" s="136"/>
      <c r="BX65" s="136"/>
      <c r="BY65" s="136"/>
      <c r="BZ65" s="136"/>
      <c r="CA65" s="136"/>
      <c r="CB65" s="136"/>
      <c r="CC65" s="136"/>
      <c r="CD65" s="136"/>
      <c r="CE65" s="136"/>
      <c r="CF65" s="136"/>
      <c r="CG65" s="136"/>
      <c r="CH65" s="136"/>
      <c r="CI65" s="136"/>
      <c r="CJ65" s="136"/>
      <c r="CK65" s="136"/>
      <c r="CL65" s="136"/>
      <c r="CM65" s="136"/>
      <c r="CN65" s="136"/>
      <c r="CO65" s="136"/>
      <c r="CP65" s="136"/>
      <c r="CQ65" s="136"/>
      <c r="CR65" s="136"/>
      <c r="CS65" s="136"/>
      <c r="CT65" s="136"/>
      <c r="CU65" s="136"/>
      <c r="CV65" s="136"/>
      <c r="CW65" s="136"/>
    </row>
    <row r="66" spans="1:101" s="142" customFormat="1" ht="12.95" customHeight="1" x14ac:dyDescent="0.2">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c r="CE66" s="136"/>
      <c r="CF66" s="136"/>
      <c r="CG66" s="136"/>
      <c r="CH66" s="136"/>
      <c r="CI66" s="136"/>
      <c r="CJ66" s="136"/>
      <c r="CK66" s="136"/>
      <c r="CL66" s="136"/>
      <c r="CM66" s="136"/>
      <c r="CN66" s="136"/>
      <c r="CO66" s="136"/>
      <c r="CP66" s="136"/>
      <c r="CQ66" s="136"/>
      <c r="CR66" s="136"/>
      <c r="CS66" s="136"/>
      <c r="CT66" s="136"/>
      <c r="CU66" s="136"/>
      <c r="CV66" s="136"/>
      <c r="CW66" s="136"/>
    </row>
    <row r="67" spans="1:101" ht="12.95" customHeight="1" x14ac:dyDescent="0.2">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T67" s="136"/>
      <c r="BU67" s="136"/>
      <c r="BV67" s="136"/>
      <c r="BW67" s="136"/>
      <c r="BX67" s="136"/>
      <c r="BY67" s="136"/>
      <c r="BZ67" s="136"/>
      <c r="CA67" s="136"/>
      <c r="CB67" s="136"/>
      <c r="CC67" s="136"/>
      <c r="CD67" s="136"/>
      <c r="CE67" s="136"/>
      <c r="CF67" s="136"/>
      <c r="CG67" s="136"/>
      <c r="CH67" s="136"/>
      <c r="CI67" s="136"/>
      <c r="CJ67" s="136"/>
      <c r="CK67" s="136"/>
      <c r="CL67" s="136"/>
      <c r="CM67" s="136"/>
      <c r="CN67" s="136"/>
      <c r="CO67" s="136"/>
      <c r="CP67" s="136"/>
      <c r="CQ67" s="136"/>
      <c r="CR67" s="136"/>
      <c r="CS67" s="136"/>
      <c r="CT67" s="136"/>
      <c r="CU67" s="136"/>
      <c r="CV67" s="136"/>
      <c r="CW67" s="136"/>
    </row>
    <row r="68" spans="1:101" ht="12.95" customHeight="1" x14ac:dyDescent="0.2">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T68" s="136"/>
      <c r="BU68" s="136"/>
      <c r="BV68" s="136"/>
      <c r="BW68" s="136"/>
      <c r="BX68" s="136"/>
      <c r="BY68" s="136"/>
      <c r="BZ68" s="136"/>
      <c r="CA68" s="136"/>
      <c r="CB68" s="136"/>
      <c r="CC68" s="136"/>
      <c r="CD68" s="136"/>
      <c r="CE68" s="136"/>
      <c r="CF68" s="136"/>
      <c r="CG68" s="136"/>
      <c r="CH68" s="136"/>
      <c r="CI68" s="136"/>
      <c r="CJ68" s="136"/>
      <c r="CK68" s="136"/>
      <c r="CL68" s="136"/>
      <c r="CM68" s="136"/>
      <c r="CN68" s="136"/>
      <c r="CO68" s="136"/>
      <c r="CP68" s="136"/>
      <c r="CQ68" s="136"/>
      <c r="CR68" s="136"/>
      <c r="CS68" s="136"/>
      <c r="CT68" s="136"/>
      <c r="CU68" s="136"/>
      <c r="CV68" s="136"/>
      <c r="CW68" s="136"/>
    </row>
    <row r="69" spans="1:101" ht="14.25" customHeight="1" x14ac:dyDescent="0.2">
      <c r="A69" s="199"/>
      <c r="B69" s="163"/>
      <c r="C69" s="211"/>
      <c r="D69" s="201"/>
      <c r="E69" s="202"/>
      <c r="F69" s="203"/>
      <c r="G69" s="202"/>
      <c r="H69" s="203"/>
      <c r="I69" s="202"/>
      <c r="J69" s="203"/>
      <c r="K69" s="204"/>
      <c r="L69" s="201"/>
      <c r="M69" s="202"/>
      <c r="N69" s="203"/>
      <c r="O69" s="202"/>
      <c r="P69" s="203"/>
      <c r="Q69" s="202"/>
      <c r="R69" s="203"/>
      <c r="S69" s="204"/>
      <c r="T69" s="136"/>
      <c r="BT69" s="136"/>
      <c r="BU69" s="136"/>
      <c r="BV69" s="136"/>
      <c r="BW69" s="136"/>
      <c r="BX69" s="136"/>
      <c r="BY69" s="136"/>
      <c r="BZ69" s="136"/>
      <c r="CA69" s="136"/>
      <c r="CB69" s="136"/>
      <c r="CC69" s="136"/>
      <c r="CD69" s="136"/>
      <c r="CE69" s="136"/>
      <c r="CF69" s="136"/>
      <c r="CG69" s="136"/>
      <c r="CH69" s="136"/>
      <c r="CI69" s="136"/>
      <c r="CJ69" s="136"/>
      <c r="CK69" s="136"/>
      <c r="CL69" s="136"/>
      <c r="CM69" s="136"/>
      <c r="CN69" s="136"/>
      <c r="CO69" s="136"/>
      <c r="CP69" s="136"/>
      <c r="CQ69" s="136"/>
      <c r="CR69" s="136"/>
      <c r="CS69" s="136"/>
      <c r="CT69" s="136"/>
      <c r="CU69" s="136"/>
      <c r="CV69" s="136"/>
      <c r="CW69" s="136"/>
    </row>
    <row r="70" spans="1:101" ht="14.25" customHeight="1" thickBot="1" x14ac:dyDescent="0.2">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T70" s="136"/>
      <c r="BU70" s="136"/>
      <c r="BV70" s="136"/>
      <c r="BW70" s="136"/>
      <c r="BX70" s="136"/>
      <c r="BY70" s="136"/>
      <c r="BZ70" s="136"/>
      <c r="CA70" s="136"/>
      <c r="CB70" s="136"/>
      <c r="CC70" s="136"/>
      <c r="CD70" s="136"/>
      <c r="CE70" s="136"/>
      <c r="CF70" s="136"/>
      <c r="CG70" s="136"/>
      <c r="CH70" s="136"/>
      <c r="CI70" s="136"/>
      <c r="CJ70" s="136"/>
      <c r="CK70" s="136"/>
      <c r="CL70" s="136"/>
      <c r="CM70" s="136"/>
      <c r="CN70" s="136"/>
      <c r="CO70" s="136"/>
      <c r="CP70" s="136"/>
      <c r="CQ70" s="136"/>
      <c r="CR70" s="136"/>
      <c r="CS70" s="136"/>
      <c r="CT70" s="136"/>
      <c r="CU70" s="136"/>
      <c r="CV70" s="136"/>
      <c r="CW70" s="136"/>
    </row>
    <row r="71" spans="1:101" ht="12.95" customHeight="1" x14ac:dyDescent="0.15">
      <c r="A71" s="216" t="s">
        <v>167</v>
      </c>
      <c r="B71" s="217"/>
      <c r="C71" s="217"/>
      <c r="D71" s="218"/>
      <c r="E71" s="218"/>
      <c r="F71" s="218"/>
      <c r="G71" s="218"/>
      <c r="H71" s="218"/>
      <c r="I71" s="218"/>
      <c r="J71" s="218"/>
      <c r="K71" s="218"/>
      <c r="L71" s="218"/>
      <c r="M71" s="218"/>
      <c r="N71" s="218"/>
      <c r="O71" s="218"/>
      <c r="P71" s="218"/>
      <c r="Q71" s="218"/>
      <c r="R71" s="218"/>
      <c r="S71" s="218"/>
      <c r="T71" s="136"/>
      <c r="BT71" s="136"/>
      <c r="BU71" s="136"/>
      <c r="BV71" s="136"/>
      <c r="BW71" s="136"/>
      <c r="BX71" s="136"/>
      <c r="BY71" s="136"/>
      <c r="BZ71" s="136"/>
      <c r="CA71" s="136"/>
      <c r="CB71" s="136"/>
      <c r="CC71" s="136"/>
      <c r="CD71" s="136"/>
      <c r="CE71" s="136"/>
      <c r="CF71" s="136"/>
      <c r="CG71" s="136"/>
      <c r="CH71" s="136"/>
      <c r="CI71" s="136"/>
      <c r="CJ71" s="136"/>
      <c r="CK71" s="136"/>
      <c r="CL71" s="136"/>
      <c r="CM71" s="136"/>
      <c r="CN71" s="136"/>
      <c r="CO71" s="136"/>
      <c r="CP71" s="136"/>
      <c r="CQ71" s="136"/>
      <c r="CR71" s="136"/>
      <c r="CS71" s="136"/>
      <c r="CT71" s="136"/>
      <c r="CU71" s="136"/>
      <c r="CV71" s="136"/>
      <c r="CW71" s="136"/>
    </row>
    <row r="72" spans="1:101" s="136" customFormat="1" ht="15" customHeight="1" x14ac:dyDescent="0.2">
      <c r="A72" s="219" t="s">
        <v>168</v>
      </c>
      <c r="B72" s="220"/>
      <c r="C72" s="220"/>
      <c r="D72" s="220"/>
      <c r="E72" s="220"/>
      <c r="F72" s="220"/>
      <c r="G72" s="220"/>
      <c r="H72" s="220"/>
      <c r="I72" s="220"/>
      <c r="J72" s="220"/>
      <c r="K72" s="220"/>
      <c r="L72" s="220"/>
      <c r="M72" s="220"/>
      <c r="N72" s="220"/>
      <c r="O72" s="220"/>
      <c r="P72" s="220"/>
      <c r="Q72" s="220"/>
      <c r="R72" s="220"/>
      <c r="S72" s="220"/>
    </row>
    <row r="73" spans="1:101" s="136" customFormat="1" ht="15" customHeight="1" x14ac:dyDescent="0.2">
      <c r="A73" s="221" t="s">
        <v>169</v>
      </c>
    </row>
    <row r="74" spans="1:101" s="136" customFormat="1" x14ac:dyDescent="0.15">
      <c r="A74" s="222" t="s">
        <v>58</v>
      </c>
    </row>
  </sheetData>
  <mergeCells count="24">
    <mergeCell ref="R13:S13"/>
    <mergeCell ref="A8:S8"/>
    <mergeCell ref="A10:A14"/>
    <mergeCell ref="B10:B14"/>
    <mergeCell ref="C10:C13"/>
    <mergeCell ref="D10:K11"/>
    <mergeCell ref="L10:S11"/>
    <mergeCell ref="D12:K12"/>
    <mergeCell ref="L12:S12"/>
    <mergeCell ref="D13:E13"/>
    <mergeCell ref="F13:G13"/>
    <mergeCell ref="H13:I13"/>
    <mergeCell ref="J13:K13"/>
    <mergeCell ref="L13:M13"/>
    <mergeCell ref="N13:O13"/>
    <mergeCell ref="P13:Q13"/>
    <mergeCell ref="P14:Q14"/>
    <mergeCell ref="R14:S14"/>
    <mergeCell ref="D14:E14"/>
    <mergeCell ref="F14:G14"/>
    <mergeCell ref="H14:I14"/>
    <mergeCell ref="J14:K14"/>
    <mergeCell ref="L14:M14"/>
    <mergeCell ref="N14:O14"/>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CD74"/>
  <sheetViews>
    <sheetView showGridLines="0" topLeftCell="L1" zoomScaleSheetLayoutView="90" workbookViewId="0">
      <selection activeCell="X13" sqref="X13"/>
    </sheetView>
  </sheetViews>
  <sheetFormatPr defaultColWidth="10.28515625" defaultRowHeight="12" x14ac:dyDescent="0.1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52" width="10.28515625" style="136"/>
    <col min="53" max="224" width="10.28515625" style="137"/>
    <col min="225" max="225" width="16.85546875" style="137" customWidth="1"/>
    <col min="226" max="226" width="4.85546875" style="137" customWidth="1"/>
    <col min="227" max="227" width="10.7109375" style="137" customWidth="1"/>
    <col min="228" max="228" width="8" style="137" customWidth="1"/>
    <col min="229" max="229" width="13.28515625" style="137" customWidth="1"/>
    <col min="230" max="232" width="8.42578125" style="137" customWidth="1"/>
    <col min="233" max="233" width="9.85546875" style="137" customWidth="1"/>
    <col min="234" max="236" width="8.42578125" style="137" customWidth="1"/>
    <col min="237" max="237" width="9.85546875" style="137" customWidth="1"/>
    <col min="238" max="240" width="8.42578125" style="137" customWidth="1"/>
    <col min="241" max="241" width="9.85546875" style="137" customWidth="1"/>
    <col min="242" max="244" width="8.42578125" style="137" customWidth="1"/>
    <col min="245" max="245" width="9.85546875" style="137" customWidth="1"/>
    <col min="246" max="248" width="8.42578125" style="137" customWidth="1"/>
    <col min="249" max="249" width="9.85546875" style="137" customWidth="1"/>
    <col min="250" max="252" width="8.42578125" style="137" customWidth="1"/>
    <col min="253" max="253" width="9.85546875" style="137" customWidth="1"/>
    <col min="254" max="256" width="8.42578125" style="137" customWidth="1"/>
    <col min="257" max="480" width="10.28515625" style="137"/>
    <col min="481" max="481" width="16.85546875" style="137" customWidth="1"/>
    <col min="482" max="482" width="4.85546875" style="137" customWidth="1"/>
    <col min="483" max="483" width="10.7109375" style="137" customWidth="1"/>
    <col min="484" max="484" width="8" style="137" customWidth="1"/>
    <col min="485" max="485" width="13.28515625" style="137" customWidth="1"/>
    <col min="486" max="488" width="8.42578125" style="137" customWidth="1"/>
    <col min="489" max="489" width="9.85546875" style="137" customWidth="1"/>
    <col min="490" max="492" width="8.42578125" style="137" customWidth="1"/>
    <col min="493" max="493" width="9.85546875" style="137" customWidth="1"/>
    <col min="494" max="496" width="8.42578125" style="137" customWidth="1"/>
    <col min="497" max="497" width="9.85546875" style="137" customWidth="1"/>
    <col min="498" max="500" width="8.42578125" style="137" customWidth="1"/>
    <col min="501" max="501" width="9.85546875" style="137" customWidth="1"/>
    <col min="502" max="504" width="8.42578125" style="137" customWidth="1"/>
    <col min="505" max="505" width="9.85546875" style="137" customWidth="1"/>
    <col min="506" max="508" width="8.42578125" style="137" customWidth="1"/>
    <col min="509" max="509" width="9.85546875" style="137" customWidth="1"/>
    <col min="510" max="512" width="8.42578125" style="137" customWidth="1"/>
    <col min="513" max="736" width="10.28515625" style="137"/>
    <col min="737" max="737" width="16.85546875" style="137" customWidth="1"/>
    <col min="738" max="738" width="4.85546875" style="137" customWidth="1"/>
    <col min="739" max="739" width="10.7109375" style="137" customWidth="1"/>
    <col min="740" max="740" width="8" style="137" customWidth="1"/>
    <col min="741" max="741" width="13.28515625" style="137" customWidth="1"/>
    <col min="742" max="744" width="8.42578125" style="137" customWidth="1"/>
    <col min="745" max="745" width="9.85546875" style="137" customWidth="1"/>
    <col min="746" max="748" width="8.42578125" style="137" customWidth="1"/>
    <col min="749" max="749" width="9.85546875" style="137" customWidth="1"/>
    <col min="750" max="752" width="8.42578125" style="137" customWidth="1"/>
    <col min="753" max="753" width="9.85546875" style="137" customWidth="1"/>
    <col min="754" max="756" width="8.42578125" style="137" customWidth="1"/>
    <col min="757" max="757" width="9.85546875" style="137" customWidth="1"/>
    <col min="758" max="760" width="8.42578125" style="137" customWidth="1"/>
    <col min="761" max="761" width="9.85546875" style="137" customWidth="1"/>
    <col min="762" max="764" width="8.42578125" style="137" customWidth="1"/>
    <col min="765" max="765" width="9.85546875" style="137" customWidth="1"/>
    <col min="766" max="768" width="8.42578125" style="137" customWidth="1"/>
    <col min="769" max="992" width="10.28515625" style="137"/>
    <col min="993" max="993" width="16.85546875" style="137" customWidth="1"/>
    <col min="994" max="994" width="4.85546875" style="137" customWidth="1"/>
    <col min="995" max="995" width="10.7109375" style="137" customWidth="1"/>
    <col min="996" max="996" width="8" style="137" customWidth="1"/>
    <col min="997" max="997" width="13.28515625" style="137" customWidth="1"/>
    <col min="998" max="1000" width="8.42578125" style="137" customWidth="1"/>
    <col min="1001" max="1001" width="9.85546875" style="137" customWidth="1"/>
    <col min="1002" max="1004" width="8.42578125" style="137" customWidth="1"/>
    <col min="1005" max="1005" width="9.85546875" style="137" customWidth="1"/>
    <col min="1006" max="1008" width="8.42578125" style="137" customWidth="1"/>
    <col min="1009" max="1009" width="9.85546875" style="137" customWidth="1"/>
    <col min="1010" max="1012" width="8.42578125" style="137" customWidth="1"/>
    <col min="1013" max="1013" width="9.85546875" style="137" customWidth="1"/>
    <col min="1014" max="1016" width="8.42578125" style="137" customWidth="1"/>
    <col min="1017" max="1017" width="9.85546875" style="137" customWidth="1"/>
    <col min="1018" max="1020" width="8.42578125" style="137" customWidth="1"/>
    <col min="1021" max="1021" width="9.85546875" style="137" customWidth="1"/>
    <col min="1022" max="1024" width="8.42578125" style="137" customWidth="1"/>
    <col min="1025" max="1248" width="10.28515625" style="137"/>
    <col min="1249" max="1249" width="16.85546875" style="137" customWidth="1"/>
    <col min="1250" max="1250" width="4.85546875" style="137" customWidth="1"/>
    <col min="1251" max="1251" width="10.7109375" style="137" customWidth="1"/>
    <col min="1252" max="1252" width="8" style="137" customWidth="1"/>
    <col min="1253" max="1253" width="13.28515625" style="137" customWidth="1"/>
    <col min="1254" max="1256" width="8.42578125" style="137" customWidth="1"/>
    <col min="1257" max="1257" width="9.85546875" style="137" customWidth="1"/>
    <col min="1258" max="1260" width="8.42578125" style="137" customWidth="1"/>
    <col min="1261" max="1261" width="9.85546875" style="137" customWidth="1"/>
    <col min="1262" max="1264" width="8.42578125" style="137" customWidth="1"/>
    <col min="1265" max="1265" width="9.85546875" style="137" customWidth="1"/>
    <col min="1266" max="1268" width="8.42578125" style="137" customWidth="1"/>
    <col min="1269" max="1269" width="9.85546875" style="137" customWidth="1"/>
    <col min="1270" max="1272" width="8.42578125" style="137" customWidth="1"/>
    <col min="1273" max="1273" width="9.85546875" style="137" customWidth="1"/>
    <col min="1274" max="1276" width="8.42578125" style="137" customWidth="1"/>
    <col min="1277" max="1277" width="9.85546875" style="137" customWidth="1"/>
    <col min="1278" max="1280" width="8.42578125" style="137" customWidth="1"/>
    <col min="1281" max="1504" width="10.28515625" style="137"/>
    <col min="1505" max="1505" width="16.85546875" style="137" customWidth="1"/>
    <col min="1506" max="1506" width="4.85546875" style="137" customWidth="1"/>
    <col min="1507" max="1507" width="10.7109375" style="137" customWidth="1"/>
    <col min="1508" max="1508" width="8" style="137" customWidth="1"/>
    <col min="1509" max="1509" width="13.28515625" style="137" customWidth="1"/>
    <col min="1510" max="1512" width="8.42578125" style="137" customWidth="1"/>
    <col min="1513" max="1513" width="9.85546875" style="137" customWidth="1"/>
    <col min="1514" max="1516" width="8.42578125" style="137" customWidth="1"/>
    <col min="1517" max="1517" width="9.85546875" style="137" customWidth="1"/>
    <col min="1518" max="1520" width="8.42578125" style="137" customWidth="1"/>
    <col min="1521" max="1521" width="9.85546875" style="137" customWidth="1"/>
    <col min="1522" max="1524" width="8.42578125" style="137" customWidth="1"/>
    <col min="1525" max="1525" width="9.85546875" style="137" customWidth="1"/>
    <col min="1526" max="1528" width="8.42578125" style="137" customWidth="1"/>
    <col min="1529" max="1529" width="9.85546875" style="137" customWidth="1"/>
    <col min="1530" max="1532" width="8.42578125" style="137" customWidth="1"/>
    <col min="1533" max="1533" width="9.85546875" style="137" customWidth="1"/>
    <col min="1534" max="1536" width="8.42578125" style="137" customWidth="1"/>
    <col min="1537" max="1760" width="10.28515625" style="137"/>
    <col min="1761" max="1761" width="16.85546875" style="137" customWidth="1"/>
    <col min="1762" max="1762" width="4.85546875" style="137" customWidth="1"/>
    <col min="1763" max="1763" width="10.7109375" style="137" customWidth="1"/>
    <col min="1764" max="1764" width="8" style="137" customWidth="1"/>
    <col min="1765" max="1765" width="13.28515625" style="137" customWidth="1"/>
    <col min="1766" max="1768" width="8.42578125" style="137" customWidth="1"/>
    <col min="1769" max="1769" width="9.85546875" style="137" customWidth="1"/>
    <col min="1770" max="1772" width="8.42578125" style="137" customWidth="1"/>
    <col min="1773" max="1773" width="9.85546875" style="137" customWidth="1"/>
    <col min="1774" max="1776" width="8.42578125" style="137" customWidth="1"/>
    <col min="1777" max="1777" width="9.85546875" style="137" customWidth="1"/>
    <col min="1778" max="1780" width="8.42578125" style="137" customWidth="1"/>
    <col min="1781" max="1781" width="9.85546875" style="137" customWidth="1"/>
    <col min="1782" max="1784" width="8.42578125" style="137" customWidth="1"/>
    <col min="1785" max="1785" width="9.85546875" style="137" customWidth="1"/>
    <col min="1786" max="1788" width="8.42578125" style="137" customWidth="1"/>
    <col min="1789" max="1789" width="9.85546875" style="137" customWidth="1"/>
    <col min="1790" max="1792" width="8.42578125" style="137" customWidth="1"/>
    <col min="1793" max="2016" width="10.28515625" style="137"/>
    <col min="2017" max="2017" width="16.85546875" style="137" customWidth="1"/>
    <col min="2018" max="2018" width="4.85546875" style="137" customWidth="1"/>
    <col min="2019" max="2019" width="10.7109375" style="137" customWidth="1"/>
    <col min="2020" max="2020" width="8" style="137" customWidth="1"/>
    <col min="2021" max="2021" width="13.28515625" style="137" customWidth="1"/>
    <col min="2022" max="2024" width="8.42578125" style="137" customWidth="1"/>
    <col min="2025" max="2025" width="9.85546875" style="137" customWidth="1"/>
    <col min="2026" max="2028" width="8.42578125" style="137" customWidth="1"/>
    <col min="2029" max="2029" width="9.85546875" style="137" customWidth="1"/>
    <col min="2030" max="2032" width="8.42578125" style="137" customWidth="1"/>
    <col min="2033" max="2033" width="9.85546875" style="137" customWidth="1"/>
    <col min="2034" max="2036" width="8.42578125" style="137" customWidth="1"/>
    <col min="2037" max="2037" width="9.85546875" style="137" customWidth="1"/>
    <col min="2038" max="2040" width="8.42578125" style="137" customWidth="1"/>
    <col min="2041" max="2041" width="9.85546875" style="137" customWidth="1"/>
    <col min="2042" max="2044" width="8.42578125" style="137" customWidth="1"/>
    <col min="2045" max="2045" width="9.85546875" style="137" customWidth="1"/>
    <col min="2046" max="2048" width="8.42578125" style="137" customWidth="1"/>
    <col min="2049" max="2272" width="10.28515625" style="137"/>
    <col min="2273" max="2273" width="16.85546875" style="137" customWidth="1"/>
    <col min="2274" max="2274" width="4.85546875" style="137" customWidth="1"/>
    <col min="2275" max="2275" width="10.7109375" style="137" customWidth="1"/>
    <col min="2276" max="2276" width="8" style="137" customWidth="1"/>
    <col min="2277" max="2277" width="13.28515625" style="137" customWidth="1"/>
    <col min="2278" max="2280" width="8.42578125" style="137" customWidth="1"/>
    <col min="2281" max="2281" width="9.85546875" style="137" customWidth="1"/>
    <col min="2282" max="2284" width="8.42578125" style="137" customWidth="1"/>
    <col min="2285" max="2285" width="9.85546875" style="137" customWidth="1"/>
    <col min="2286" max="2288" width="8.42578125" style="137" customWidth="1"/>
    <col min="2289" max="2289" width="9.85546875" style="137" customWidth="1"/>
    <col min="2290" max="2292" width="8.42578125" style="137" customWidth="1"/>
    <col min="2293" max="2293" width="9.85546875" style="137" customWidth="1"/>
    <col min="2294" max="2296" width="8.42578125" style="137" customWidth="1"/>
    <col min="2297" max="2297" width="9.85546875" style="137" customWidth="1"/>
    <col min="2298" max="2300" width="8.42578125" style="137" customWidth="1"/>
    <col min="2301" max="2301" width="9.85546875" style="137" customWidth="1"/>
    <col min="2302" max="2304" width="8.42578125" style="137" customWidth="1"/>
    <col min="2305" max="2528" width="10.28515625" style="137"/>
    <col min="2529" max="2529" width="16.85546875" style="137" customWidth="1"/>
    <col min="2530" max="2530" width="4.85546875" style="137" customWidth="1"/>
    <col min="2531" max="2531" width="10.7109375" style="137" customWidth="1"/>
    <col min="2532" max="2532" width="8" style="137" customWidth="1"/>
    <col min="2533" max="2533" width="13.28515625" style="137" customWidth="1"/>
    <col min="2534" max="2536" width="8.42578125" style="137" customWidth="1"/>
    <col min="2537" max="2537" width="9.85546875" style="137" customWidth="1"/>
    <col min="2538" max="2540" width="8.42578125" style="137" customWidth="1"/>
    <col min="2541" max="2541" width="9.85546875" style="137" customWidth="1"/>
    <col min="2542" max="2544" width="8.42578125" style="137" customWidth="1"/>
    <col min="2545" max="2545" width="9.85546875" style="137" customWidth="1"/>
    <col min="2546" max="2548" width="8.42578125" style="137" customWidth="1"/>
    <col min="2549" max="2549" width="9.85546875" style="137" customWidth="1"/>
    <col min="2550" max="2552" width="8.42578125" style="137" customWidth="1"/>
    <col min="2553" max="2553" width="9.85546875" style="137" customWidth="1"/>
    <col min="2554" max="2556" width="8.42578125" style="137" customWidth="1"/>
    <col min="2557" max="2557" width="9.85546875" style="137" customWidth="1"/>
    <col min="2558" max="2560" width="8.42578125" style="137" customWidth="1"/>
    <col min="2561" max="2784" width="10.28515625" style="137"/>
    <col min="2785" max="2785" width="16.85546875" style="137" customWidth="1"/>
    <col min="2786" max="2786" width="4.85546875" style="137" customWidth="1"/>
    <col min="2787" max="2787" width="10.7109375" style="137" customWidth="1"/>
    <col min="2788" max="2788" width="8" style="137" customWidth="1"/>
    <col min="2789" max="2789" width="13.28515625" style="137" customWidth="1"/>
    <col min="2790" max="2792" width="8.42578125" style="137" customWidth="1"/>
    <col min="2793" max="2793" width="9.85546875" style="137" customWidth="1"/>
    <col min="2794" max="2796" width="8.42578125" style="137" customWidth="1"/>
    <col min="2797" max="2797" width="9.85546875" style="137" customWidth="1"/>
    <col min="2798" max="2800" width="8.42578125" style="137" customWidth="1"/>
    <col min="2801" max="2801" width="9.85546875" style="137" customWidth="1"/>
    <col min="2802" max="2804" width="8.42578125" style="137" customWidth="1"/>
    <col min="2805" max="2805" width="9.85546875" style="137" customWidth="1"/>
    <col min="2806" max="2808" width="8.42578125" style="137" customWidth="1"/>
    <col min="2809" max="2809" width="9.85546875" style="137" customWidth="1"/>
    <col min="2810" max="2812" width="8.42578125" style="137" customWidth="1"/>
    <col min="2813" max="2813" width="9.85546875" style="137" customWidth="1"/>
    <col min="2814" max="2816" width="8.42578125" style="137" customWidth="1"/>
    <col min="2817" max="3040" width="10.28515625" style="137"/>
    <col min="3041" max="3041" width="16.85546875" style="137" customWidth="1"/>
    <col min="3042" max="3042" width="4.85546875" style="137" customWidth="1"/>
    <col min="3043" max="3043" width="10.7109375" style="137" customWidth="1"/>
    <col min="3044" max="3044" width="8" style="137" customWidth="1"/>
    <col min="3045" max="3045" width="13.28515625" style="137" customWidth="1"/>
    <col min="3046" max="3048" width="8.42578125" style="137" customWidth="1"/>
    <col min="3049" max="3049" width="9.85546875" style="137" customWidth="1"/>
    <col min="3050" max="3052" width="8.42578125" style="137" customWidth="1"/>
    <col min="3053" max="3053" width="9.85546875" style="137" customWidth="1"/>
    <col min="3054" max="3056" width="8.42578125" style="137" customWidth="1"/>
    <col min="3057" max="3057" width="9.85546875" style="137" customWidth="1"/>
    <col min="3058" max="3060" width="8.42578125" style="137" customWidth="1"/>
    <col min="3061" max="3061" width="9.85546875" style="137" customWidth="1"/>
    <col min="3062" max="3064" width="8.42578125" style="137" customWidth="1"/>
    <col min="3065" max="3065" width="9.85546875" style="137" customWidth="1"/>
    <col min="3066" max="3068" width="8.42578125" style="137" customWidth="1"/>
    <col min="3069" max="3069" width="9.85546875" style="137" customWidth="1"/>
    <col min="3070" max="3072" width="8.42578125" style="137" customWidth="1"/>
    <col min="3073" max="3296" width="10.28515625" style="137"/>
    <col min="3297" max="3297" width="16.85546875" style="137" customWidth="1"/>
    <col min="3298" max="3298" width="4.85546875" style="137" customWidth="1"/>
    <col min="3299" max="3299" width="10.7109375" style="137" customWidth="1"/>
    <col min="3300" max="3300" width="8" style="137" customWidth="1"/>
    <col min="3301" max="3301" width="13.28515625" style="137" customWidth="1"/>
    <col min="3302" max="3304" width="8.42578125" style="137" customWidth="1"/>
    <col min="3305" max="3305" width="9.85546875" style="137" customWidth="1"/>
    <col min="3306" max="3308" width="8.42578125" style="137" customWidth="1"/>
    <col min="3309" max="3309" width="9.85546875" style="137" customWidth="1"/>
    <col min="3310" max="3312" width="8.42578125" style="137" customWidth="1"/>
    <col min="3313" max="3313" width="9.85546875" style="137" customWidth="1"/>
    <col min="3314" max="3316" width="8.42578125" style="137" customWidth="1"/>
    <col min="3317" max="3317" width="9.85546875" style="137" customWidth="1"/>
    <col min="3318" max="3320" width="8.42578125" style="137" customWidth="1"/>
    <col min="3321" max="3321" width="9.85546875" style="137" customWidth="1"/>
    <col min="3322" max="3324" width="8.42578125" style="137" customWidth="1"/>
    <col min="3325" max="3325" width="9.85546875" style="137" customWidth="1"/>
    <col min="3326" max="3328" width="8.42578125" style="137" customWidth="1"/>
    <col min="3329" max="3552" width="10.28515625" style="137"/>
    <col min="3553" max="3553" width="16.85546875" style="137" customWidth="1"/>
    <col min="3554" max="3554" width="4.85546875" style="137" customWidth="1"/>
    <col min="3555" max="3555" width="10.7109375" style="137" customWidth="1"/>
    <col min="3556" max="3556" width="8" style="137" customWidth="1"/>
    <col min="3557" max="3557" width="13.28515625" style="137" customWidth="1"/>
    <col min="3558" max="3560" width="8.42578125" style="137" customWidth="1"/>
    <col min="3561" max="3561" width="9.85546875" style="137" customWidth="1"/>
    <col min="3562" max="3564" width="8.42578125" style="137" customWidth="1"/>
    <col min="3565" max="3565" width="9.85546875" style="137" customWidth="1"/>
    <col min="3566" max="3568" width="8.42578125" style="137" customWidth="1"/>
    <col min="3569" max="3569" width="9.85546875" style="137" customWidth="1"/>
    <col min="3570" max="3572" width="8.42578125" style="137" customWidth="1"/>
    <col min="3573" max="3573" width="9.85546875" style="137" customWidth="1"/>
    <col min="3574" max="3576" width="8.42578125" style="137" customWidth="1"/>
    <col min="3577" max="3577" width="9.85546875" style="137" customWidth="1"/>
    <col min="3578" max="3580" width="8.42578125" style="137" customWidth="1"/>
    <col min="3581" max="3581" width="9.85546875" style="137" customWidth="1"/>
    <col min="3582" max="3584" width="8.42578125" style="137" customWidth="1"/>
    <col min="3585" max="3808" width="10.28515625" style="137"/>
    <col min="3809" max="3809" width="16.85546875" style="137" customWidth="1"/>
    <col min="3810" max="3810" width="4.85546875" style="137" customWidth="1"/>
    <col min="3811" max="3811" width="10.7109375" style="137" customWidth="1"/>
    <col min="3812" max="3812" width="8" style="137" customWidth="1"/>
    <col min="3813" max="3813" width="13.28515625" style="137" customWidth="1"/>
    <col min="3814" max="3816" width="8.42578125" style="137" customWidth="1"/>
    <col min="3817" max="3817" width="9.85546875" style="137" customWidth="1"/>
    <col min="3818" max="3820" width="8.42578125" style="137" customWidth="1"/>
    <col min="3821" max="3821" width="9.85546875" style="137" customWidth="1"/>
    <col min="3822" max="3824" width="8.42578125" style="137" customWidth="1"/>
    <col min="3825" max="3825" width="9.85546875" style="137" customWidth="1"/>
    <col min="3826" max="3828" width="8.42578125" style="137" customWidth="1"/>
    <col min="3829" max="3829" width="9.85546875" style="137" customWidth="1"/>
    <col min="3830" max="3832" width="8.42578125" style="137" customWidth="1"/>
    <col min="3833" max="3833" width="9.85546875" style="137" customWidth="1"/>
    <col min="3834" max="3836" width="8.42578125" style="137" customWidth="1"/>
    <col min="3837" max="3837" width="9.85546875" style="137" customWidth="1"/>
    <col min="3838" max="3840" width="8.42578125" style="137" customWidth="1"/>
    <col min="3841" max="4064" width="10.28515625" style="137"/>
    <col min="4065" max="4065" width="16.85546875" style="137" customWidth="1"/>
    <col min="4066" max="4066" width="4.85546875" style="137" customWidth="1"/>
    <col min="4067" max="4067" width="10.7109375" style="137" customWidth="1"/>
    <col min="4068" max="4068" width="8" style="137" customWidth="1"/>
    <col min="4069" max="4069" width="13.28515625" style="137" customWidth="1"/>
    <col min="4070" max="4072" width="8.42578125" style="137" customWidth="1"/>
    <col min="4073" max="4073" width="9.85546875" style="137" customWidth="1"/>
    <col min="4074" max="4076" width="8.42578125" style="137" customWidth="1"/>
    <col min="4077" max="4077" width="9.85546875" style="137" customWidth="1"/>
    <col min="4078" max="4080" width="8.42578125" style="137" customWidth="1"/>
    <col min="4081" max="4081" width="9.85546875" style="137" customWidth="1"/>
    <col min="4082" max="4084" width="8.42578125" style="137" customWidth="1"/>
    <col min="4085" max="4085" width="9.85546875" style="137" customWidth="1"/>
    <col min="4086" max="4088" width="8.42578125" style="137" customWidth="1"/>
    <col min="4089" max="4089" width="9.85546875" style="137" customWidth="1"/>
    <col min="4090" max="4092" width="8.42578125" style="137" customWidth="1"/>
    <col min="4093" max="4093" width="9.85546875" style="137" customWidth="1"/>
    <col min="4094" max="4096" width="8.42578125" style="137" customWidth="1"/>
    <col min="4097" max="4320" width="10.28515625" style="137"/>
    <col min="4321" max="4321" width="16.85546875" style="137" customWidth="1"/>
    <col min="4322" max="4322" width="4.85546875" style="137" customWidth="1"/>
    <col min="4323" max="4323" width="10.7109375" style="137" customWidth="1"/>
    <col min="4324" max="4324" width="8" style="137" customWidth="1"/>
    <col min="4325" max="4325" width="13.28515625" style="137" customWidth="1"/>
    <col min="4326" max="4328" width="8.42578125" style="137" customWidth="1"/>
    <col min="4329" max="4329" width="9.85546875" style="137" customWidth="1"/>
    <col min="4330" max="4332" width="8.42578125" style="137" customWidth="1"/>
    <col min="4333" max="4333" width="9.85546875" style="137" customWidth="1"/>
    <col min="4334" max="4336" width="8.42578125" style="137" customWidth="1"/>
    <col min="4337" max="4337" width="9.85546875" style="137" customWidth="1"/>
    <col min="4338" max="4340" width="8.42578125" style="137" customWidth="1"/>
    <col min="4341" max="4341" width="9.85546875" style="137" customWidth="1"/>
    <col min="4342" max="4344" width="8.42578125" style="137" customWidth="1"/>
    <col min="4345" max="4345" width="9.85546875" style="137" customWidth="1"/>
    <col min="4346" max="4348" width="8.42578125" style="137" customWidth="1"/>
    <col min="4349" max="4349" width="9.85546875" style="137" customWidth="1"/>
    <col min="4350" max="4352" width="8.42578125" style="137" customWidth="1"/>
    <col min="4353" max="4576" width="10.28515625" style="137"/>
    <col min="4577" max="4577" width="16.85546875" style="137" customWidth="1"/>
    <col min="4578" max="4578" width="4.85546875" style="137" customWidth="1"/>
    <col min="4579" max="4579" width="10.7109375" style="137" customWidth="1"/>
    <col min="4580" max="4580" width="8" style="137" customWidth="1"/>
    <col min="4581" max="4581" width="13.28515625" style="137" customWidth="1"/>
    <col min="4582" max="4584" width="8.42578125" style="137" customWidth="1"/>
    <col min="4585" max="4585" width="9.85546875" style="137" customWidth="1"/>
    <col min="4586" max="4588" width="8.42578125" style="137" customWidth="1"/>
    <col min="4589" max="4589" width="9.85546875" style="137" customWidth="1"/>
    <col min="4590" max="4592" width="8.42578125" style="137" customWidth="1"/>
    <col min="4593" max="4593" width="9.85546875" style="137" customWidth="1"/>
    <col min="4594" max="4596" width="8.42578125" style="137" customWidth="1"/>
    <col min="4597" max="4597" width="9.85546875" style="137" customWidth="1"/>
    <col min="4598" max="4600" width="8.42578125" style="137" customWidth="1"/>
    <col min="4601" max="4601" width="9.85546875" style="137" customWidth="1"/>
    <col min="4602" max="4604" width="8.42578125" style="137" customWidth="1"/>
    <col min="4605" max="4605" width="9.85546875" style="137" customWidth="1"/>
    <col min="4606" max="4608" width="8.42578125" style="137" customWidth="1"/>
    <col min="4609" max="4832" width="10.28515625" style="137"/>
    <col min="4833" max="4833" width="16.85546875" style="137" customWidth="1"/>
    <col min="4834" max="4834" width="4.85546875" style="137" customWidth="1"/>
    <col min="4835" max="4835" width="10.7109375" style="137" customWidth="1"/>
    <col min="4836" max="4836" width="8" style="137" customWidth="1"/>
    <col min="4837" max="4837" width="13.28515625" style="137" customWidth="1"/>
    <col min="4838" max="4840" width="8.42578125" style="137" customWidth="1"/>
    <col min="4841" max="4841" width="9.85546875" style="137" customWidth="1"/>
    <col min="4842" max="4844" width="8.42578125" style="137" customWidth="1"/>
    <col min="4845" max="4845" width="9.85546875" style="137" customWidth="1"/>
    <col min="4846" max="4848" width="8.42578125" style="137" customWidth="1"/>
    <col min="4849" max="4849" width="9.85546875" style="137" customWidth="1"/>
    <col min="4850" max="4852" width="8.42578125" style="137" customWidth="1"/>
    <col min="4853" max="4853" width="9.85546875" style="137" customWidth="1"/>
    <col min="4854" max="4856" width="8.42578125" style="137" customWidth="1"/>
    <col min="4857" max="4857" width="9.85546875" style="137" customWidth="1"/>
    <col min="4858" max="4860" width="8.42578125" style="137" customWidth="1"/>
    <col min="4861" max="4861" width="9.85546875" style="137" customWidth="1"/>
    <col min="4862" max="4864" width="8.42578125" style="137" customWidth="1"/>
    <col min="4865" max="5088" width="10.28515625" style="137"/>
    <col min="5089" max="5089" width="16.85546875" style="137" customWidth="1"/>
    <col min="5090" max="5090" width="4.85546875" style="137" customWidth="1"/>
    <col min="5091" max="5091" width="10.7109375" style="137" customWidth="1"/>
    <col min="5092" max="5092" width="8" style="137" customWidth="1"/>
    <col min="5093" max="5093" width="13.28515625" style="137" customWidth="1"/>
    <col min="5094" max="5096" width="8.42578125" style="137" customWidth="1"/>
    <col min="5097" max="5097" width="9.85546875" style="137" customWidth="1"/>
    <col min="5098" max="5100" width="8.42578125" style="137" customWidth="1"/>
    <col min="5101" max="5101" width="9.85546875" style="137" customWidth="1"/>
    <col min="5102" max="5104" width="8.42578125" style="137" customWidth="1"/>
    <col min="5105" max="5105" width="9.85546875" style="137" customWidth="1"/>
    <col min="5106" max="5108" width="8.42578125" style="137" customWidth="1"/>
    <col min="5109" max="5109" width="9.85546875" style="137" customWidth="1"/>
    <col min="5110" max="5112" width="8.42578125" style="137" customWidth="1"/>
    <col min="5113" max="5113" width="9.85546875" style="137" customWidth="1"/>
    <col min="5114" max="5116" width="8.42578125" style="137" customWidth="1"/>
    <col min="5117" max="5117" width="9.85546875" style="137" customWidth="1"/>
    <col min="5118" max="5120" width="8.42578125" style="137" customWidth="1"/>
    <col min="5121" max="5344" width="10.28515625" style="137"/>
    <col min="5345" max="5345" width="16.85546875" style="137" customWidth="1"/>
    <col min="5346" max="5346" width="4.85546875" style="137" customWidth="1"/>
    <col min="5347" max="5347" width="10.7109375" style="137" customWidth="1"/>
    <col min="5348" max="5348" width="8" style="137" customWidth="1"/>
    <col min="5349" max="5349" width="13.28515625" style="137" customWidth="1"/>
    <col min="5350" max="5352" width="8.42578125" style="137" customWidth="1"/>
    <col min="5353" max="5353" width="9.85546875" style="137" customWidth="1"/>
    <col min="5354" max="5356" width="8.42578125" style="137" customWidth="1"/>
    <col min="5357" max="5357" width="9.85546875" style="137" customWidth="1"/>
    <col min="5358" max="5360" width="8.42578125" style="137" customWidth="1"/>
    <col min="5361" max="5361" width="9.85546875" style="137" customWidth="1"/>
    <col min="5362" max="5364" width="8.42578125" style="137" customWidth="1"/>
    <col min="5365" max="5365" width="9.85546875" style="137" customWidth="1"/>
    <col min="5366" max="5368" width="8.42578125" style="137" customWidth="1"/>
    <col min="5369" max="5369" width="9.85546875" style="137" customWidth="1"/>
    <col min="5370" max="5372" width="8.42578125" style="137" customWidth="1"/>
    <col min="5373" max="5373" width="9.85546875" style="137" customWidth="1"/>
    <col min="5374" max="5376" width="8.42578125" style="137" customWidth="1"/>
    <col min="5377" max="5600" width="10.28515625" style="137"/>
    <col min="5601" max="5601" width="16.85546875" style="137" customWidth="1"/>
    <col min="5602" max="5602" width="4.85546875" style="137" customWidth="1"/>
    <col min="5603" max="5603" width="10.7109375" style="137" customWidth="1"/>
    <col min="5604" max="5604" width="8" style="137" customWidth="1"/>
    <col min="5605" max="5605" width="13.28515625" style="137" customWidth="1"/>
    <col min="5606" max="5608" width="8.42578125" style="137" customWidth="1"/>
    <col min="5609" max="5609" width="9.85546875" style="137" customWidth="1"/>
    <col min="5610" max="5612" width="8.42578125" style="137" customWidth="1"/>
    <col min="5613" max="5613" width="9.85546875" style="137" customWidth="1"/>
    <col min="5614" max="5616" width="8.42578125" style="137" customWidth="1"/>
    <col min="5617" max="5617" width="9.85546875" style="137" customWidth="1"/>
    <col min="5618" max="5620" width="8.42578125" style="137" customWidth="1"/>
    <col min="5621" max="5621" width="9.85546875" style="137" customWidth="1"/>
    <col min="5622" max="5624" width="8.42578125" style="137" customWidth="1"/>
    <col min="5625" max="5625" width="9.85546875" style="137" customWidth="1"/>
    <col min="5626" max="5628" width="8.42578125" style="137" customWidth="1"/>
    <col min="5629" max="5629" width="9.85546875" style="137" customWidth="1"/>
    <col min="5630" max="5632" width="8.42578125" style="137" customWidth="1"/>
    <col min="5633" max="5856" width="10.28515625" style="137"/>
    <col min="5857" max="5857" width="16.85546875" style="137" customWidth="1"/>
    <col min="5858" max="5858" width="4.85546875" style="137" customWidth="1"/>
    <col min="5859" max="5859" width="10.7109375" style="137" customWidth="1"/>
    <col min="5860" max="5860" width="8" style="137" customWidth="1"/>
    <col min="5861" max="5861" width="13.28515625" style="137" customWidth="1"/>
    <col min="5862" max="5864" width="8.42578125" style="137" customWidth="1"/>
    <col min="5865" max="5865" width="9.85546875" style="137" customWidth="1"/>
    <col min="5866" max="5868" width="8.42578125" style="137" customWidth="1"/>
    <col min="5869" max="5869" width="9.85546875" style="137" customWidth="1"/>
    <col min="5870" max="5872" width="8.42578125" style="137" customWidth="1"/>
    <col min="5873" max="5873" width="9.85546875" style="137" customWidth="1"/>
    <col min="5874" max="5876" width="8.42578125" style="137" customWidth="1"/>
    <col min="5877" max="5877" width="9.85546875" style="137" customWidth="1"/>
    <col min="5878" max="5880" width="8.42578125" style="137" customWidth="1"/>
    <col min="5881" max="5881" width="9.85546875" style="137" customWidth="1"/>
    <col min="5882" max="5884" width="8.42578125" style="137" customWidth="1"/>
    <col min="5885" max="5885" width="9.85546875" style="137" customWidth="1"/>
    <col min="5886" max="5888" width="8.42578125" style="137" customWidth="1"/>
    <col min="5889" max="6112" width="10.28515625" style="137"/>
    <col min="6113" max="6113" width="16.85546875" style="137" customWidth="1"/>
    <col min="6114" max="6114" width="4.85546875" style="137" customWidth="1"/>
    <col min="6115" max="6115" width="10.7109375" style="137" customWidth="1"/>
    <col min="6116" max="6116" width="8" style="137" customWidth="1"/>
    <col min="6117" max="6117" width="13.28515625" style="137" customWidth="1"/>
    <col min="6118" max="6120" width="8.42578125" style="137" customWidth="1"/>
    <col min="6121" max="6121" width="9.85546875" style="137" customWidth="1"/>
    <col min="6122" max="6124" width="8.42578125" style="137" customWidth="1"/>
    <col min="6125" max="6125" width="9.85546875" style="137" customWidth="1"/>
    <col min="6126" max="6128" width="8.42578125" style="137" customWidth="1"/>
    <col min="6129" max="6129" width="9.85546875" style="137" customWidth="1"/>
    <col min="6130" max="6132" width="8.42578125" style="137" customWidth="1"/>
    <col min="6133" max="6133" width="9.85546875" style="137" customWidth="1"/>
    <col min="6134" max="6136" width="8.42578125" style="137" customWidth="1"/>
    <col min="6137" max="6137" width="9.85546875" style="137" customWidth="1"/>
    <col min="6138" max="6140" width="8.42578125" style="137" customWidth="1"/>
    <col min="6141" max="6141" width="9.85546875" style="137" customWidth="1"/>
    <col min="6142" max="6144" width="8.42578125" style="137" customWidth="1"/>
    <col min="6145" max="6368" width="10.28515625" style="137"/>
    <col min="6369" max="6369" width="16.85546875" style="137" customWidth="1"/>
    <col min="6370" max="6370" width="4.85546875" style="137" customWidth="1"/>
    <col min="6371" max="6371" width="10.7109375" style="137" customWidth="1"/>
    <col min="6372" max="6372" width="8" style="137" customWidth="1"/>
    <col min="6373" max="6373" width="13.28515625" style="137" customWidth="1"/>
    <col min="6374" max="6376" width="8.42578125" style="137" customWidth="1"/>
    <col min="6377" max="6377" width="9.85546875" style="137" customWidth="1"/>
    <col min="6378" max="6380" width="8.42578125" style="137" customWidth="1"/>
    <col min="6381" max="6381" width="9.85546875" style="137" customWidth="1"/>
    <col min="6382" max="6384" width="8.42578125" style="137" customWidth="1"/>
    <col min="6385" max="6385" width="9.85546875" style="137" customWidth="1"/>
    <col min="6386" max="6388" width="8.42578125" style="137" customWidth="1"/>
    <col min="6389" max="6389" width="9.85546875" style="137" customWidth="1"/>
    <col min="6390" max="6392" width="8.42578125" style="137" customWidth="1"/>
    <col min="6393" max="6393" width="9.85546875" style="137" customWidth="1"/>
    <col min="6394" max="6396" width="8.42578125" style="137" customWidth="1"/>
    <col min="6397" max="6397" width="9.85546875" style="137" customWidth="1"/>
    <col min="6398" max="6400" width="8.42578125" style="137" customWidth="1"/>
    <col min="6401" max="6624" width="10.28515625" style="137"/>
    <col min="6625" max="6625" width="16.85546875" style="137" customWidth="1"/>
    <col min="6626" max="6626" width="4.85546875" style="137" customWidth="1"/>
    <col min="6627" max="6627" width="10.7109375" style="137" customWidth="1"/>
    <col min="6628" max="6628" width="8" style="137" customWidth="1"/>
    <col min="6629" max="6629" width="13.28515625" style="137" customWidth="1"/>
    <col min="6630" max="6632" width="8.42578125" style="137" customWidth="1"/>
    <col min="6633" max="6633" width="9.85546875" style="137" customWidth="1"/>
    <col min="6634" max="6636" width="8.42578125" style="137" customWidth="1"/>
    <col min="6637" max="6637" width="9.85546875" style="137" customWidth="1"/>
    <col min="6638" max="6640" width="8.42578125" style="137" customWidth="1"/>
    <col min="6641" max="6641" width="9.85546875" style="137" customWidth="1"/>
    <col min="6642" max="6644" width="8.42578125" style="137" customWidth="1"/>
    <col min="6645" max="6645" width="9.85546875" style="137" customWidth="1"/>
    <col min="6646" max="6648" width="8.42578125" style="137" customWidth="1"/>
    <col min="6649" max="6649" width="9.85546875" style="137" customWidth="1"/>
    <col min="6650" max="6652" width="8.42578125" style="137" customWidth="1"/>
    <col min="6653" max="6653" width="9.85546875" style="137" customWidth="1"/>
    <col min="6654" max="6656" width="8.42578125" style="137" customWidth="1"/>
    <col min="6657" max="6880" width="10.28515625" style="137"/>
    <col min="6881" max="6881" width="16.85546875" style="137" customWidth="1"/>
    <col min="6882" max="6882" width="4.85546875" style="137" customWidth="1"/>
    <col min="6883" max="6883" width="10.7109375" style="137" customWidth="1"/>
    <col min="6884" max="6884" width="8" style="137" customWidth="1"/>
    <col min="6885" max="6885" width="13.28515625" style="137" customWidth="1"/>
    <col min="6886" max="6888" width="8.42578125" style="137" customWidth="1"/>
    <col min="6889" max="6889" width="9.85546875" style="137" customWidth="1"/>
    <col min="6890" max="6892" width="8.42578125" style="137" customWidth="1"/>
    <col min="6893" max="6893" width="9.85546875" style="137" customWidth="1"/>
    <col min="6894" max="6896" width="8.42578125" style="137" customWidth="1"/>
    <col min="6897" max="6897" width="9.85546875" style="137" customWidth="1"/>
    <col min="6898" max="6900" width="8.42578125" style="137" customWidth="1"/>
    <col min="6901" max="6901" width="9.85546875" style="137" customWidth="1"/>
    <col min="6902" max="6904" width="8.42578125" style="137" customWidth="1"/>
    <col min="6905" max="6905" width="9.85546875" style="137" customWidth="1"/>
    <col min="6906" max="6908" width="8.42578125" style="137" customWidth="1"/>
    <col min="6909" max="6909" width="9.85546875" style="137" customWidth="1"/>
    <col min="6910" max="6912" width="8.42578125" style="137" customWidth="1"/>
    <col min="6913" max="7136" width="10.28515625" style="137"/>
    <col min="7137" max="7137" width="16.85546875" style="137" customWidth="1"/>
    <col min="7138" max="7138" width="4.85546875" style="137" customWidth="1"/>
    <col min="7139" max="7139" width="10.7109375" style="137" customWidth="1"/>
    <col min="7140" max="7140" width="8" style="137" customWidth="1"/>
    <col min="7141" max="7141" width="13.28515625" style="137" customWidth="1"/>
    <col min="7142" max="7144" width="8.42578125" style="137" customWidth="1"/>
    <col min="7145" max="7145" width="9.85546875" style="137" customWidth="1"/>
    <col min="7146" max="7148" width="8.42578125" style="137" customWidth="1"/>
    <col min="7149" max="7149" width="9.85546875" style="137" customWidth="1"/>
    <col min="7150" max="7152" width="8.42578125" style="137" customWidth="1"/>
    <col min="7153" max="7153" width="9.85546875" style="137" customWidth="1"/>
    <col min="7154" max="7156" width="8.42578125" style="137" customWidth="1"/>
    <col min="7157" max="7157" width="9.85546875" style="137" customWidth="1"/>
    <col min="7158" max="7160" width="8.42578125" style="137" customWidth="1"/>
    <col min="7161" max="7161" width="9.85546875" style="137" customWidth="1"/>
    <col min="7162" max="7164" width="8.42578125" style="137" customWidth="1"/>
    <col min="7165" max="7165" width="9.85546875" style="137" customWidth="1"/>
    <col min="7166" max="7168" width="8.42578125" style="137" customWidth="1"/>
    <col min="7169" max="7392" width="10.28515625" style="137"/>
    <col min="7393" max="7393" width="16.85546875" style="137" customWidth="1"/>
    <col min="7394" max="7394" width="4.85546875" style="137" customWidth="1"/>
    <col min="7395" max="7395" width="10.7109375" style="137" customWidth="1"/>
    <col min="7396" max="7396" width="8" style="137" customWidth="1"/>
    <col min="7397" max="7397" width="13.28515625" style="137" customWidth="1"/>
    <col min="7398" max="7400" width="8.42578125" style="137" customWidth="1"/>
    <col min="7401" max="7401" width="9.85546875" style="137" customWidth="1"/>
    <col min="7402" max="7404" width="8.42578125" style="137" customWidth="1"/>
    <col min="7405" max="7405" width="9.85546875" style="137" customWidth="1"/>
    <col min="7406" max="7408" width="8.42578125" style="137" customWidth="1"/>
    <col min="7409" max="7409" width="9.85546875" style="137" customWidth="1"/>
    <col min="7410" max="7412" width="8.42578125" style="137" customWidth="1"/>
    <col min="7413" max="7413" width="9.85546875" style="137" customWidth="1"/>
    <col min="7414" max="7416" width="8.42578125" style="137" customWidth="1"/>
    <col min="7417" max="7417" width="9.85546875" style="137" customWidth="1"/>
    <col min="7418" max="7420" width="8.42578125" style="137" customWidth="1"/>
    <col min="7421" max="7421" width="9.85546875" style="137" customWidth="1"/>
    <col min="7422" max="7424" width="8.42578125" style="137" customWidth="1"/>
    <col min="7425" max="7648" width="10.28515625" style="137"/>
    <col min="7649" max="7649" width="16.85546875" style="137" customWidth="1"/>
    <col min="7650" max="7650" width="4.85546875" style="137" customWidth="1"/>
    <col min="7651" max="7651" width="10.7109375" style="137" customWidth="1"/>
    <col min="7652" max="7652" width="8" style="137" customWidth="1"/>
    <col min="7653" max="7653" width="13.28515625" style="137" customWidth="1"/>
    <col min="7654" max="7656" width="8.42578125" style="137" customWidth="1"/>
    <col min="7657" max="7657" width="9.85546875" style="137" customWidth="1"/>
    <col min="7658" max="7660" width="8.42578125" style="137" customWidth="1"/>
    <col min="7661" max="7661" width="9.85546875" style="137" customWidth="1"/>
    <col min="7662" max="7664" width="8.42578125" style="137" customWidth="1"/>
    <col min="7665" max="7665" width="9.85546875" style="137" customWidth="1"/>
    <col min="7666" max="7668" width="8.42578125" style="137" customWidth="1"/>
    <col min="7669" max="7669" width="9.85546875" style="137" customWidth="1"/>
    <col min="7670" max="7672" width="8.42578125" style="137" customWidth="1"/>
    <col min="7673" max="7673" width="9.85546875" style="137" customWidth="1"/>
    <col min="7674" max="7676" width="8.42578125" style="137" customWidth="1"/>
    <col min="7677" max="7677" width="9.85546875" style="137" customWidth="1"/>
    <col min="7678" max="7680" width="8.42578125" style="137" customWidth="1"/>
    <col min="7681" max="7904" width="10.28515625" style="137"/>
    <col min="7905" max="7905" width="16.85546875" style="137" customWidth="1"/>
    <col min="7906" max="7906" width="4.85546875" style="137" customWidth="1"/>
    <col min="7907" max="7907" width="10.7109375" style="137" customWidth="1"/>
    <col min="7908" max="7908" width="8" style="137" customWidth="1"/>
    <col min="7909" max="7909" width="13.28515625" style="137" customWidth="1"/>
    <col min="7910" max="7912" width="8.42578125" style="137" customWidth="1"/>
    <col min="7913" max="7913" width="9.85546875" style="137" customWidth="1"/>
    <col min="7914" max="7916" width="8.42578125" style="137" customWidth="1"/>
    <col min="7917" max="7917" width="9.85546875" style="137" customWidth="1"/>
    <col min="7918" max="7920" width="8.42578125" style="137" customWidth="1"/>
    <col min="7921" max="7921" width="9.85546875" style="137" customWidth="1"/>
    <col min="7922" max="7924" width="8.42578125" style="137" customWidth="1"/>
    <col min="7925" max="7925" width="9.85546875" style="137" customWidth="1"/>
    <col min="7926" max="7928" width="8.42578125" style="137" customWidth="1"/>
    <col min="7929" max="7929" width="9.85546875" style="137" customWidth="1"/>
    <col min="7930" max="7932" width="8.42578125" style="137" customWidth="1"/>
    <col min="7933" max="7933" width="9.85546875" style="137" customWidth="1"/>
    <col min="7934" max="7936" width="8.42578125" style="137" customWidth="1"/>
    <col min="7937" max="8160" width="10.28515625" style="137"/>
    <col min="8161" max="8161" width="16.85546875" style="137" customWidth="1"/>
    <col min="8162" max="8162" width="4.85546875" style="137" customWidth="1"/>
    <col min="8163" max="8163" width="10.7109375" style="137" customWidth="1"/>
    <col min="8164" max="8164" width="8" style="137" customWidth="1"/>
    <col min="8165" max="8165" width="13.28515625" style="137" customWidth="1"/>
    <col min="8166" max="8168" width="8.42578125" style="137" customWidth="1"/>
    <col min="8169" max="8169" width="9.85546875" style="137" customWidth="1"/>
    <col min="8170" max="8172" width="8.42578125" style="137" customWidth="1"/>
    <col min="8173" max="8173" width="9.85546875" style="137" customWidth="1"/>
    <col min="8174" max="8176" width="8.42578125" style="137" customWidth="1"/>
    <col min="8177" max="8177" width="9.85546875" style="137" customWidth="1"/>
    <col min="8178" max="8180" width="8.42578125" style="137" customWidth="1"/>
    <col min="8181" max="8181" width="9.85546875" style="137" customWidth="1"/>
    <col min="8182" max="8184" width="8.42578125" style="137" customWidth="1"/>
    <col min="8185" max="8185" width="9.85546875" style="137" customWidth="1"/>
    <col min="8186" max="8188" width="8.42578125" style="137" customWidth="1"/>
    <col min="8189" max="8189" width="9.85546875" style="137" customWidth="1"/>
    <col min="8190" max="8192" width="8.42578125" style="137" customWidth="1"/>
    <col min="8193" max="8416" width="10.28515625" style="137"/>
    <col min="8417" max="8417" width="16.85546875" style="137" customWidth="1"/>
    <col min="8418" max="8418" width="4.85546875" style="137" customWidth="1"/>
    <col min="8419" max="8419" width="10.7109375" style="137" customWidth="1"/>
    <col min="8420" max="8420" width="8" style="137" customWidth="1"/>
    <col min="8421" max="8421" width="13.28515625" style="137" customWidth="1"/>
    <col min="8422" max="8424" width="8.42578125" style="137" customWidth="1"/>
    <col min="8425" max="8425" width="9.85546875" style="137" customWidth="1"/>
    <col min="8426" max="8428" width="8.42578125" style="137" customWidth="1"/>
    <col min="8429" max="8429" width="9.85546875" style="137" customWidth="1"/>
    <col min="8430" max="8432" width="8.42578125" style="137" customWidth="1"/>
    <col min="8433" max="8433" width="9.85546875" style="137" customWidth="1"/>
    <col min="8434" max="8436" width="8.42578125" style="137" customWidth="1"/>
    <col min="8437" max="8437" width="9.85546875" style="137" customWidth="1"/>
    <col min="8438" max="8440" width="8.42578125" style="137" customWidth="1"/>
    <col min="8441" max="8441" width="9.85546875" style="137" customWidth="1"/>
    <col min="8442" max="8444" width="8.42578125" style="137" customWidth="1"/>
    <col min="8445" max="8445" width="9.85546875" style="137" customWidth="1"/>
    <col min="8446" max="8448" width="8.42578125" style="137" customWidth="1"/>
    <col min="8449" max="8672" width="10.28515625" style="137"/>
    <col min="8673" max="8673" width="16.85546875" style="137" customWidth="1"/>
    <col min="8674" max="8674" width="4.85546875" style="137" customWidth="1"/>
    <col min="8675" max="8675" width="10.7109375" style="137" customWidth="1"/>
    <col min="8676" max="8676" width="8" style="137" customWidth="1"/>
    <col min="8677" max="8677" width="13.28515625" style="137" customWidth="1"/>
    <col min="8678" max="8680" width="8.42578125" style="137" customWidth="1"/>
    <col min="8681" max="8681" width="9.85546875" style="137" customWidth="1"/>
    <col min="8682" max="8684" width="8.42578125" style="137" customWidth="1"/>
    <col min="8685" max="8685" width="9.85546875" style="137" customWidth="1"/>
    <col min="8686" max="8688" width="8.42578125" style="137" customWidth="1"/>
    <col min="8689" max="8689" width="9.85546875" style="137" customWidth="1"/>
    <col min="8690" max="8692" width="8.42578125" style="137" customWidth="1"/>
    <col min="8693" max="8693" width="9.85546875" style="137" customWidth="1"/>
    <col min="8694" max="8696" width="8.42578125" style="137" customWidth="1"/>
    <col min="8697" max="8697" width="9.85546875" style="137" customWidth="1"/>
    <col min="8698" max="8700" width="8.42578125" style="137" customWidth="1"/>
    <col min="8701" max="8701" width="9.85546875" style="137" customWidth="1"/>
    <col min="8702" max="8704" width="8.42578125" style="137" customWidth="1"/>
    <col min="8705" max="8928" width="10.28515625" style="137"/>
    <col min="8929" max="8929" width="16.85546875" style="137" customWidth="1"/>
    <col min="8930" max="8930" width="4.85546875" style="137" customWidth="1"/>
    <col min="8931" max="8931" width="10.7109375" style="137" customWidth="1"/>
    <col min="8932" max="8932" width="8" style="137" customWidth="1"/>
    <col min="8933" max="8933" width="13.28515625" style="137" customWidth="1"/>
    <col min="8934" max="8936" width="8.42578125" style="137" customWidth="1"/>
    <col min="8937" max="8937" width="9.85546875" style="137" customWidth="1"/>
    <col min="8938" max="8940" width="8.42578125" style="137" customWidth="1"/>
    <col min="8941" max="8941" width="9.85546875" style="137" customWidth="1"/>
    <col min="8942" max="8944" width="8.42578125" style="137" customWidth="1"/>
    <col min="8945" max="8945" width="9.85546875" style="137" customWidth="1"/>
    <col min="8946" max="8948" width="8.42578125" style="137" customWidth="1"/>
    <col min="8949" max="8949" width="9.85546875" style="137" customWidth="1"/>
    <col min="8950" max="8952" width="8.42578125" style="137" customWidth="1"/>
    <col min="8953" max="8953" width="9.85546875" style="137" customWidth="1"/>
    <col min="8954" max="8956" width="8.42578125" style="137" customWidth="1"/>
    <col min="8957" max="8957" width="9.85546875" style="137" customWidth="1"/>
    <col min="8958" max="8960" width="8.42578125" style="137" customWidth="1"/>
    <col min="8961" max="9184" width="10.28515625" style="137"/>
    <col min="9185" max="9185" width="16.85546875" style="137" customWidth="1"/>
    <col min="9186" max="9186" width="4.85546875" style="137" customWidth="1"/>
    <col min="9187" max="9187" width="10.7109375" style="137" customWidth="1"/>
    <col min="9188" max="9188" width="8" style="137" customWidth="1"/>
    <col min="9189" max="9189" width="13.28515625" style="137" customWidth="1"/>
    <col min="9190" max="9192" width="8.42578125" style="137" customWidth="1"/>
    <col min="9193" max="9193" width="9.85546875" style="137" customWidth="1"/>
    <col min="9194" max="9196" width="8.42578125" style="137" customWidth="1"/>
    <col min="9197" max="9197" width="9.85546875" style="137" customWidth="1"/>
    <col min="9198" max="9200" width="8.42578125" style="137" customWidth="1"/>
    <col min="9201" max="9201" width="9.85546875" style="137" customWidth="1"/>
    <col min="9202" max="9204" width="8.42578125" style="137" customWidth="1"/>
    <col min="9205" max="9205" width="9.85546875" style="137" customWidth="1"/>
    <col min="9206" max="9208" width="8.42578125" style="137" customWidth="1"/>
    <col min="9209" max="9209" width="9.85546875" style="137" customWidth="1"/>
    <col min="9210" max="9212" width="8.42578125" style="137" customWidth="1"/>
    <col min="9213" max="9213" width="9.85546875" style="137" customWidth="1"/>
    <col min="9214" max="9216" width="8.42578125" style="137" customWidth="1"/>
    <col min="9217" max="9440" width="10.28515625" style="137"/>
    <col min="9441" max="9441" width="16.85546875" style="137" customWidth="1"/>
    <col min="9442" max="9442" width="4.85546875" style="137" customWidth="1"/>
    <col min="9443" max="9443" width="10.7109375" style="137" customWidth="1"/>
    <col min="9444" max="9444" width="8" style="137" customWidth="1"/>
    <col min="9445" max="9445" width="13.28515625" style="137" customWidth="1"/>
    <col min="9446" max="9448" width="8.42578125" style="137" customWidth="1"/>
    <col min="9449" max="9449" width="9.85546875" style="137" customWidth="1"/>
    <col min="9450" max="9452" width="8.42578125" style="137" customWidth="1"/>
    <col min="9453" max="9453" width="9.85546875" style="137" customWidth="1"/>
    <col min="9454" max="9456" width="8.42578125" style="137" customWidth="1"/>
    <col min="9457" max="9457" width="9.85546875" style="137" customWidth="1"/>
    <col min="9458" max="9460" width="8.42578125" style="137" customWidth="1"/>
    <col min="9461" max="9461" width="9.85546875" style="137" customWidth="1"/>
    <col min="9462" max="9464" width="8.42578125" style="137" customWidth="1"/>
    <col min="9465" max="9465" width="9.85546875" style="137" customWidth="1"/>
    <col min="9466" max="9468" width="8.42578125" style="137" customWidth="1"/>
    <col min="9469" max="9469" width="9.85546875" style="137" customWidth="1"/>
    <col min="9470" max="9472" width="8.42578125" style="137" customWidth="1"/>
    <col min="9473" max="9696" width="10.28515625" style="137"/>
    <col min="9697" max="9697" width="16.85546875" style="137" customWidth="1"/>
    <col min="9698" max="9698" width="4.85546875" style="137" customWidth="1"/>
    <col min="9699" max="9699" width="10.7109375" style="137" customWidth="1"/>
    <col min="9700" max="9700" width="8" style="137" customWidth="1"/>
    <col min="9701" max="9701" width="13.28515625" style="137" customWidth="1"/>
    <col min="9702" max="9704" width="8.42578125" style="137" customWidth="1"/>
    <col min="9705" max="9705" width="9.85546875" style="137" customWidth="1"/>
    <col min="9706" max="9708" width="8.42578125" style="137" customWidth="1"/>
    <col min="9709" max="9709" width="9.85546875" style="137" customWidth="1"/>
    <col min="9710" max="9712" width="8.42578125" style="137" customWidth="1"/>
    <col min="9713" max="9713" width="9.85546875" style="137" customWidth="1"/>
    <col min="9714" max="9716" width="8.42578125" style="137" customWidth="1"/>
    <col min="9717" max="9717" width="9.85546875" style="137" customWidth="1"/>
    <col min="9718" max="9720" width="8.42578125" style="137" customWidth="1"/>
    <col min="9721" max="9721" width="9.85546875" style="137" customWidth="1"/>
    <col min="9722" max="9724" width="8.42578125" style="137" customWidth="1"/>
    <col min="9725" max="9725" width="9.85546875" style="137" customWidth="1"/>
    <col min="9726" max="9728" width="8.42578125" style="137" customWidth="1"/>
    <col min="9729" max="9952" width="10.28515625" style="137"/>
    <col min="9953" max="9953" width="16.85546875" style="137" customWidth="1"/>
    <col min="9954" max="9954" width="4.85546875" style="137" customWidth="1"/>
    <col min="9955" max="9955" width="10.7109375" style="137" customWidth="1"/>
    <col min="9956" max="9956" width="8" style="137" customWidth="1"/>
    <col min="9957" max="9957" width="13.28515625" style="137" customWidth="1"/>
    <col min="9958" max="9960" width="8.42578125" style="137" customWidth="1"/>
    <col min="9961" max="9961" width="9.85546875" style="137" customWidth="1"/>
    <col min="9962" max="9964" width="8.42578125" style="137" customWidth="1"/>
    <col min="9965" max="9965" width="9.85546875" style="137" customWidth="1"/>
    <col min="9966" max="9968" width="8.42578125" style="137" customWidth="1"/>
    <col min="9969" max="9969" width="9.85546875" style="137" customWidth="1"/>
    <col min="9970" max="9972" width="8.42578125" style="137" customWidth="1"/>
    <col min="9973" max="9973" width="9.85546875" style="137" customWidth="1"/>
    <col min="9974" max="9976" width="8.42578125" style="137" customWidth="1"/>
    <col min="9977" max="9977" width="9.85546875" style="137" customWidth="1"/>
    <col min="9978" max="9980" width="8.42578125" style="137" customWidth="1"/>
    <col min="9981" max="9981" width="9.85546875" style="137" customWidth="1"/>
    <col min="9982" max="9984" width="8.42578125" style="137" customWidth="1"/>
    <col min="9985" max="10208" width="10.28515625" style="137"/>
    <col min="10209" max="10209" width="16.85546875" style="137" customWidth="1"/>
    <col min="10210" max="10210" width="4.85546875" style="137" customWidth="1"/>
    <col min="10211" max="10211" width="10.7109375" style="137" customWidth="1"/>
    <col min="10212" max="10212" width="8" style="137" customWidth="1"/>
    <col min="10213" max="10213" width="13.28515625" style="137" customWidth="1"/>
    <col min="10214" max="10216" width="8.42578125" style="137" customWidth="1"/>
    <col min="10217" max="10217" width="9.85546875" style="137" customWidth="1"/>
    <col min="10218" max="10220" width="8.42578125" style="137" customWidth="1"/>
    <col min="10221" max="10221" width="9.85546875" style="137" customWidth="1"/>
    <col min="10222" max="10224" width="8.42578125" style="137" customWidth="1"/>
    <col min="10225" max="10225" width="9.85546875" style="137" customWidth="1"/>
    <col min="10226" max="10228" width="8.42578125" style="137" customWidth="1"/>
    <col min="10229" max="10229" width="9.85546875" style="137" customWidth="1"/>
    <col min="10230" max="10232" width="8.42578125" style="137" customWidth="1"/>
    <col min="10233" max="10233" width="9.85546875" style="137" customWidth="1"/>
    <col min="10234" max="10236" width="8.42578125" style="137" customWidth="1"/>
    <col min="10237" max="10237" width="9.85546875" style="137" customWidth="1"/>
    <col min="10238" max="10240" width="8.42578125" style="137" customWidth="1"/>
    <col min="10241" max="10464" width="10.28515625" style="137"/>
    <col min="10465" max="10465" width="16.85546875" style="137" customWidth="1"/>
    <col min="10466" max="10466" width="4.85546875" style="137" customWidth="1"/>
    <col min="10467" max="10467" width="10.7109375" style="137" customWidth="1"/>
    <col min="10468" max="10468" width="8" style="137" customWidth="1"/>
    <col min="10469" max="10469" width="13.28515625" style="137" customWidth="1"/>
    <col min="10470" max="10472" width="8.42578125" style="137" customWidth="1"/>
    <col min="10473" max="10473" width="9.85546875" style="137" customWidth="1"/>
    <col min="10474" max="10476" width="8.42578125" style="137" customWidth="1"/>
    <col min="10477" max="10477" width="9.85546875" style="137" customWidth="1"/>
    <col min="10478" max="10480" width="8.42578125" style="137" customWidth="1"/>
    <col min="10481" max="10481" width="9.85546875" style="137" customWidth="1"/>
    <col min="10482" max="10484" width="8.42578125" style="137" customWidth="1"/>
    <col min="10485" max="10485" width="9.85546875" style="137" customWidth="1"/>
    <col min="10486" max="10488" width="8.42578125" style="137" customWidth="1"/>
    <col min="10489" max="10489" width="9.85546875" style="137" customWidth="1"/>
    <col min="10490" max="10492" width="8.42578125" style="137" customWidth="1"/>
    <col min="10493" max="10493" width="9.85546875" style="137" customWidth="1"/>
    <col min="10494" max="10496" width="8.42578125" style="137" customWidth="1"/>
    <col min="10497" max="10720" width="10.28515625" style="137"/>
    <col min="10721" max="10721" width="16.85546875" style="137" customWidth="1"/>
    <col min="10722" max="10722" width="4.85546875" style="137" customWidth="1"/>
    <col min="10723" max="10723" width="10.7109375" style="137" customWidth="1"/>
    <col min="10724" max="10724" width="8" style="137" customWidth="1"/>
    <col min="10725" max="10725" width="13.28515625" style="137" customWidth="1"/>
    <col min="10726" max="10728" width="8.42578125" style="137" customWidth="1"/>
    <col min="10729" max="10729" width="9.85546875" style="137" customWidth="1"/>
    <col min="10730" max="10732" width="8.42578125" style="137" customWidth="1"/>
    <col min="10733" max="10733" width="9.85546875" style="137" customWidth="1"/>
    <col min="10734" max="10736" width="8.42578125" style="137" customWidth="1"/>
    <col min="10737" max="10737" width="9.85546875" style="137" customWidth="1"/>
    <col min="10738" max="10740" width="8.42578125" style="137" customWidth="1"/>
    <col min="10741" max="10741" width="9.85546875" style="137" customWidth="1"/>
    <col min="10742" max="10744" width="8.42578125" style="137" customWidth="1"/>
    <col min="10745" max="10745" width="9.85546875" style="137" customWidth="1"/>
    <col min="10746" max="10748" width="8.42578125" style="137" customWidth="1"/>
    <col min="10749" max="10749" width="9.85546875" style="137" customWidth="1"/>
    <col min="10750" max="10752" width="8.42578125" style="137" customWidth="1"/>
    <col min="10753" max="10976" width="10.28515625" style="137"/>
    <col min="10977" max="10977" width="16.85546875" style="137" customWidth="1"/>
    <col min="10978" max="10978" width="4.85546875" style="137" customWidth="1"/>
    <col min="10979" max="10979" width="10.7109375" style="137" customWidth="1"/>
    <col min="10980" max="10980" width="8" style="137" customWidth="1"/>
    <col min="10981" max="10981" width="13.28515625" style="137" customWidth="1"/>
    <col min="10982" max="10984" width="8.42578125" style="137" customWidth="1"/>
    <col min="10985" max="10985" width="9.85546875" style="137" customWidth="1"/>
    <col min="10986" max="10988" width="8.42578125" style="137" customWidth="1"/>
    <col min="10989" max="10989" width="9.85546875" style="137" customWidth="1"/>
    <col min="10990" max="10992" width="8.42578125" style="137" customWidth="1"/>
    <col min="10993" max="10993" width="9.85546875" style="137" customWidth="1"/>
    <col min="10994" max="10996" width="8.42578125" style="137" customWidth="1"/>
    <col min="10997" max="10997" width="9.85546875" style="137" customWidth="1"/>
    <col min="10998" max="11000" width="8.42578125" style="137" customWidth="1"/>
    <col min="11001" max="11001" width="9.85546875" style="137" customWidth="1"/>
    <col min="11002" max="11004" width="8.42578125" style="137" customWidth="1"/>
    <col min="11005" max="11005" width="9.85546875" style="137" customWidth="1"/>
    <col min="11006" max="11008" width="8.42578125" style="137" customWidth="1"/>
    <col min="11009" max="11232" width="10.28515625" style="137"/>
    <col min="11233" max="11233" width="16.85546875" style="137" customWidth="1"/>
    <col min="11234" max="11234" width="4.85546875" style="137" customWidth="1"/>
    <col min="11235" max="11235" width="10.7109375" style="137" customWidth="1"/>
    <col min="11236" max="11236" width="8" style="137" customWidth="1"/>
    <col min="11237" max="11237" width="13.28515625" style="137" customWidth="1"/>
    <col min="11238" max="11240" width="8.42578125" style="137" customWidth="1"/>
    <col min="11241" max="11241" width="9.85546875" style="137" customWidth="1"/>
    <col min="11242" max="11244" width="8.42578125" style="137" customWidth="1"/>
    <col min="11245" max="11245" width="9.85546875" style="137" customWidth="1"/>
    <col min="11246" max="11248" width="8.42578125" style="137" customWidth="1"/>
    <col min="11249" max="11249" width="9.85546875" style="137" customWidth="1"/>
    <col min="11250" max="11252" width="8.42578125" style="137" customWidth="1"/>
    <col min="11253" max="11253" width="9.85546875" style="137" customWidth="1"/>
    <col min="11254" max="11256" width="8.42578125" style="137" customWidth="1"/>
    <col min="11257" max="11257" width="9.85546875" style="137" customWidth="1"/>
    <col min="11258" max="11260" width="8.42578125" style="137" customWidth="1"/>
    <col min="11261" max="11261" width="9.85546875" style="137" customWidth="1"/>
    <col min="11262" max="11264" width="8.42578125" style="137" customWidth="1"/>
    <col min="11265" max="11488" width="10.28515625" style="137"/>
    <col min="11489" max="11489" width="16.85546875" style="137" customWidth="1"/>
    <col min="11490" max="11490" width="4.85546875" style="137" customWidth="1"/>
    <col min="11491" max="11491" width="10.7109375" style="137" customWidth="1"/>
    <col min="11492" max="11492" width="8" style="137" customWidth="1"/>
    <col min="11493" max="11493" width="13.28515625" style="137" customWidth="1"/>
    <col min="11494" max="11496" width="8.42578125" style="137" customWidth="1"/>
    <col min="11497" max="11497" width="9.85546875" style="137" customWidth="1"/>
    <col min="11498" max="11500" width="8.42578125" style="137" customWidth="1"/>
    <col min="11501" max="11501" width="9.85546875" style="137" customWidth="1"/>
    <col min="11502" max="11504" width="8.42578125" style="137" customWidth="1"/>
    <col min="11505" max="11505" width="9.85546875" style="137" customWidth="1"/>
    <col min="11506" max="11508" width="8.42578125" style="137" customWidth="1"/>
    <col min="11509" max="11509" width="9.85546875" style="137" customWidth="1"/>
    <col min="11510" max="11512" width="8.42578125" style="137" customWidth="1"/>
    <col min="11513" max="11513" width="9.85546875" style="137" customWidth="1"/>
    <col min="11514" max="11516" width="8.42578125" style="137" customWidth="1"/>
    <col min="11517" max="11517" width="9.85546875" style="137" customWidth="1"/>
    <col min="11518" max="11520" width="8.42578125" style="137" customWidth="1"/>
    <col min="11521" max="11744" width="10.28515625" style="137"/>
    <col min="11745" max="11745" width="16.85546875" style="137" customWidth="1"/>
    <col min="11746" max="11746" width="4.85546875" style="137" customWidth="1"/>
    <col min="11747" max="11747" width="10.7109375" style="137" customWidth="1"/>
    <col min="11748" max="11748" width="8" style="137" customWidth="1"/>
    <col min="11749" max="11749" width="13.28515625" style="137" customWidth="1"/>
    <col min="11750" max="11752" width="8.42578125" style="137" customWidth="1"/>
    <col min="11753" max="11753" width="9.85546875" style="137" customWidth="1"/>
    <col min="11754" max="11756" width="8.42578125" style="137" customWidth="1"/>
    <col min="11757" max="11757" width="9.85546875" style="137" customWidth="1"/>
    <col min="11758" max="11760" width="8.42578125" style="137" customWidth="1"/>
    <col min="11761" max="11761" width="9.85546875" style="137" customWidth="1"/>
    <col min="11762" max="11764" width="8.42578125" style="137" customWidth="1"/>
    <col min="11765" max="11765" width="9.85546875" style="137" customWidth="1"/>
    <col min="11766" max="11768" width="8.42578125" style="137" customWidth="1"/>
    <col min="11769" max="11769" width="9.85546875" style="137" customWidth="1"/>
    <col min="11770" max="11772" width="8.42578125" style="137" customWidth="1"/>
    <col min="11773" max="11773" width="9.85546875" style="137" customWidth="1"/>
    <col min="11774" max="11776" width="8.42578125" style="137" customWidth="1"/>
    <col min="11777" max="12000" width="10.28515625" style="137"/>
    <col min="12001" max="12001" width="16.85546875" style="137" customWidth="1"/>
    <col min="12002" max="12002" width="4.85546875" style="137" customWidth="1"/>
    <col min="12003" max="12003" width="10.7109375" style="137" customWidth="1"/>
    <col min="12004" max="12004" width="8" style="137" customWidth="1"/>
    <col min="12005" max="12005" width="13.28515625" style="137" customWidth="1"/>
    <col min="12006" max="12008" width="8.42578125" style="137" customWidth="1"/>
    <col min="12009" max="12009" width="9.85546875" style="137" customWidth="1"/>
    <col min="12010" max="12012" width="8.42578125" style="137" customWidth="1"/>
    <col min="12013" max="12013" width="9.85546875" style="137" customWidth="1"/>
    <col min="12014" max="12016" width="8.42578125" style="137" customWidth="1"/>
    <col min="12017" max="12017" width="9.85546875" style="137" customWidth="1"/>
    <col min="12018" max="12020" width="8.42578125" style="137" customWidth="1"/>
    <col min="12021" max="12021" width="9.85546875" style="137" customWidth="1"/>
    <col min="12022" max="12024" width="8.42578125" style="137" customWidth="1"/>
    <col min="12025" max="12025" width="9.85546875" style="137" customWidth="1"/>
    <col min="12026" max="12028" width="8.42578125" style="137" customWidth="1"/>
    <col min="12029" max="12029" width="9.85546875" style="137" customWidth="1"/>
    <col min="12030" max="12032" width="8.42578125" style="137" customWidth="1"/>
    <col min="12033" max="12256" width="10.28515625" style="137"/>
    <col min="12257" max="12257" width="16.85546875" style="137" customWidth="1"/>
    <col min="12258" max="12258" width="4.85546875" style="137" customWidth="1"/>
    <col min="12259" max="12259" width="10.7109375" style="137" customWidth="1"/>
    <col min="12260" max="12260" width="8" style="137" customWidth="1"/>
    <col min="12261" max="12261" width="13.28515625" style="137" customWidth="1"/>
    <col min="12262" max="12264" width="8.42578125" style="137" customWidth="1"/>
    <col min="12265" max="12265" width="9.85546875" style="137" customWidth="1"/>
    <col min="12266" max="12268" width="8.42578125" style="137" customWidth="1"/>
    <col min="12269" max="12269" width="9.85546875" style="137" customWidth="1"/>
    <col min="12270" max="12272" width="8.42578125" style="137" customWidth="1"/>
    <col min="12273" max="12273" width="9.85546875" style="137" customWidth="1"/>
    <col min="12274" max="12276" width="8.42578125" style="137" customWidth="1"/>
    <col min="12277" max="12277" width="9.85546875" style="137" customWidth="1"/>
    <col min="12278" max="12280" width="8.42578125" style="137" customWidth="1"/>
    <col min="12281" max="12281" width="9.85546875" style="137" customWidth="1"/>
    <col min="12282" max="12284" width="8.42578125" style="137" customWidth="1"/>
    <col min="12285" max="12285" width="9.85546875" style="137" customWidth="1"/>
    <col min="12286" max="12288" width="8.42578125" style="137" customWidth="1"/>
    <col min="12289" max="12512" width="10.28515625" style="137"/>
    <col min="12513" max="12513" width="16.85546875" style="137" customWidth="1"/>
    <col min="12514" max="12514" width="4.85546875" style="137" customWidth="1"/>
    <col min="12515" max="12515" width="10.7109375" style="137" customWidth="1"/>
    <col min="12516" max="12516" width="8" style="137" customWidth="1"/>
    <col min="12517" max="12517" width="13.28515625" style="137" customWidth="1"/>
    <col min="12518" max="12520" width="8.42578125" style="137" customWidth="1"/>
    <col min="12521" max="12521" width="9.85546875" style="137" customWidth="1"/>
    <col min="12522" max="12524" width="8.42578125" style="137" customWidth="1"/>
    <col min="12525" max="12525" width="9.85546875" style="137" customWidth="1"/>
    <col min="12526" max="12528" width="8.42578125" style="137" customWidth="1"/>
    <col min="12529" max="12529" width="9.85546875" style="137" customWidth="1"/>
    <col min="12530" max="12532" width="8.42578125" style="137" customWidth="1"/>
    <col min="12533" max="12533" width="9.85546875" style="137" customWidth="1"/>
    <col min="12534" max="12536" width="8.42578125" style="137" customWidth="1"/>
    <col min="12537" max="12537" width="9.85546875" style="137" customWidth="1"/>
    <col min="12538" max="12540" width="8.42578125" style="137" customWidth="1"/>
    <col min="12541" max="12541" width="9.85546875" style="137" customWidth="1"/>
    <col min="12542" max="12544" width="8.42578125" style="137" customWidth="1"/>
    <col min="12545" max="12768" width="10.28515625" style="137"/>
    <col min="12769" max="12769" width="16.85546875" style="137" customWidth="1"/>
    <col min="12770" max="12770" width="4.85546875" style="137" customWidth="1"/>
    <col min="12771" max="12771" width="10.7109375" style="137" customWidth="1"/>
    <col min="12772" max="12772" width="8" style="137" customWidth="1"/>
    <col min="12773" max="12773" width="13.28515625" style="137" customWidth="1"/>
    <col min="12774" max="12776" width="8.42578125" style="137" customWidth="1"/>
    <col min="12777" max="12777" width="9.85546875" style="137" customWidth="1"/>
    <col min="12778" max="12780" width="8.42578125" style="137" customWidth="1"/>
    <col min="12781" max="12781" width="9.85546875" style="137" customWidth="1"/>
    <col min="12782" max="12784" width="8.42578125" style="137" customWidth="1"/>
    <col min="12785" max="12785" width="9.85546875" style="137" customWidth="1"/>
    <col min="12786" max="12788" width="8.42578125" style="137" customWidth="1"/>
    <col min="12789" max="12789" width="9.85546875" style="137" customWidth="1"/>
    <col min="12790" max="12792" width="8.42578125" style="137" customWidth="1"/>
    <col min="12793" max="12793" width="9.85546875" style="137" customWidth="1"/>
    <col min="12794" max="12796" width="8.42578125" style="137" customWidth="1"/>
    <col min="12797" max="12797" width="9.85546875" style="137" customWidth="1"/>
    <col min="12798" max="12800" width="8.42578125" style="137" customWidth="1"/>
    <col min="12801" max="13024" width="10.28515625" style="137"/>
    <col min="13025" max="13025" width="16.85546875" style="137" customWidth="1"/>
    <col min="13026" max="13026" width="4.85546875" style="137" customWidth="1"/>
    <col min="13027" max="13027" width="10.7109375" style="137" customWidth="1"/>
    <col min="13028" max="13028" width="8" style="137" customWidth="1"/>
    <col min="13029" max="13029" width="13.28515625" style="137" customWidth="1"/>
    <col min="13030" max="13032" width="8.42578125" style="137" customWidth="1"/>
    <col min="13033" max="13033" width="9.85546875" style="137" customWidth="1"/>
    <col min="13034" max="13036" width="8.42578125" style="137" customWidth="1"/>
    <col min="13037" max="13037" width="9.85546875" style="137" customWidth="1"/>
    <col min="13038" max="13040" width="8.42578125" style="137" customWidth="1"/>
    <col min="13041" max="13041" width="9.85546875" style="137" customWidth="1"/>
    <col min="13042" max="13044" width="8.42578125" style="137" customWidth="1"/>
    <col min="13045" max="13045" width="9.85546875" style="137" customWidth="1"/>
    <col min="13046" max="13048" width="8.42578125" style="137" customWidth="1"/>
    <col min="13049" max="13049" width="9.85546875" style="137" customWidth="1"/>
    <col min="13050" max="13052" width="8.42578125" style="137" customWidth="1"/>
    <col min="13053" max="13053" width="9.85546875" style="137" customWidth="1"/>
    <col min="13054" max="13056" width="8.42578125" style="137" customWidth="1"/>
    <col min="13057" max="13280" width="10.28515625" style="137"/>
    <col min="13281" max="13281" width="16.85546875" style="137" customWidth="1"/>
    <col min="13282" max="13282" width="4.85546875" style="137" customWidth="1"/>
    <col min="13283" max="13283" width="10.7109375" style="137" customWidth="1"/>
    <col min="13284" max="13284" width="8" style="137" customWidth="1"/>
    <col min="13285" max="13285" width="13.28515625" style="137" customWidth="1"/>
    <col min="13286" max="13288" width="8.42578125" style="137" customWidth="1"/>
    <col min="13289" max="13289" width="9.85546875" style="137" customWidth="1"/>
    <col min="13290" max="13292" width="8.42578125" style="137" customWidth="1"/>
    <col min="13293" max="13293" width="9.85546875" style="137" customWidth="1"/>
    <col min="13294" max="13296" width="8.42578125" style="137" customWidth="1"/>
    <col min="13297" max="13297" width="9.85546875" style="137" customWidth="1"/>
    <col min="13298" max="13300" width="8.42578125" style="137" customWidth="1"/>
    <col min="13301" max="13301" width="9.85546875" style="137" customWidth="1"/>
    <col min="13302" max="13304" width="8.42578125" style="137" customWidth="1"/>
    <col min="13305" max="13305" width="9.85546875" style="137" customWidth="1"/>
    <col min="13306" max="13308" width="8.42578125" style="137" customWidth="1"/>
    <col min="13309" max="13309" width="9.85546875" style="137" customWidth="1"/>
    <col min="13310" max="13312" width="8.42578125" style="137" customWidth="1"/>
    <col min="13313" max="13536" width="10.28515625" style="137"/>
    <col min="13537" max="13537" width="16.85546875" style="137" customWidth="1"/>
    <col min="13538" max="13538" width="4.85546875" style="137" customWidth="1"/>
    <col min="13539" max="13539" width="10.7109375" style="137" customWidth="1"/>
    <col min="13540" max="13540" width="8" style="137" customWidth="1"/>
    <col min="13541" max="13541" width="13.28515625" style="137" customWidth="1"/>
    <col min="13542" max="13544" width="8.42578125" style="137" customWidth="1"/>
    <col min="13545" max="13545" width="9.85546875" style="137" customWidth="1"/>
    <col min="13546" max="13548" width="8.42578125" style="137" customWidth="1"/>
    <col min="13549" max="13549" width="9.85546875" style="137" customWidth="1"/>
    <col min="13550" max="13552" width="8.42578125" style="137" customWidth="1"/>
    <col min="13553" max="13553" width="9.85546875" style="137" customWidth="1"/>
    <col min="13554" max="13556" width="8.42578125" style="137" customWidth="1"/>
    <col min="13557" max="13557" width="9.85546875" style="137" customWidth="1"/>
    <col min="13558" max="13560" width="8.42578125" style="137" customWidth="1"/>
    <col min="13561" max="13561" width="9.85546875" style="137" customWidth="1"/>
    <col min="13562" max="13564" width="8.42578125" style="137" customWidth="1"/>
    <col min="13565" max="13565" width="9.85546875" style="137" customWidth="1"/>
    <col min="13566" max="13568" width="8.42578125" style="137" customWidth="1"/>
    <col min="13569" max="13792" width="10.28515625" style="137"/>
    <col min="13793" max="13793" width="16.85546875" style="137" customWidth="1"/>
    <col min="13794" max="13794" width="4.85546875" style="137" customWidth="1"/>
    <col min="13795" max="13795" width="10.7109375" style="137" customWidth="1"/>
    <col min="13796" max="13796" width="8" style="137" customWidth="1"/>
    <col min="13797" max="13797" width="13.28515625" style="137" customWidth="1"/>
    <col min="13798" max="13800" width="8.42578125" style="137" customWidth="1"/>
    <col min="13801" max="13801" width="9.85546875" style="137" customWidth="1"/>
    <col min="13802" max="13804" width="8.42578125" style="137" customWidth="1"/>
    <col min="13805" max="13805" width="9.85546875" style="137" customWidth="1"/>
    <col min="13806" max="13808" width="8.42578125" style="137" customWidth="1"/>
    <col min="13809" max="13809" width="9.85546875" style="137" customWidth="1"/>
    <col min="13810" max="13812" width="8.42578125" style="137" customWidth="1"/>
    <col min="13813" max="13813" width="9.85546875" style="137" customWidth="1"/>
    <col min="13814" max="13816" width="8.42578125" style="137" customWidth="1"/>
    <col min="13817" max="13817" width="9.85546875" style="137" customWidth="1"/>
    <col min="13818" max="13820" width="8.42578125" style="137" customWidth="1"/>
    <col min="13821" max="13821" width="9.85546875" style="137" customWidth="1"/>
    <col min="13822" max="13824" width="8.42578125" style="137" customWidth="1"/>
    <col min="13825" max="14048" width="10.28515625" style="137"/>
    <col min="14049" max="14049" width="16.85546875" style="137" customWidth="1"/>
    <col min="14050" max="14050" width="4.85546875" style="137" customWidth="1"/>
    <col min="14051" max="14051" width="10.7109375" style="137" customWidth="1"/>
    <col min="14052" max="14052" width="8" style="137" customWidth="1"/>
    <col min="14053" max="14053" width="13.28515625" style="137" customWidth="1"/>
    <col min="14054" max="14056" width="8.42578125" style="137" customWidth="1"/>
    <col min="14057" max="14057" width="9.85546875" style="137" customWidth="1"/>
    <col min="14058" max="14060" width="8.42578125" style="137" customWidth="1"/>
    <col min="14061" max="14061" width="9.85546875" style="137" customWidth="1"/>
    <col min="14062" max="14064" width="8.42578125" style="137" customWidth="1"/>
    <col min="14065" max="14065" width="9.85546875" style="137" customWidth="1"/>
    <col min="14066" max="14068" width="8.42578125" style="137" customWidth="1"/>
    <col min="14069" max="14069" width="9.85546875" style="137" customWidth="1"/>
    <col min="14070" max="14072" width="8.42578125" style="137" customWidth="1"/>
    <col min="14073" max="14073" width="9.85546875" style="137" customWidth="1"/>
    <col min="14074" max="14076" width="8.42578125" style="137" customWidth="1"/>
    <col min="14077" max="14077" width="9.85546875" style="137" customWidth="1"/>
    <col min="14078" max="14080" width="8.42578125" style="137" customWidth="1"/>
    <col min="14081" max="14304" width="10.28515625" style="137"/>
    <col min="14305" max="14305" width="16.85546875" style="137" customWidth="1"/>
    <col min="14306" max="14306" width="4.85546875" style="137" customWidth="1"/>
    <col min="14307" max="14307" width="10.7109375" style="137" customWidth="1"/>
    <col min="14308" max="14308" width="8" style="137" customWidth="1"/>
    <col min="14309" max="14309" width="13.28515625" style="137" customWidth="1"/>
    <col min="14310" max="14312" width="8.42578125" style="137" customWidth="1"/>
    <col min="14313" max="14313" width="9.85546875" style="137" customWidth="1"/>
    <col min="14314" max="14316" width="8.42578125" style="137" customWidth="1"/>
    <col min="14317" max="14317" width="9.85546875" style="137" customWidth="1"/>
    <col min="14318" max="14320" width="8.42578125" style="137" customWidth="1"/>
    <col min="14321" max="14321" width="9.85546875" style="137" customWidth="1"/>
    <col min="14322" max="14324" width="8.42578125" style="137" customWidth="1"/>
    <col min="14325" max="14325" width="9.85546875" style="137" customWidth="1"/>
    <col min="14326" max="14328" width="8.42578125" style="137" customWidth="1"/>
    <col min="14329" max="14329" width="9.85546875" style="137" customWidth="1"/>
    <col min="14330" max="14332" width="8.42578125" style="137" customWidth="1"/>
    <col min="14333" max="14333" width="9.85546875" style="137" customWidth="1"/>
    <col min="14334" max="14336" width="8.42578125" style="137" customWidth="1"/>
    <col min="14337" max="14560" width="10.28515625" style="137"/>
    <col min="14561" max="14561" width="16.85546875" style="137" customWidth="1"/>
    <col min="14562" max="14562" width="4.85546875" style="137" customWidth="1"/>
    <col min="14563" max="14563" width="10.7109375" style="137" customWidth="1"/>
    <col min="14564" max="14564" width="8" style="137" customWidth="1"/>
    <col min="14565" max="14565" width="13.28515625" style="137" customWidth="1"/>
    <col min="14566" max="14568" width="8.42578125" style="137" customWidth="1"/>
    <col min="14569" max="14569" width="9.85546875" style="137" customWidth="1"/>
    <col min="14570" max="14572" width="8.42578125" style="137" customWidth="1"/>
    <col min="14573" max="14573" width="9.85546875" style="137" customWidth="1"/>
    <col min="14574" max="14576" width="8.42578125" style="137" customWidth="1"/>
    <col min="14577" max="14577" width="9.85546875" style="137" customWidth="1"/>
    <col min="14578" max="14580" width="8.42578125" style="137" customWidth="1"/>
    <col min="14581" max="14581" width="9.85546875" style="137" customWidth="1"/>
    <col min="14582" max="14584" width="8.42578125" style="137" customWidth="1"/>
    <col min="14585" max="14585" width="9.85546875" style="137" customWidth="1"/>
    <col min="14586" max="14588" width="8.42578125" style="137" customWidth="1"/>
    <col min="14589" max="14589" width="9.85546875" style="137" customWidth="1"/>
    <col min="14590" max="14592" width="8.42578125" style="137" customWidth="1"/>
    <col min="14593" max="14816" width="10.28515625" style="137"/>
    <col min="14817" max="14817" width="16.85546875" style="137" customWidth="1"/>
    <col min="14818" max="14818" width="4.85546875" style="137" customWidth="1"/>
    <col min="14819" max="14819" width="10.7109375" style="137" customWidth="1"/>
    <col min="14820" max="14820" width="8" style="137" customWidth="1"/>
    <col min="14821" max="14821" width="13.28515625" style="137" customWidth="1"/>
    <col min="14822" max="14824" width="8.42578125" style="137" customWidth="1"/>
    <col min="14825" max="14825" width="9.85546875" style="137" customWidth="1"/>
    <col min="14826" max="14828" width="8.42578125" style="137" customWidth="1"/>
    <col min="14829" max="14829" width="9.85546875" style="137" customWidth="1"/>
    <col min="14830" max="14832" width="8.42578125" style="137" customWidth="1"/>
    <col min="14833" max="14833" width="9.85546875" style="137" customWidth="1"/>
    <col min="14834" max="14836" width="8.42578125" style="137" customWidth="1"/>
    <col min="14837" max="14837" width="9.85546875" style="137" customWidth="1"/>
    <col min="14838" max="14840" width="8.42578125" style="137" customWidth="1"/>
    <col min="14841" max="14841" width="9.85546875" style="137" customWidth="1"/>
    <col min="14842" max="14844" width="8.42578125" style="137" customWidth="1"/>
    <col min="14845" max="14845" width="9.85546875" style="137" customWidth="1"/>
    <col min="14846" max="14848" width="8.42578125" style="137" customWidth="1"/>
    <col min="14849" max="15072" width="10.28515625" style="137"/>
    <col min="15073" max="15073" width="16.85546875" style="137" customWidth="1"/>
    <col min="15074" max="15074" width="4.85546875" style="137" customWidth="1"/>
    <col min="15075" max="15075" width="10.7109375" style="137" customWidth="1"/>
    <col min="15076" max="15076" width="8" style="137" customWidth="1"/>
    <col min="15077" max="15077" width="13.28515625" style="137" customWidth="1"/>
    <col min="15078" max="15080" width="8.42578125" style="137" customWidth="1"/>
    <col min="15081" max="15081" width="9.85546875" style="137" customWidth="1"/>
    <col min="15082" max="15084" width="8.42578125" style="137" customWidth="1"/>
    <col min="15085" max="15085" width="9.85546875" style="137" customWidth="1"/>
    <col min="15086" max="15088" width="8.42578125" style="137" customWidth="1"/>
    <col min="15089" max="15089" width="9.85546875" style="137" customWidth="1"/>
    <col min="15090" max="15092" width="8.42578125" style="137" customWidth="1"/>
    <col min="15093" max="15093" width="9.85546875" style="137" customWidth="1"/>
    <col min="15094" max="15096" width="8.42578125" style="137" customWidth="1"/>
    <col min="15097" max="15097" width="9.85546875" style="137" customWidth="1"/>
    <col min="15098" max="15100" width="8.42578125" style="137" customWidth="1"/>
    <col min="15101" max="15101" width="9.85546875" style="137" customWidth="1"/>
    <col min="15102" max="15104" width="8.42578125" style="137" customWidth="1"/>
    <col min="15105" max="15328" width="10.28515625" style="137"/>
    <col min="15329" max="15329" width="16.85546875" style="137" customWidth="1"/>
    <col min="15330" max="15330" width="4.85546875" style="137" customWidth="1"/>
    <col min="15331" max="15331" width="10.7109375" style="137" customWidth="1"/>
    <col min="15332" max="15332" width="8" style="137" customWidth="1"/>
    <col min="15333" max="15333" width="13.28515625" style="137" customWidth="1"/>
    <col min="15334" max="15336" width="8.42578125" style="137" customWidth="1"/>
    <col min="15337" max="15337" width="9.85546875" style="137" customWidth="1"/>
    <col min="15338" max="15340" width="8.42578125" style="137" customWidth="1"/>
    <col min="15341" max="15341" width="9.85546875" style="137" customWidth="1"/>
    <col min="15342" max="15344" width="8.42578125" style="137" customWidth="1"/>
    <col min="15345" max="15345" width="9.85546875" style="137" customWidth="1"/>
    <col min="15346" max="15348" width="8.42578125" style="137" customWidth="1"/>
    <col min="15349" max="15349" width="9.85546875" style="137" customWidth="1"/>
    <col min="15350" max="15352" width="8.42578125" style="137" customWidth="1"/>
    <col min="15353" max="15353" width="9.85546875" style="137" customWidth="1"/>
    <col min="15354" max="15356" width="8.42578125" style="137" customWidth="1"/>
    <col min="15357" max="15357" width="9.85546875" style="137" customWidth="1"/>
    <col min="15358" max="15360" width="8.42578125" style="137" customWidth="1"/>
    <col min="15361" max="15584" width="10.28515625" style="137"/>
    <col min="15585" max="15585" width="16.85546875" style="137" customWidth="1"/>
    <col min="15586" max="15586" width="4.85546875" style="137" customWidth="1"/>
    <col min="15587" max="15587" width="10.7109375" style="137" customWidth="1"/>
    <col min="15588" max="15588" width="8" style="137" customWidth="1"/>
    <col min="15589" max="15589" width="13.28515625" style="137" customWidth="1"/>
    <col min="15590" max="15592" width="8.42578125" style="137" customWidth="1"/>
    <col min="15593" max="15593" width="9.85546875" style="137" customWidth="1"/>
    <col min="15594" max="15596" width="8.42578125" style="137" customWidth="1"/>
    <col min="15597" max="15597" width="9.85546875" style="137" customWidth="1"/>
    <col min="15598" max="15600" width="8.42578125" style="137" customWidth="1"/>
    <col min="15601" max="15601" width="9.85546875" style="137" customWidth="1"/>
    <col min="15602" max="15604" width="8.42578125" style="137" customWidth="1"/>
    <col min="15605" max="15605" width="9.85546875" style="137" customWidth="1"/>
    <col min="15606" max="15608" width="8.42578125" style="137" customWidth="1"/>
    <col min="15609" max="15609" width="9.85546875" style="137" customWidth="1"/>
    <col min="15610" max="15612" width="8.42578125" style="137" customWidth="1"/>
    <col min="15613" max="15613" width="9.85546875" style="137" customWidth="1"/>
    <col min="15614" max="15616" width="8.42578125" style="137" customWidth="1"/>
    <col min="15617" max="15840" width="10.28515625" style="137"/>
    <col min="15841" max="15841" width="16.85546875" style="137" customWidth="1"/>
    <col min="15842" max="15842" width="4.85546875" style="137" customWidth="1"/>
    <col min="15843" max="15843" width="10.7109375" style="137" customWidth="1"/>
    <col min="15844" max="15844" width="8" style="137" customWidth="1"/>
    <col min="15845" max="15845" width="13.28515625" style="137" customWidth="1"/>
    <col min="15846" max="15848" width="8.42578125" style="137" customWidth="1"/>
    <col min="15849" max="15849" width="9.85546875" style="137" customWidth="1"/>
    <col min="15850" max="15852" width="8.42578125" style="137" customWidth="1"/>
    <col min="15853" max="15853" width="9.85546875" style="137" customWidth="1"/>
    <col min="15854" max="15856" width="8.42578125" style="137" customWidth="1"/>
    <col min="15857" max="15857" width="9.85546875" style="137" customWidth="1"/>
    <col min="15858" max="15860" width="8.42578125" style="137" customWidth="1"/>
    <col min="15861" max="15861" width="9.85546875" style="137" customWidth="1"/>
    <col min="15862" max="15864" width="8.42578125" style="137" customWidth="1"/>
    <col min="15865" max="15865" width="9.85546875" style="137" customWidth="1"/>
    <col min="15866" max="15868" width="8.42578125" style="137" customWidth="1"/>
    <col min="15869" max="15869" width="9.85546875" style="137" customWidth="1"/>
    <col min="15870" max="15872" width="8.42578125" style="137" customWidth="1"/>
    <col min="15873" max="16096" width="10.28515625" style="137"/>
    <col min="16097" max="16097" width="16.85546875" style="137" customWidth="1"/>
    <col min="16098" max="16098" width="4.85546875" style="137" customWidth="1"/>
    <col min="16099" max="16099" width="10.7109375" style="137" customWidth="1"/>
    <col min="16100" max="16100" width="8" style="137" customWidth="1"/>
    <col min="16101" max="16101" width="13.28515625" style="137" customWidth="1"/>
    <col min="16102" max="16104" width="8.42578125" style="137" customWidth="1"/>
    <col min="16105" max="16105" width="9.85546875" style="137" customWidth="1"/>
    <col min="16106" max="16108" width="8.42578125" style="137" customWidth="1"/>
    <col min="16109" max="16109" width="9.85546875" style="137" customWidth="1"/>
    <col min="16110" max="16112" width="8.42578125" style="137" customWidth="1"/>
    <col min="16113" max="16113" width="9.85546875" style="137" customWidth="1"/>
    <col min="16114" max="16116" width="8.42578125" style="137" customWidth="1"/>
    <col min="16117" max="16117" width="9.85546875" style="137" customWidth="1"/>
    <col min="16118" max="16120" width="8.42578125" style="137" customWidth="1"/>
    <col min="16121" max="16121" width="9.85546875" style="137" customWidth="1"/>
    <col min="16122" max="16124" width="8.42578125" style="137" customWidth="1"/>
    <col min="16125" max="16125" width="9.85546875" style="137" customWidth="1"/>
    <col min="16126" max="16128" width="8.42578125" style="137" customWidth="1"/>
    <col min="16129" max="16384" width="10.28515625" style="137"/>
  </cols>
  <sheetData>
    <row r="1" spans="1:82" s="134" customFormat="1" ht="12.75" x14ac:dyDescent="0.2">
      <c r="A1" s="27" t="s">
        <v>59</v>
      </c>
    </row>
    <row r="2" spans="1:82" s="134" customFormat="1" ht="12.75" x14ac:dyDescent="0.2">
      <c r="A2" s="134" t="s">
        <v>122</v>
      </c>
      <c r="B2" s="134" t="s">
        <v>139</v>
      </c>
    </row>
    <row r="3" spans="1:82" s="134" customFormat="1" ht="12.75" x14ac:dyDescent="0.2">
      <c r="A3" s="134" t="s">
        <v>62</v>
      </c>
    </row>
    <row r="4" spans="1:82" s="134" customFormat="1" ht="12.75" x14ac:dyDescent="0.2">
      <c r="A4" s="27" t="s">
        <v>63</v>
      </c>
    </row>
    <row r="5" spans="1:82" s="134" customFormat="1" ht="176.25" customHeight="1" x14ac:dyDescent="0.2"/>
    <row r="6" spans="1:82" x14ac:dyDescent="0.15">
      <c r="A6" s="135" t="s">
        <v>140</v>
      </c>
      <c r="B6" s="135"/>
      <c r="C6" s="135"/>
      <c r="D6" s="135"/>
      <c r="E6" s="135"/>
      <c r="F6" s="135"/>
      <c r="G6" s="135"/>
      <c r="H6" s="135"/>
      <c r="I6" s="135"/>
      <c r="J6" s="135"/>
      <c r="K6" s="135"/>
      <c r="L6" s="135"/>
      <c r="M6" s="135"/>
      <c r="N6" s="135"/>
      <c r="O6" s="135"/>
      <c r="P6" s="135"/>
      <c r="Q6" s="135"/>
      <c r="R6" s="135"/>
      <c r="S6" s="135"/>
      <c r="T6" s="136"/>
    </row>
    <row r="7" spans="1:82" x14ac:dyDescent="0.15">
      <c r="A7" s="135" t="s">
        <v>141</v>
      </c>
      <c r="B7" s="135"/>
      <c r="C7" s="135"/>
      <c r="D7" s="135"/>
      <c r="E7" s="135"/>
      <c r="F7" s="135"/>
      <c r="G7" s="135"/>
      <c r="H7" s="135"/>
      <c r="I7" s="135"/>
      <c r="J7" s="135"/>
      <c r="K7" s="135"/>
      <c r="L7" s="135"/>
      <c r="M7" s="135"/>
      <c r="N7" s="135"/>
      <c r="O7" s="135"/>
      <c r="P7" s="135"/>
      <c r="Q7" s="135"/>
      <c r="R7" s="135"/>
      <c r="S7" s="135"/>
      <c r="T7" s="136"/>
    </row>
    <row r="8" spans="1:82" ht="28.5" customHeight="1" x14ac:dyDescent="0.15">
      <c r="A8" s="842" t="s">
        <v>142</v>
      </c>
      <c r="B8" s="843"/>
      <c r="C8" s="843"/>
      <c r="D8" s="843"/>
      <c r="E8" s="843"/>
      <c r="F8" s="843"/>
      <c r="G8" s="843"/>
      <c r="H8" s="843"/>
      <c r="I8" s="843"/>
      <c r="J8" s="843"/>
      <c r="K8" s="843"/>
      <c r="L8" s="843"/>
      <c r="M8" s="843"/>
      <c r="N8" s="843"/>
      <c r="O8" s="843"/>
      <c r="P8" s="843"/>
      <c r="Q8" s="843"/>
      <c r="R8" s="843"/>
      <c r="S8" s="843"/>
      <c r="T8" s="136"/>
    </row>
    <row r="9" spans="1:82" ht="20.100000000000001" customHeight="1" thickBot="1" x14ac:dyDescent="0.3">
      <c r="A9" s="138"/>
      <c r="B9" s="139"/>
      <c r="C9" s="139"/>
      <c r="D9" s="139"/>
      <c r="E9" s="139"/>
      <c r="F9" s="139"/>
      <c r="G9" s="139"/>
      <c r="H9" s="139"/>
      <c r="I9" s="139"/>
      <c r="J9" s="139"/>
      <c r="K9" s="139"/>
      <c r="L9" s="139"/>
      <c r="M9" s="139"/>
      <c r="N9" s="139"/>
      <c r="O9" s="139"/>
      <c r="P9" s="139"/>
      <c r="Q9" s="139"/>
      <c r="R9" s="139"/>
      <c r="S9" s="139"/>
      <c r="T9" s="136"/>
    </row>
    <row r="10" spans="1:82" s="141" customFormat="1" ht="15" customHeight="1" x14ac:dyDescent="0.15">
      <c r="A10" s="844"/>
      <c r="B10" s="845" t="s">
        <v>143</v>
      </c>
      <c r="C10" s="846" t="s">
        <v>144</v>
      </c>
      <c r="D10" s="847" t="s">
        <v>145</v>
      </c>
      <c r="E10" s="848"/>
      <c r="F10" s="848"/>
      <c r="G10" s="848"/>
      <c r="H10" s="848"/>
      <c r="I10" s="848"/>
      <c r="J10" s="848"/>
      <c r="K10" s="849"/>
      <c r="L10" s="847" t="s">
        <v>146</v>
      </c>
      <c r="M10" s="848"/>
      <c r="N10" s="848"/>
      <c r="O10" s="848"/>
      <c r="P10" s="848"/>
      <c r="Q10" s="848"/>
      <c r="R10" s="848"/>
      <c r="S10" s="849"/>
      <c r="T10" s="140"/>
      <c r="U10" s="136"/>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row>
    <row r="11" spans="1:82" s="142" customFormat="1" ht="32.1" customHeight="1" x14ac:dyDescent="0.15">
      <c r="A11" s="844"/>
      <c r="B11" s="845"/>
      <c r="C11" s="846"/>
      <c r="D11" s="850"/>
      <c r="E11" s="851"/>
      <c r="F11" s="851"/>
      <c r="G11" s="851"/>
      <c r="H11" s="851"/>
      <c r="I11" s="851"/>
      <c r="J11" s="851"/>
      <c r="K11" s="852"/>
      <c r="L11" s="853"/>
      <c r="M11" s="854"/>
      <c r="N11" s="854"/>
      <c r="O11" s="854"/>
      <c r="P11" s="854"/>
      <c r="Q11" s="854"/>
      <c r="R11" s="854"/>
      <c r="S11" s="855"/>
      <c r="U11" s="136"/>
    </row>
    <row r="12" spans="1:82" s="142" customFormat="1" ht="14.25" customHeight="1" x14ac:dyDescent="0.2">
      <c r="A12" s="844"/>
      <c r="B12" s="845"/>
      <c r="C12" s="846"/>
      <c r="D12" s="856" t="s">
        <v>147</v>
      </c>
      <c r="E12" s="857"/>
      <c r="F12" s="857"/>
      <c r="G12" s="857"/>
      <c r="H12" s="857"/>
      <c r="I12" s="857"/>
      <c r="J12" s="857"/>
      <c r="K12" s="858"/>
      <c r="L12" s="856" t="s">
        <v>147</v>
      </c>
      <c r="M12" s="857"/>
      <c r="N12" s="857"/>
      <c r="O12" s="857"/>
      <c r="P12" s="857"/>
      <c r="Q12" s="857"/>
      <c r="R12" s="857"/>
      <c r="S12" s="858"/>
      <c r="U12" s="136"/>
    </row>
    <row r="13" spans="1:82" s="142" customFormat="1" ht="48.75" customHeight="1" x14ac:dyDescent="0.15">
      <c r="A13" s="844"/>
      <c r="B13" s="845"/>
      <c r="C13" s="846"/>
      <c r="D13" s="859" t="s">
        <v>148</v>
      </c>
      <c r="E13" s="860"/>
      <c r="F13" s="861" t="s">
        <v>149</v>
      </c>
      <c r="G13" s="860"/>
      <c r="H13" s="861" t="s">
        <v>150</v>
      </c>
      <c r="I13" s="860"/>
      <c r="J13" s="840" t="s">
        <v>151</v>
      </c>
      <c r="K13" s="841"/>
      <c r="L13" s="859" t="s">
        <v>148</v>
      </c>
      <c r="M13" s="860"/>
      <c r="N13" s="861" t="s">
        <v>149</v>
      </c>
      <c r="O13" s="860"/>
      <c r="P13" s="861" t="s">
        <v>150</v>
      </c>
      <c r="Q13" s="860"/>
      <c r="R13" s="840" t="s">
        <v>151</v>
      </c>
      <c r="S13" s="841"/>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row>
    <row r="14" spans="1:82" s="142" customFormat="1" ht="12.75" customHeight="1" x14ac:dyDescent="0.15">
      <c r="A14" s="844"/>
      <c r="B14" s="845"/>
      <c r="C14" s="143">
        <v>1</v>
      </c>
      <c r="D14" s="837">
        <v>2</v>
      </c>
      <c r="E14" s="838"/>
      <c r="F14" s="833">
        <v>3</v>
      </c>
      <c r="G14" s="834"/>
      <c r="H14" s="833">
        <v>4</v>
      </c>
      <c r="I14" s="834"/>
      <c r="J14" s="835">
        <v>5</v>
      </c>
      <c r="K14" s="836"/>
      <c r="L14" s="839">
        <v>6</v>
      </c>
      <c r="M14" s="834"/>
      <c r="N14" s="833">
        <v>7</v>
      </c>
      <c r="O14" s="834"/>
      <c r="P14" s="833">
        <v>8</v>
      </c>
      <c r="Q14" s="834"/>
      <c r="R14" s="835">
        <v>9</v>
      </c>
      <c r="S14" s="83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row>
    <row r="15" spans="1:82" s="142" customFormat="1" ht="12.95" customHeight="1" x14ac:dyDescent="0.2">
      <c r="A15" s="144" t="s">
        <v>152</v>
      </c>
      <c r="B15" s="145"/>
      <c r="C15" s="146"/>
      <c r="D15" s="147"/>
      <c r="E15" s="148"/>
      <c r="F15" s="149"/>
      <c r="G15" s="148"/>
      <c r="H15" s="149"/>
      <c r="I15" s="148"/>
      <c r="J15" s="149"/>
      <c r="K15" s="150"/>
      <c r="L15" s="147"/>
      <c r="M15" s="148"/>
      <c r="N15" s="149"/>
      <c r="O15" s="148"/>
      <c r="P15" s="149"/>
      <c r="Q15" s="148"/>
      <c r="R15" s="149"/>
      <c r="S15" s="150"/>
      <c r="T15" s="151"/>
      <c r="U15" s="396"/>
      <c r="V15" s="397" t="s">
        <v>381</v>
      </c>
      <c r="W15" s="397" t="s">
        <v>382</v>
      </c>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row>
    <row r="16" spans="1:82" ht="12.95" customHeight="1" x14ac:dyDescent="0.2">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U16" s="398" t="s">
        <v>75</v>
      </c>
      <c r="V16" s="399">
        <v>1.0849429870282477</v>
      </c>
      <c r="W16" s="399">
        <v>1.2348189742338613</v>
      </c>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row>
    <row r="17" spans="1:82" s="161" customFormat="1" ht="15" customHeight="1" x14ac:dyDescent="0.2">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400" t="s">
        <v>134</v>
      </c>
      <c r="V17" s="401">
        <v>0.96220724156023474</v>
      </c>
      <c r="W17" s="401">
        <v>1.0701116148090657</v>
      </c>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row>
    <row r="18" spans="1:82" s="161" customFormat="1" ht="15" customHeight="1" x14ac:dyDescent="0.2">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400" t="s">
        <v>27</v>
      </c>
      <c r="V18" s="401">
        <v>0.91697904559576016</v>
      </c>
      <c r="W18" s="401">
        <v>0.99234070955946585</v>
      </c>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row>
    <row r="19" spans="1:82" s="161" customFormat="1" ht="15" customHeight="1" x14ac:dyDescent="0.2">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398" t="s">
        <v>155</v>
      </c>
      <c r="V19" s="399">
        <v>0.91062744906630855</v>
      </c>
      <c r="W19" s="399">
        <v>0.88512370609870716</v>
      </c>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row>
    <row r="20" spans="1:82" s="136" customFormat="1" ht="12.95" customHeight="1" x14ac:dyDescent="0.2">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c r="U20" s="400" t="s">
        <v>19</v>
      </c>
      <c r="V20" s="401">
        <v>0.88914867433683076</v>
      </c>
      <c r="W20" s="401">
        <v>0.97604295524280338</v>
      </c>
    </row>
    <row r="21" spans="1:82" s="136" customFormat="1" ht="12.95" customHeight="1" x14ac:dyDescent="0.2">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c r="U21" s="398" t="s">
        <v>14</v>
      </c>
      <c r="V21" s="399">
        <v>0.888411557466524</v>
      </c>
      <c r="W21" s="399">
        <v>0.97737819216616317</v>
      </c>
    </row>
    <row r="22" spans="1:82" s="136" customFormat="1" ht="12.95" customHeight="1" x14ac:dyDescent="0.2">
      <c r="A22" s="162" t="s">
        <v>33</v>
      </c>
      <c r="B22" s="163"/>
      <c r="C22" s="164">
        <v>2014</v>
      </c>
      <c r="D22" s="165">
        <v>0.70655904429605287</v>
      </c>
      <c r="E22" s="166" t="s">
        <v>153</v>
      </c>
      <c r="F22" s="167">
        <v>0.55713380678178237</v>
      </c>
      <c r="G22" s="166" t="s">
        <v>153</v>
      </c>
      <c r="H22" s="167">
        <v>0.55159801842961098</v>
      </c>
      <c r="I22" s="166" t="s">
        <v>153</v>
      </c>
      <c r="J22" s="167">
        <v>0.5639866318941672</v>
      </c>
      <c r="K22" s="168" t="s">
        <v>153</v>
      </c>
      <c r="L22" s="165">
        <v>0.48025396708182266</v>
      </c>
      <c r="M22" s="166" t="s">
        <v>153</v>
      </c>
      <c r="N22" s="167">
        <v>0.55682628229713504</v>
      </c>
      <c r="O22" s="166" t="s">
        <v>153</v>
      </c>
      <c r="P22" s="167">
        <v>0.55560281279782697</v>
      </c>
      <c r="Q22" s="166" t="s">
        <v>153</v>
      </c>
      <c r="R22" s="167">
        <v>0.57937609082748465</v>
      </c>
      <c r="S22" s="168" t="s">
        <v>153</v>
      </c>
      <c r="T22" s="160"/>
      <c r="U22" s="400" t="s">
        <v>25</v>
      </c>
      <c r="V22" s="401">
        <v>0.87985059987309877</v>
      </c>
      <c r="W22" s="401">
        <v>0.87985059987309877</v>
      </c>
    </row>
    <row r="23" spans="1:82" s="136" customFormat="1" ht="12.95" customHeight="1" x14ac:dyDescent="0.2">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c r="U23" s="398" t="s">
        <v>3</v>
      </c>
      <c r="V23" s="399">
        <v>0.86567403257247477</v>
      </c>
      <c r="W23" s="399">
        <v>0.8763198573529144</v>
      </c>
    </row>
    <row r="24" spans="1:82" s="136" customFormat="1" ht="12.95" customHeight="1" x14ac:dyDescent="0.2">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c r="U24" s="398" t="s">
        <v>11</v>
      </c>
      <c r="V24" s="399">
        <v>0.86247675759968012</v>
      </c>
      <c r="W24" s="399">
        <v>0.87830201920701367</v>
      </c>
    </row>
    <row r="25" spans="1:82" s="161" customFormat="1" ht="12.95" customHeight="1" x14ac:dyDescent="0.2">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398" t="s">
        <v>156</v>
      </c>
      <c r="V25" s="399">
        <v>0.85056675598996656</v>
      </c>
      <c r="W25" s="399">
        <v>0.83814952989552227</v>
      </c>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row>
    <row r="26" spans="1:82" s="136" customFormat="1" ht="12.95" customHeight="1" x14ac:dyDescent="0.2">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c r="U26" s="400" t="s">
        <v>22</v>
      </c>
      <c r="V26" s="401">
        <v>0.84739639077815965</v>
      </c>
      <c r="W26" s="401">
        <v>0.86974405998609772</v>
      </c>
    </row>
    <row r="27" spans="1:82" s="136" customFormat="1" ht="12.95" customHeight="1" x14ac:dyDescent="0.2">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c r="U27" s="402" t="s">
        <v>158</v>
      </c>
      <c r="V27" s="401">
        <v>0.84473189586338127</v>
      </c>
      <c r="W27" s="401">
        <v>0.9078006060792061</v>
      </c>
    </row>
    <row r="28" spans="1:82" s="136" customFormat="1" ht="12.95" customHeight="1" x14ac:dyDescent="0.2">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c r="U28" s="400" t="s">
        <v>18</v>
      </c>
      <c r="V28" s="401">
        <v>0.83749622443174609</v>
      </c>
      <c r="W28" s="401">
        <v>0.85148226171930796</v>
      </c>
    </row>
    <row r="29" spans="1:82" s="136" customFormat="1" ht="12.95" customHeight="1" x14ac:dyDescent="0.2">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c r="U29" s="402" t="s">
        <v>159</v>
      </c>
      <c r="V29" s="401">
        <v>0.82958451249393816</v>
      </c>
      <c r="W29" s="401">
        <v>0.82958451249393816</v>
      </c>
    </row>
    <row r="30" spans="1:82" s="136" customFormat="1" ht="12.95" customHeight="1" x14ac:dyDescent="0.2">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c r="U30" s="400" t="s">
        <v>7</v>
      </c>
      <c r="V30" s="401">
        <v>0.81968084511113648</v>
      </c>
      <c r="W30" s="401">
        <v>0.83613850688377123</v>
      </c>
    </row>
    <row r="31" spans="1:82" s="136" customFormat="1" ht="12.95" customHeight="1" x14ac:dyDescent="0.2">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c r="U31" s="398" t="s">
        <v>28</v>
      </c>
      <c r="V31" s="399">
        <v>0.81595323334125214</v>
      </c>
      <c r="W31" s="399">
        <v>0.82913621080081223</v>
      </c>
    </row>
    <row r="32" spans="1:82" s="136" customFormat="1" ht="12.95" customHeight="1" x14ac:dyDescent="0.2">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c r="U32" s="403" t="s">
        <v>13</v>
      </c>
      <c r="V32" s="404">
        <v>0.81133533705534355</v>
      </c>
      <c r="W32" s="404">
        <v>0.85999312522913507</v>
      </c>
    </row>
    <row r="33" spans="1:82" s="136" customFormat="1" ht="12.95" customHeight="1" x14ac:dyDescent="0.2">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c r="U33" s="403" t="s">
        <v>15</v>
      </c>
      <c r="V33" s="404">
        <v>0.80510177763875801</v>
      </c>
      <c r="W33" s="404">
        <v>0.84729434914979462</v>
      </c>
    </row>
    <row r="34" spans="1:82" s="161" customFormat="1" ht="12.95" customHeight="1" x14ac:dyDescent="0.2">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398" t="s">
        <v>24</v>
      </c>
      <c r="V34" s="399">
        <v>0.76369636737385671</v>
      </c>
      <c r="W34" s="399">
        <v>0.89727729525299804</v>
      </c>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row>
    <row r="35" spans="1:82" s="136" customFormat="1" ht="12.95" customHeight="1" x14ac:dyDescent="0.2">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c r="U35" s="400" t="s">
        <v>5</v>
      </c>
      <c r="V35" s="401">
        <v>0.75156299559298934</v>
      </c>
      <c r="W35" s="401">
        <v>0.86462310882280979</v>
      </c>
    </row>
    <row r="36" spans="1:82" s="136" customFormat="1" ht="12.95" customHeight="1" x14ac:dyDescent="0.2">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c r="U36" s="400" t="s">
        <v>120</v>
      </c>
      <c r="V36" s="401">
        <v>0.72956527397730531</v>
      </c>
      <c r="W36" s="401">
        <v>0.72844915050115611</v>
      </c>
    </row>
    <row r="37" spans="1:82" ht="12.95" customHeight="1" x14ac:dyDescent="0.2">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U37" s="398" t="s">
        <v>31</v>
      </c>
      <c r="V37" s="399">
        <v>0.7102040892650171</v>
      </c>
      <c r="W37" s="399">
        <v>0.7102040892650171</v>
      </c>
      <c r="BA37" s="136"/>
      <c r="BB37" s="136"/>
      <c r="BC37" s="136"/>
      <c r="BD37" s="136"/>
      <c r="BE37" s="136"/>
      <c r="BF37" s="136"/>
      <c r="BG37" s="136"/>
      <c r="BH37" s="136"/>
      <c r="BI37" s="136"/>
      <c r="BJ37" s="136"/>
      <c r="BK37" s="136"/>
      <c r="BL37" s="136"/>
      <c r="BM37" s="136"/>
      <c r="BN37" s="136"/>
      <c r="BO37" s="136"/>
      <c r="BP37" s="136"/>
      <c r="BQ37" s="136"/>
      <c r="BR37" s="136"/>
      <c r="BS37" s="136"/>
      <c r="BT37" s="136"/>
      <c r="BU37" s="136"/>
      <c r="BV37" s="136"/>
      <c r="BW37" s="136"/>
      <c r="BX37" s="136"/>
      <c r="BY37" s="136"/>
      <c r="BZ37" s="136"/>
      <c r="CA37" s="136"/>
      <c r="CB37" s="136"/>
      <c r="CC37" s="136"/>
      <c r="CD37" s="136"/>
    </row>
    <row r="38" spans="1:82" s="161" customFormat="1" ht="12.95" customHeight="1" x14ac:dyDescent="0.2">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398" t="s">
        <v>2</v>
      </c>
      <c r="V38" s="399">
        <v>0.69947136146360389</v>
      </c>
      <c r="W38" s="399">
        <v>0.69947136146360389</v>
      </c>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row>
    <row r="39" spans="1:82" s="136" customFormat="1" ht="12.95" customHeight="1" x14ac:dyDescent="0.2">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c r="U39" s="400" t="s">
        <v>17</v>
      </c>
      <c r="V39" s="401">
        <v>0.68349891944015106</v>
      </c>
      <c r="W39" s="401">
        <v>0.85282052225592464</v>
      </c>
    </row>
    <row r="40" spans="1:82" s="161" customFormat="1" ht="12.95" customHeight="1" x14ac:dyDescent="0.2">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400" t="s">
        <v>4</v>
      </c>
      <c r="V40" s="401">
        <v>0.67503118125426609</v>
      </c>
      <c r="W40" s="401">
        <v>0.68830303008233396</v>
      </c>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row>
    <row r="41" spans="1:82" s="136" customFormat="1" ht="12.95" customHeight="1" x14ac:dyDescent="0.2">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c r="U41" s="398" t="s">
        <v>82</v>
      </c>
      <c r="V41" s="399">
        <v>0.64558165942170087</v>
      </c>
      <c r="W41" s="399">
        <v>0.68909750563830152</v>
      </c>
    </row>
    <row r="42" spans="1:82" s="136" customFormat="1" ht="12.95" customHeight="1" x14ac:dyDescent="0.2">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c r="U42" s="398" t="s">
        <v>86</v>
      </c>
      <c r="V42" s="399">
        <v>0.6114798854129454</v>
      </c>
      <c r="W42" s="399">
        <v>0.6114798854129454</v>
      </c>
    </row>
    <row r="43" spans="1:82" s="161" customFormat="1" ht="12.95" customHeight="1" x14ac:dyDescent="0.2">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398" t="s">
        <v>33</v>
      </c>
      <c r="V43" s="399">
        <v>0.55682628229713504</v>
      </c>
      <c r="W43" s="399">
        <v>0.55560281279782697</v>
      </c>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row>
    <row r="44" spans="1:82" s="136" customFormat="1" ht="12.95" customHeight="1" x14ac:dyDescent="0.2">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82" s="136" customFormat="1" ht="12.95" customHeight="1" x14ac:dyDescent="0.2">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82" s="136" customFormat="1" ht="12.95" customHeight="1" x14ac:dyDescent="0.2">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82" s="161" customFormat="1" ht="12.75" customHeight="1" x14ac:dyDescent="0.2">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row>
    <row r="48" spans="1:82" s="136" customFormat="1" ht="12.95" customHeight="1" x14ac:dyDescent="0.2">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82" s="161" customFormat="1" ht="12.95" customHeight="1" x14ac:dyDescent="0.2">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row>
    <row r="50" spans="1:82" s="161" customFormat="1" ht="12.95" customHeight="1" x14ac:dyDescent="0.2">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row>
    <row r="51" spans="1:82" s="136" customFormat="1" ht="12.95" customHeight="1" x14ac:dyDescent="0.2">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82" s="161" customFormat="1" ht="12.95" customHeight="1" x14ac:dyDescent="0.2">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row>
    <row r="53" spans="1:82" s="136" customFormat="1" ht="12.95" customHeight="1" x14ac:dyDescent="0.2">
      <c r="A53" s="152"/>
      <c r="B53" s="153"/>
      <c r="C53" s="154"/>
      <c r="D53" s="155"/>
      <c r="E53" s="156"/>
      <c r="F53" s="157"/>
      <c r="G53" s="156"/>
      <c r="H53" s="157"/>
      <c r="I53" s="156"/>
      <c r="J53" s="157"/>
      <c r="K53" s="158"/>
      <c r="L53" s="170"/>
      <c r="M53" s="171"/>
      <c r="N53" s="172"/>
      <c r="O53" s="171"/>
      <c r="P53" s="172"/>
      <c r="Q53" s="171"/>
      <c r="R53" s="172"/>
      <c r="S53" s="173"/>
      <c r="T53" s="174"/>
    </row>
    <row r="54" spans="1:82" s="136" customFormat="1" ht="12.95" customHeight="1" x14ac:dyDescent="0.15">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X54" s="183"/>
      <c r="Y54" s="183"/>
      <c r="Z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row>
    <row r="55" spans="1:82" s="136" customFormat="1" ht="12.95" customHeight="1" x14ac:dyDescent="0.15">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X55" s="183"/>
      <c r="Y55" s="183"/>
      <c r="Z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row>
    <row r="56" spans="1:82" ht="12" customHeight="1" x14ac:dyDescent="0.15">
      <c r="A56" s="184"/>
      <c r="B56" s="185"/>
      <c r="C56" s="186"/>
      <c r="D56" s="187"/>
      <c r="E56" s="188"/>
      <c r="F56" s="189"/>
      <c r="G56" s="188"/>
      <c r="H56" s="189"/>
      <c r="I56" s="188"/>
      <c r="J56" s="189"/>
      <c r="K56" s="190"/>
      <c r="L56" s="187"/>
      <c r="M56" s="188"/>
      <c r="N56" s="189"/>
      <c r="O56" s="188"/>
      <c r="P56" s="189"/>
      <c r="Q56" s="188"/>
      <c r="R56" s="189"/>
      <c r="S56" s="190"/>
      <c r="T56" s="136"/>
      <c r="BA56" s="136"/>
      <c r="BB56" s="136"/>
      <c r="BC56" s="136"/>
      <c r="BD56" s="136"/>
      <c r="BE56" s="136"/>
      <c r="BF56" s="136"/>
      <c r="BG56" s="136"/>
      <c r="BH56" s="136"/>
      <c r="BI56" s="136"/>
      <c r="BJ56" s="136"/>
      <c r="BK56" s="136"/>
      <c r="BL56" s="136"/>
      <c r="BM56" s="136"/>
      <c r="BN56" s="136"/>
      <c r="BO56" s="136"/>
      <c r="BP56" s="136"/>
      <c r="BQ56" s="136"/>
      <c r="BR56" s="136"/>
      <c r="BS56" s="136"/>
      <c r="BT56" s="136"/>
      <c r="BU56" s="136"/>
      <c r="BV56" s="136"/>
      <c r="BW56" s="136"/>
      <c r="BX56" s="136"/>
      <c r="BY56" s="136"/>
      <c r="BZ56" s="136"/>
      <c r="CA56" s="136"/>
      <c r="CB56" s="136"/>
      <c r="CC56" s="136"/>
      <c r="CD56" s="136"/>
    </row>
    <row r="57" spans="1:82" ht="12.95" customHeight="1" x14ac:dyDescent="0.2">
      <c r="A57" s="191" t="s">
        <v>161</v>
      </c>
      <c r="B57" s="185"/>
      <c r="C57" s="186"/>
      <c r="D57" s="187"/>
      <c r="E57" s="188"/>
      <c r="F57" s="189"/>
      <c r="G57" s="188"/>
      <c r="H57" s="189"/>
      <c r="I57" s="188"/>
      <c r="J57" s="189"/>
      <c r="K57" s="190"/>
      <c r="L57" s="187"/>
      <c r="M57" s="188"/>
      <c r="N57" s="189"/>
      <c r="O57" s="188"/>
      <c r="P57" s="189"/>
      <c r="Q57" s="188"/>
      <c r="R57" s="189"/>
      <c r="S57" s="190"/>
      <c r="T57" s="136"/>
      <c r="BA57" s="136"/>
      <c r="BB57" s="136"/>
      <c r="BC57" s="136"/>
      <c r="BD57" s="136"/>
      <c r="BE57" s="136"/>
      <c r="BF57" s="136"/>
      <c r="BG57" s="136"/>
      <c r="BH57" s="136"/>
      <c r="BI57" s="136"/>
      <c r="BJ57" s="136"/>
      <c r="BK57" s="136"/>
      <c r="BL57" s="136"/>
      <c r="BM57" s="136"/>
      <c r="BN57" s="136"/>
      <c r="BO57" s="136"/>
      <c r="BP57" s="136"/>
      <c r="BQ57" s="136"/>
      <c r="BR57" s="136"/>
      <c r="BS57" s="136"/>
      <c r="BT57" s="136"/>
      <c r="BU57" s="136"/>
      <c r="BV57" s="136"/>
      <c r="BW57" s="136"/>
      <c r="BX57" s="136"/>
      <c r="BY57" s="136"/>
      <c r="BZ57" s="136"/>
      <c r="CA57" s="136"/>
      <c r="CB57" s="136"/>
      <c r="CC57" s="136"/>
      <c r="CD57" s="136"/>
    </row>
    <row r="58" spans="1:82" ht="12.95" customHeight="1" x14ac:dyDescent="0.2">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A58" s="136"/>
      <c r="BB58" s="136"/>
      <c r="BC58" s="136"/>
      <c r="BD58" s="136"/>
      <c r="BE58" s="136"/>
      <c r="BF58" s="136"/>
      <c r="BG58" s="136"/>
      <c r="BH58" s="136"/>
      <c r="BI58" s="136"/>
      <c r="BJ58" s="136"/>
      <c r="BK58" s="136"/>
      <c r="BL58" s="136"/>
      <c r="BM58" s="136"/>
      <c r="BN58" s="136"/>
      <c r="BO58" s="136"/>
      <c r="BP58" s="136"/>
      <c r="BQ58" s="136"/>
      <c r="BR58" s="136"/>
      <c r="BS58" s="136"/>
      <c r="BT58" s="136"/>
      <c r="BU58" s="136"/>
      <c r="BV58" s="136"/>
      <c r="BW58" s="136"/>
      <c r="BX58" s="136"/>
      <c r="BY58" s="136"/>
      <c r="BZ58" s="136"/>
      <c r="CA58" s="136"/>
      <c r="CB58" s="136"/>
      <c r="CC58" s="136"/>
      <c r="CD58" s="136"/>
    </row>
    <row r="59" spans="1:82" ht="12.95" customHeight="1" x14ac:dyDescent="0.2">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A59" s="136"/>
      <c r="BB59" s="136"/>
      <c r="BC59" s="136"/>
      <c r="BD59" s="136"/>
      <c r="BE59" s="136"/>
      <c r="BF59" s="136"/>
      <c r="BG59" s="136"/>
      <c r="BH59" s="136"/>
      <c r="BI59" s="136"/>
      <c r="BJ59" s="136"/>
      <c r="BK59" s="136"/>
      <c r="BL59" s="136"/>
      <c r="BM59" s="136"/>
      <c r="BN59" s="136"/>
      <c r="BO59" s="136"/>
      <c r="BP59" s="136"/>
      <c r="BQ59" s="136"/>
      <c r="BR59" s="136"/>
      <c r="BS59" s="136"/>
      <c r="BT59" s="136"/>
      <c r="BU59" s="136"/>
      <c r="BV59" s="136"/>
      <c r="BW59" s="136"/>
      <c r="BX59" s="136"/>
      <c r="BY59" s="136"/>
      <c r="BZ59" s="136"/>
      <c r="CA59" s="136"/>
      <c r="CB59" s="136"/>
      <c r="CC59" s="136"/>
      <c r="CD59" s="136"/>
    </row>
    <row r="60" spans="1:82" ht="12.95" customHeight="1" x14ac:dyDescent="0.2">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A60" s="136"/>
      <c r="BB60" s="136"/>
      <c r="BC60" s="136"/>
      <c r="BD60" s="136"/>
      <c r="BE60" s="136"/>
      <c r="BF60" s="136"/>
      <c r="BG60" s="136"/>
      <c r="BH60" s="136"/>
      <c r="BI60" s="136"/>
      <c r="BJ60" s="136"/>
      <c r="BK60" s="136"/>
      <c r="BL60" s="136"/>
      <c r="BM60" s="136"/>
      <c r="BN60" s="136"/>
      <c r="BO60" s="136"/>
      <c r="BP60" s="136"/>
      <c r="BQ60" s="136"/>
      <c r="BR60" s="136"/>
      <c r="BS60" s="136"/>
      <c r="BT60" s="136"/>
      <c r="BU60" s="136"/>
      <c r="BV60" s="136"/>
      <c r="BW60" s="136"/>
      <c r="BX60" s="136"/>
      <c r="BY60" s="136"/>
      <c r="BZ60" s="136"/>
      <c r="CA60" s="136"/>
      <c r="CB60" s="136"/>
      <c r="CC60" s="136"/>
      <c r="CD60" s="136"/>
    </row>
    <row r="61" spans="1:82" ht="12.95" customHeight="1" x14ac:dyDescent="0.2">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A61" s="136"/>
      <c r="BB61" s="136"/>
      <c r="BC61" s="136"/>
      <c r="BD61" s="136"/>
      <c r="BE61" s="136"/>
      <c r="BF61" s="136"/>
      <c r="BG61" s="136"/>
      <c r="BH61" s="136"/>
      <c r="BI61" s="136"/>
      <c r="BJ61" s="136"/>
      <c r="BK61" s="136"/>
      <c r="BL61" s="136"/>
      <c r="BM61" s="136"/>
      <c r="BN61" s="136"/>
      <c r="BO61" s="136"/>
      <c r="BP61" s="136"/>
      <c r="BQ61" s="136"/>
      <c r="BR61" s="136"/>
      <c r="BS61" s="136"/>
      <c r="BT61" s="136"/>
      <c r="BU61" s="136"/>
      <c r="BV61" s="136"/>
      <c r="BW61" s="136"/>
      <c r="BX61" s="136"/>
      <c r="BY61" s="136"/>
      <c r="BZ61" s="136"/>
      <c r="CA61" s="136"/>
      <c r="CB61" s="136"/>
      <c r="CC61" s="136"/>
      <c r="CD61" s="136"/>
    </row>
    <row r="62" spans="1:82" ht="12.95" customHeight="1" x14ac:dyDescent="0.2">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A62" s="136"/>
      <c r="BB62" s="136"/>
      <c r="BC62" s="136"/>
      <c r="BD62" s="136"/>
      <c r="BE62" s="136"/>
      <c r="BF62" s="136"/>
      <c r="BG62" s="136"/>
      <c r="BH62" s="136"/>
      <c r="BI62" s="136"/>
      <c r="BJ62" s="136"/>
      <c r="BK62" s="136"/>
      <c r="BL62" s="136"/>
      <c r="BM62" s="136"/>
      <c r="BN62" s="136"/>
      <c r="BO62" s="136"/>
      <c r="BP62" s="136"/>
      <c r="BQ62" s="136"/>
      <c r="BR62" s="136"/>
      <c r="BS62" s="136"/>
      <c r="BT62" s="136"/>
      <c r="BU62" s="136"/>
      <c r="BV62" s="136"/>
      <c r="BW62" s="136"/>
      <c r="BX62" s="136"/>
      <c r="BY62" s="136"/>
      <c r="BZ62" s="136"/>
      <c r="CA62" s="136"/>
      <c r="CB62" s="136"/>
      <c r="CC62" s="136"/>
      <c r="CD62" s="136"/>
    </row>
    <row r="63" spans="1:82" ht="12.95" customHeight="1" x14ac:dyDescent="0.2">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A63" s="136"/>
      <c r="BB63" s="136"/>
      <c r="BC63" s="136"/>
      <c r="BD63" s="136"/>
      <c r="BE63" s="136"/>
      <c r="BF63" s="136"/>
      <c r="BG63" s="136"/>
      <c r="BH63" s="136"/>
      <c r="BI63" s="136"/>
      <c r="BJ63" s="136"/>
      <c r="BK63" s="136"/>
      <c r="BL63" s="136"/>
      <c r="BM63" s="136"/>
      <c r="BN63" s="136"/>
      <c r="BO63" s="136"/>
      <c r="BP63" s="136"/>
      <c r="BQ63" s="136"/>
      <c r="BR63" s="136"/>
      <c r="BS63" s="136"/>
      <c r="BT63" s="136"/>
      <c r="BU63" s="136"/>
      <c r="BV63" s="136"/>
      <c r="BW63" s="136"/>
      <c r="BX63" s="136"/>
      <c r="BY63" s="136"/>
      <c r="BZ63" s="136"/>
      <c r="CA63" s="136"/>
      <c r="CB63" s="136"/>
      <c r="CC63" s="136"/>
      <c r="CD63" s="136"/>
    </row>
    <row r="64" spans="1:82" ht="12.95" customHeight="1" x14ac:dyDescent="0.2">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A64" s="136"/>
      <c r="BB64" s="136"/>
      <c r="BC64" s="136"/>
      <c r="BD64" s="136"/>
      <c r="BE64" s="136"/>
      <c r="BF64" s="136"/>
      <c r="BG64" s="136"/>
      <c r="BH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row>
    <row r="65" spans="1:82" ht="12.95" customHeight="1" x14ac:dyDescent="0.2">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A65" s="136"/>
      <c r="BB65" s="136"/>
      <c r="BC65" s="136"/>
      <c r="BD65" s="136"/>
      <c r="BE65" s="136"/>
      <c r="BF65" s="136"/>
      <c r="BG65" s="136"/>
      <c r="BH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row>
    <row r="66" spans="1:82" s="142" customFormat="1" ht="12.95" customHeight="1" x14ac:dyDescent="0.2">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row>
    <row r="67" spans="1:82" ht="12.95" customHeight="1" x14ac:dyDescent="0.2">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A67" s="136"/>
      <c r="BB67" s="136"/>
      <c r="BC67" s="136"/>
      <c r="BD67" s="136"/>
      <c r="BE67" s="136"/>
      <c r="BF67" s="136"/>
      <c r="BG67" s="136"/>
      <c r="BH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row>
    <row r="68" spans="1:82" ht="12.95" customHeight="1" x14ac:dyDescent="0.2">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A68" s="136"/>
      <c r="BB68" s="136"/>
      <c r="BC68" s="136"/>
      <c r="BD68" s="136"/>
      <c r="BE68" s="136"/>
      <c r="BF68" s="136"/>
      <c r="BG68" s="136"/>
      <c r="BH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row>
    <row r="69" spans="1:82" ht="14.25" customHeight="1" x14ac:dyDescent="0.2">
      <c r="A69" s="199"/>
      <c r="B69" s="163"/>
      <c r="C69" s="211"/>
      <c r="D69" s="201"/>
      <c r="E69" s="202"/>
      <c r="F69" s="203"/>
      <c r="G69" s="202"/>
      <c r="H69" s="203"/>
      <c r="I69" s="202"/>
      <c r="J69" s="203"/>
      <c r="K69" s="204"/>
      <c r="L69" s="201"/>
      <c r="M69" s="202"/>
      <c r="N69" s="203"/>
      <c r="O69" s="202"/>
      <c r="P69" s="203"/>
      <c r="Q69" s="202"/>
      <c r="R69" s="203"/>
      <c r="S69" s="204"/>
      <c r="T69" s="136"/>
      <c r="BA69" s="136"/>
      <c r="BB69" s="136"/>
      <c r="BC69" s="136"/>
      <c r="BD69" s="136"/>
      <c r="BE69" s="136"/>
      <c r="BF69" s="136"/>
      <c r="BG69" s="136"/>
      <c r="BH69" s="136"/>
      <c r="BI69" s="136"/>
      <c r="BJ69" s="136"/>
      <c r="BK69" s="136"/>
      <c r="BL69" s="136"/>
      <c r="BM69" s="136"/>
      <c r="BN69" s="136"/>
      <c r="BO69" s="136"/>
      <c r="BP69" s="136"/>
      <c r="BQ69" s="136"/>
      <c r="BR69" s="136"/>
      <c r="BS69" s="136"/>
      <c r="BT69" s="136"/>
      <c r="BU69" s="136"/>
      <c r="BV69" s="136"/>
      <c r="BW69" s="136"/>
      <c r="BX69" s="136"/>
      <c r="BY69" s="136"/>
      <c r="BZ69" s="136"/>
      <c r="CA69" s="136"/>
      <c r="CB69" s="136"/>
      <c r="CC69" s="136"/>
      <c r="CD69" s="136"/>
    </row>
    <row r="70" spans="1:82" ht="14.25" customHeight="1" thickBot="1" x14ac:dyDescent="0.2">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A70" s="136"/>
      <c r="BB70" s="136"/>
      <c r="BC70" s="136"/>
      <c r="BD70" s="136"/>
      <c r="BE70" s="136"/>
      <c r="BF70" s="136"/>
      <c r="BG70" s="136"/>
      <c r="BH70" s="136"/>
      <c r="BI70" s="136"/>
      <c r="BJ70" s="136"/>
      <c r="BK70" s="136"/>
      <c r="BL70" s="136"/>
      <c r="BM70" s="136"/>
      <c r="BN70" s="136"/>
      <c r="BO70" s="136"/>
      <c r="BP70" s="136"/>
      <c r="BQ70" s="136"/>
      <c r="BR70" s="136"/>
      <c r="BS70" s="136"/>
      <c r="BT70" s="136"/>
      <c r="BU70" s="136"/>
      <c r="BV70" s="136"/>
      <c r="BW70" s="136"/>
      <c r="BX70" s="136"/>
      <c r="BY70" s="136"/>
      <c r="BZ70" s="136"/>
      <c r="CA70" s="136"/>
      <c r="CB70" s="136"/>
      <c r="CC70" s="136"/>
      <c r="CD70" s="136"/>
    </row>
    <row r="71" spans="1:82" ht="12.95" customHeight="1" x14ac:dyDescent="0.15">
      <c r="A71" s="216" t="s">
        <v>167</v>
      </c>
      <c r="B71" s="217"/>
      <c r="C71" s="217"/>
      <c r="D71" s="218"/>
      <c r="E71" s="218"/>
      <c r="F71" s="218"/>
      <c r="G71" s="218"/>
      <c r="H71" s="218"/>
      <c r="I71" s="218"/>
      <c r="J71" s="218"/>
      <c r="K71" s="218"/>
      <c r="L71" s="218"/>
      <c r="M71" s="218"/>
      <c r="N71" s="218"/>
      <c r="O71" s="218"/>
      <c r="P71" s="218"/>
      <c r="Q71" s="218"/>
      <c r="R71" s="218"/>
      <c r="S71" s="218"/>
      <c r="T71" s="136"/>
      <c r="BA71" s="136"/>
      <c r="BB71" s="136"/>
      <c r="BC71" s="136"/>
      <c r="BD71" s="136"/>
      <c r="BE71" s="136"/>
      <c r="BF71" s="136"/>
      <c r="BG71" s="136"/>
      <c r="BH71" s="136"/>
      <c r="BI71" s="136"/>
      <c r="BJ71" s="136"/>
      <c r="BK71" s="136"/>
      <c r="BL71" s="136"/>
      <c r="BM71" s="136"/>
      <c r="BN71" s="136"/>
      <c r="BO71" s="136"/>
      <c r="BP71" s="136"/>
      <c r="BQ71" s="136"/>
      <c r="BR71" s="136"/>
      <c r="BS71" s="136"/>
      <c r="BT71" s="136"/>
      <c r="BU71" s="136"/>
      <c r="BV71" s="136"/>
      <c r="BW71" s="136"/>
      <c r="BX71" s="136"/>
      <c r="BY71" s="136"/>
      <c r="BZ71" s="136"/>
      <c r="CA71" s="136"/>
      <c r="CB71" s="136"/>
      <c r="CC71" s="136"/>
      <c r="CD71" s="136"/>
    </row>
    <row r="72" spans="1:82" s="136" customFormat="1" ht="15" customHeight="1" x14ac:dyDescent="0.2">
      <c r="A72" s="219" t="s">
        <v>168</v>
      </c>
      <c r="B72" s="220"/>
      <c r="C72" s="220"/>
      <c r="D72" s="220"/>
      <c r="E72" s="220"/>
      <c r="F72" s="220"/>
      <c r="G72" s="220"/>
      <c r="H72" s="220"/>
      <c r="I72" s="220"/>
      <c r="J72" s="220"/>
      <c r="K72" s="220"/>
      <c r="L72" s="220"/>
      <c r="M72" s="220"/>
      <c r="N72" s="220"/>
      <c r="O72" s="220"/>
      <c r="P72" s="220"/>
      <c r="Q72" s="220"/>
      <c r="R72" s="220"/>
      <c r="S72" s="220"/>
    </row>
    <row r="73" spans="1:82" s="136" customFormat="1" ht="15" customHeight="1" x14ac:dyDescent="0.2">
      <c r="A73" s="221" t="s">
        <v>169</v>
      </c>
    </row>
    <row r="74" spans="1:82" s="136" customFormat="1" x14ac:dyDescent="0.15">
      <c r="A74" s="222" t="s">
        <v>58</v>
      </c>
    </row>
  </sheetData>
  <sortState ref="U16:W55">
    <sortCondition descending="1" ref="V16:V55"/>
  </sortState>
  <mergeCells count="24">
    <mergeCell ref="P14:Q14"/>
    <mergeCell ref="R14:S14"/>
    <mergeCell ref="D14:E14"/>
    <mergeCell ref="F14:G14"/>
    <mergeCell ref="H14:I14"/>
    <mergeCell ref="J14:K14"/>
    <mergeCell ref="L14:M14"/>
    <mergeCell ref="N14:O14"/>
    <mergeCell ref="R13:S13"/>
    <mergeCell ref="A8:S8"/>
    <mergeCell ref="A10:A14"/>
    <mergeCell ref="B10:B14"/>
    <mergeCell ref="C10:C13"/>
    <mergeCell ref="D10:K11"/>
    <mergeCell ref="L10:S11"/>
    <mergeCell ref="D12:K12"/>
    <mergeCell ref="L12:S12"/>
    <mergeCell ref="D13:E13"/>
    <mergeCell ref="F13:G13"/>
    <mergeCell ref="H13:I13"/>
    <mergeCell ref="J13:K13"/>
    <mergeCell ref="L13:M13"/>
    <mergeCell ref="N13:O13"/>
    <mergeCell ref="P13:Q13"/>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CL74"/>
  <sheetViews>
    <sheetView showGridLines="0" topLeftCell="W1" zoomScaleSheetLayoutView="90" workbookViewId="0">
      <selection activeCell="AF13" sqref="AE13:AF42"/>
    </sheetView>
  </sheetViews>
  <sheetFormatPr defaultColWidth="10.28515625" defaultRowHeight="12" x14ac:dyDescent="0.1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21" width="10.28515625" style="136"/>
    <col min="22" max="22" width="14.85546875" style="136" customWidth="1"/>
    <col min="23" max="26" width="9" style="136" customWidth="1"/>
    <col min="27" max="60" width="10.28515625" style="136"/>
    <col min="61" max="232" width="10.28515625" style="137"/>
    <col min="233" max="233" width="16.85546875" style="137" customWidth="1"/>
    <col min="234" max="234" width="4.85546875" style="137" customWidth="1"/>
    <col min="235" max="235" width="10.7109375" style="137" customWidth="1"/>
    <col min="236" max="236" width="8" style="137" customWidth="1"/>
    <col min="237" max="237" width="13.28515625" style="137" customWidth="1"/>
    <col min="238" max="240" width="8.42578125" style="137" customWidth="1"/>
    <col min="241" max="241" width="9.85546875" style="137" customWidth="1"/>
    <col min="242" max="244" width="8.42578125" style="137" customWidth="1"/>
    <col min="245" max="245" width="9.85546875" style="137" customWidth="1"/>
    <col min="246" max="248" width="8.42578125" style="137" customWidth="1"/>
    <col min="249" max="249" width="9.85546875" style="137" customWidth="1"/>
    <col min="250" max="252" width="8.42578125" style="137" customWidth="1"/>
    <col min="253" max="253" width="9.85546875" style="137" customWidth="1"/>
    <col min="254" max="256" width="8.42578125" style="137" customWidth="1"/>
    <col min="257" max="257" width="9.85546875" style="137" customWidth="1"/>
    <col min="258" max="260" width="8.42578125" style="137" customWidth="1"/>
    <col min="261" max="261" width="9.85546875" style="137" customWidth="1"/>
    <col min="262" max="264" width="8.42578125" style="137" customWidth="1"/>
    <col min="265" max="488" width="10.28515625" style="137"/>
    <col min="489" max="489" width="16.85546875" style="137" customWidth="1"/>
    <col min="490" max="490" width="4.85546875" style="137" customWidth="1"/>
    <col min="491" max="491" width="10.7109375" style="137" customWidth="1"/>
    <col min="492" max="492" width="8" style="137" customWidth="1"/>
    <col min="493" max="493" width="13.28515625" style="137" customWidth="1"/>
    <col min="494" max="496" width="8.42578125" style="137" customWidth="1"/>
    <col min="497" max="497" width="9.85546875" style="137" customWidth="1"/>
    <col min="498" max="500" width="8.42578125" style="137" customWidth="1"/>
    <col min="501" max="501" width="9.85546875" style="137" customWidth="1"/>
    <col min="502" max="504" width="8.42578125" style="137" customWidth="1"/>
    <col min="505" max="505" width="9.85546875" style="137" customWidth="1"/>
    <col min="506" max="508" width="8.42578125" style="137" customWidth="1"/>
    <col min="509" max="509" width="9.85546875" style="137" customWidth="1"/>
    <col min="510" max="512" width="8.42578125" style="137" customWidth="1"/>
    <col min="513" max="513" width="9.85546875" style="137" customWidth="1"/>
    <col min="514" max="516" width="8.42578125" style="137" customWidth="1"/>
    <col min="517" max="517" width="9.85546875" style="137" customWidth="1"/>
    <col min="518" max="520" width="8.42578125" style="137" customWidth="1"/>
    <col min="521" max="744" width="10.28515625" style="137"/>
    <col min="745" max="745" width="16.85546875" style="137" customWidth="1"/>
    <col min="746" max="746" width="4.85546875" style="137" customWidth="1"/>
    <col min="747" max="747" width="10.7109375" style="137" customWidth="1"/>
    <col min="748" max="748" width="8" style="137" customWidth="1"/>
    <col min="749" max="749" width="13.28515625" style="137" customWidth="1"/>
    <col min="750" max="752" width="8.42578125" style="137" customWidth="1"/>
    <col min="753" max="753" width="9.85546875" style="137" customWidth="1"/>
    <col min="754" max="756" width="8.42578125" style="137" customWidth="1"/>
    <col min="757" max="757" width="9.85546875" style="137" customWidth="1"/>
    <col min="758" max="760" width="8.42578125" style="137" customWidth="1"/>
    <col min="761" max="761" width="9.85546875" style="137" customWidth="1"/>
    <col min="762" max="764" width="8.42578125" style="137" customWidth="1"/>
    <col min="765" max="765" width="9.85546875" style="137" customWidth="1"/>
    <col min="766" max="768" width="8.42578125" style="137" customWidth="1"/>
    <col min="769" max="769" width="9.85546875" style="137" customWidth="1"/>
    <col min="770" max="772" width="8.42578125" style="137" customWidth="1"/>
    <col min="773" max="773" width="9.85546875" style="137" customWidth="1"/>
    <col min="774" max="776" width="8.42578125" style="137" customWidth="1"/>
    <col min="777" max="1000" width="10.28515625" style="137"/>
    <col min="1001" max="1001" width="16.85546875" style="137" customWidth="1"/>
    <col min="1002" max="1002" width="4.85546875" style="137" customWidth="1"/>
    <col min="1003" max="1003" width="10.7109375" style="137" customWidth="1"/>
    <col min="1004" max="1004" width="8" style="137" customWidth="1"/>
    <col min="1005" max="1005" width="13.28515625" style="137" customWidth="1"/>
    <col min="1006" max="1008" width="8.42578125" style="137" customWidth="1"/>
    <col min="1009" max="1009" width="9.85546875" style="137" customWidth="1"/>
    <col min="1010" max="1012" width="8.42578125" style="137" customWidth="1"/>
    <col min="1013" max="1013" width="9.85546875" style="137" customWidth="1"/>
    <col min="1014" max="1016" width="8.42578125" style="137" customWidth="1"/>
    <col min="1017" max="1017" width="9.85546875" style="137" customWidth="1"/>
    <col min="1018" max="1020" width="8.42578125" style="137" customWidth="1"/>
    <col min="1021" max="1021" width="9.85546875" style="137" customWidth="1"/>
    <col min="1022" max="1024" width="8.42578125" style="137" customWidth="1"/>
    <col min="1025" max="1025" width="9.85546875" style="137" customWidth="1"/>
    <col min="1026" max="1028" width="8.42578125" style="137" customWidth="1"/>
    <col min="1029" max="1029" width="9.85546875" style="137" customWidth="1"/>
    <col min="1030" max="1032" width="8.42578125" style="137" customWidth="1"/>
    <col min="1033" max="1256" width="10.28515625" style="137"/>
    <col min="1257" max="1257" width="16.85546875" style="137" customWidth="1"/>
    <col min="1258" max="1258" width="4.85546875" style="137" customWidth="1"/>
    <col min="1259" max="1259" width="10.7109375" style="137" customWidth="1"/>
    <col min="1260" max="1260" width="8" style="137" customWidth="1"/>
    <col min="1261" max="1261" width="13.28515625" style="137" customWidth="1"/>
    <col min="1262" max="1264" width="8.42578125" style="137" customWidth="1"/>
    <col min="1265" max="1265" width="9.85546875" style="137" customWidth="1"/>
    <col min="1266" max="1268" width="8.42578125" style="137" customWidth="1"/>
    <col min="1269" max="1269" width="9.85546875" style="137" customWidth="1"/>
    <col min="1270" max="1272" width="8.42578125" style="137" customWidth="1"/>
    <col min="1273" max="1273" width="9.85546875" style="137" customWidth="1"/>
    <col min="1274" max="1276" width="8.42578125" style="137" customWidth="1"/>
    <col min="1277" max="1277" width="9.85546875" style="137" customWidth="1"/>
    <col min="1278" max="1280" width="8.42578125" style="137" customWidth="1"/>
    <col min="1281" max="1281" width="9.85546875" style="137" customWidth="1"/>
    <col min="1282" max="1284" width="8.42578125" style="137" customWidth="1"/>
    <col min="1285" max="1285" width="9.85546875" style="137" customWidth="1"/>
    <col min="1286" max="1288" width="8.42578125" style="137" customWidth="1"/>
    <col min="1289" max="1512" width="10.28515625" style="137"/>
    <col min="1513" max="1513" width="16.85546875" style="137" customWidth="1"/>
    <col min="1514" max="1514" width="4.85546875" style="137" customWidth="1"/>
    <col min="1515" max="1515" width="10.7109375" style="137" customWidth="1"/>
    <col min="1516" max="1516" width="8" style="137" customWidth="1"/>
    <col min="1517" max="1517" width="13.28515625" style="137" customWidth="1"/>
    <col min="1518" max="1520" width="8.42578125" style="137" customWidth="1"/>
    <col min="1521" max="1521" width="9.85546875" style="137" customWidth="1"/>
    <col min="1522" max="1524" width="8.42578125" style="137" customWidth="1"/>
    <col min="1525" max="1525" width="9.85546875" style="137" customWidth="1"/>
    <col min="1526" max="1528" width="8.42578125" style="137" customWidth="1"/>
    <col min="1529" max="1529" width="9.85546875" style="137" customWidth="1"/>
    <col min="1530" max="1532" width="8.42578125" style="137" customWidth="1"/>
    <col min="1533" max="1533" width="9.85546875" style="137" customWidth="1"/>
    <col min="1534" max="1536" width="8.42578125" style="137" customWidth="1"/>
    <col min="1537" max="1537" width="9.85546875" style="137" customWidth="1"/>
    <col min="1538" max="1540" width="8.42578125" style="137" customWidth="1"/>
    <col min="1541" max="1541" width="9.85546875" style="137" customWidth="1"/>
    <col min="1542" max="1544" width="8.42578125" style="137" customWidth="1"/>
    <col min="1545" max="1768" width="10.28515625" style="137"/>
    <col min="1769" max="1769" width="16.85546875" style="137" customWidth="1"/>
    <col min="1770" max="1770" width="4.85546875" style="137" customWidth="1"/>
    <col min="1771" max="1771" width="10.7109375" style="137" customWidth="1"/>
    <col min="1772" max="1772" width="8" style="137" customWidth="1"/>
    <col min="1773" max="1773" width="13.28515625" style="137" customWidth="1"/>
    <col min="1774" max="1776" width="8.42578125" style="137" customWidth="1"/>
    <col min="1777" max="1777" width="9.85546875" style="137" customWidth="1"/>
    <col min="1778" max="1780" width="8.42578125" style="137" customWidth="1"/>
    <col min="1781" max="1781" width="9.85546875" style="137" customWidth="1"/>
    <col min="1782" max="1784" width="8.42578125" style="137" customWidth="1"/>
    <col min="1785" max="1785" width="9.85546875" style="137" customWidth="1"/>
    <col min="1786" max="1788" width="8.42578125" style="137" customWidth="1"/>
    <col min="1789" max="1789" width="9.85546875" style="137" customWidth="1"/>
    <col min="1790" max="1792" width="8.42578125" style="137" customWidth="1"/>
    <col min="1793" max="1793" width="9.85546875" style="137" customWidth="1"/>
    <col min="1794" max="1796" width="8.42578125" style="137" customWidth="1"/>
    <col min="1797" max="1797" width="9.85546875" style="137" customWidth="1"/>
    <col min="1798" max="1800" width="8.42578125" style="137" customWidth="1"/>
    <col min="1801" max="2024" width="10.28515625" style="137"/>
    <col min="2025" max="2025" width="16.85546875" style="137" customWidth="1"/>
    <col min="2026" max="2026" width="4.85546875" style="137" customWidth="1"/>
    <col min="2027" max="2027" width="10.7109375" style="137" customWidth="1"/>
    <col min="2028" max="2028" width="8" style="137" customWidth="1"/>
    <col min="2029" max="2029" width="13.28515625" style="137" customWidth="1"/>
    <col min="2030" max="2032" width="8.42578125" style="137" customWidth="1"/>
    <col min="2033" max="2033" width="9.85546875" style="137" customWidth="1"/>
    <col min="2034" max="2036" width="8.42578125" style="137" customWidth="1"/>
    <col min="2037" max="2037" width="9.85546875" style="137" customWidth="1"/>
    <col min="2038" max="2040" width="8.42578125" style="137" customWidth="1"/>
    <col min="2041" max="2041" width="9.85546875" style="137" customWidth="1"/>
    <col min="2042" max="2044" width="8.42578125" style="137" customWidth="1"/>
    <col min="2045" max="2045" width="9.85546875" style="137" customWidth="1"/>
    <col min="2046" max="2048" width="8.42578125" style="137" customWidth="1"/>
    <col min="2049" max="2049" width="9.85546875" style="137" customWidth="1"/>
    <col min="2050" max="2052" width="8.42578125" style="137" customWidth="1"/>
    <col min="2053" max="2053" width="9.85546875" style="137" customWidth="1"/>
    <col min="2054" max="2056" width="8.42578125" style="137" customWidth="1"/>
    <col min="2057" max="2280" width="10.28515625" style="137"/>
    <col min="2281" max="2281" width="16.85546875" style="137" customWidth="1"/>
    <col min="2282" max="2282" width="4.85546875" style="137" customWidth="1"/>
    <col min="2283" max="2283" width="10.7109375" style="137" customWidth="1"/>
    <col min="2284" max="2284" width="8" style="137" customWidth="1"/>
    <col min="2285" max="2285" width="13.28515625" style="137" customWidth="1"/>
    <col min="2286" max="2288" width="8.42578125" style="137" customWidth="1"/>
    <col min="2289" max="2289" width="9.85546875" style="137" customWidth="1"/>
    <col min="2290" max="2292" width="8.42578125" style="137" customWidth="1"/>
    <col min="2293" max="2293" width="9.85546875" style="137" customWidth="1"/>
    <col min="2294" max="2296" width="8.42578125" style="137" customWidth="1"/>
    <col min="2297" max="2297" width="9.85546875" style="137" customWidth="1"/>
    <col min="2298" max="2300" width="8.42578125" style="137" customWidth="1"/>
    <col min="2301" max="2301" width="9.85546875" style="137" customWidth="1"/>
    <col min="2302" max="2304" width="8.42578125" style="137" customWidth="1"/>
    <col min="2305" max="2305" width="9.85546875" style="137" customWidth="1"/>
    <col min="2306" max="2308" width="8.42578125" style="137" customWidth="1"/>
    <col min="2309" max="2309" width="9.85546875" style="137" customWidth="1"/>
    <col min="2310" max="2312" width="8.42578125" style="137" customWidth="1"/>
    <col min="2313" max="2536" width="10.28515625" style="137"/>
    <col min="2537" max="2537" width="16.85546875" style="137" customWidth="1"/>
    <col min="2538" max="2538" width="4.85546875" style="137" customWidth="1"/>
    <col min="2539" max="2539" width="10.7109375" style="137" customWidth="1"/>
    <col min="2540" max="2540" width="8" style="137" customWidth="1"/>
    <col min="2541" max="2541" width="13.28515625" style="137" customWidth="1"/>
    <col min="2542" max="2544" width="8.42578125" style="137" customWidth="1"/>
    <col min="2545" max="2545" width="9.85546875" style="137" customWidth="1"/>
    <col min="2546" max="2548" width="8.42578125" style="137" customWidth="1"/>
    <col min="2549" max="2549" width="9.85546875" style="137" customWidth="1"/>
    <col min="2550" max="2552" width="8.42578125" style="137" customWidth="1"/>
    <col min="2553" max="2553" width="9.85546875" style="137" customWidth="1"/>
    <col min="2554" max="2556" width="8.42578125" style="137" customWidth="1"/>
    <col min="2557" max="2557" width="9.85546875" style="137" customWidth="1"/>
    <col min="2558" max="2560" width="8.42578125" style="137" customWidth="1"/>
    <col min="2561" max="2561" width="9.85546875" style="137" customWidth="1"/>
    <col min="2562" max="2564" width="8.42578125" style="137" customWidth="1"/>
    <col min="2565" max="2565" width="9.85546875" style="137" customWidth="1"/>
    <col min="2566" max="2568" width="8.42578125" style="137" customWidth="1"/>
    <col min="2569" max="2792" width="10.28515625" style="137"/>
    <col min="2793" max="2793" width="16.85546875" style="137" customWidth="1"/>
    <col min="2794" max="2794" width="4.85546875" style="137" customWidth="1"/>
    <col min="2795" max="2795" width="10.7109375" style="137" customWidth="1"/>
    <col min="2796" max="2796" width="8" style="137" customWidth="1"/>
    <col min="2797" max="2797" width="13.28515625" style="137" customWidth="1"/>
    <col min="2798" max="2800" width="8.42578125" style="137" customWidth="1"/>
    <col min="2801" max="2801" width="9.85546875" style="137" customWidth="1"/>
    <col min="2802" max="2804" width="8.42578125" style="137" customWidth="1"/>
    <col min="2805" max="2805" width="9.85546875" style="137" customWidth="1"/>
    <col min="2806" max="2808" width="8.42578125" style="137" customWidth="1"/>
    <col min="2809" max="2809" width="9.85546875" style="137" customWidth="1"/>
    <col min="2810" max="2812" width="8.42578125" style="137" customWidth="1"/>
    <col min="2813" max="2813" width="9.85546875" style="137" customWidth="1"/>
    <col min="2814" max="2816" width="8.42578125" style="137" customWidth="1"/>
    <col min="2817" max="2817" width="9.85546875" style="137" customWidth="1"/>
    <col min="2818" max="2820" width="8.42578125" style="137" customWidth="1"/>
    <col min="2821" max="2821" width="9.85546875" style="137" customWidth="1"/>
    <col min="2822" max="2824" width="8.42578125" style="137" customWidth="1"/>
    <col min="2825" max="3048" width="10.28515625" style="137"/>
    <col min="3049" max="3049" width="16.85546875" style="137" customWidth="1"/>
    <col min="3050" max="3050" width="4.85546875" style="137" customWidth="1"/>
    <col min="3051" max="3051" width="10.7109375" style="137" customWidth="1"/>
    <col min="3052" max="3052" width="8" style="137" customWidth="1"/>
    <col min="3053" max="3053" width="13.28515625" style="137" customWidth="1"/>
    <col min="3054" max="3056" width="8.42578125" style="137" customWidth="1"/>
    <col min="3057" max="3057" width="9.85546875" style="137" customWidth="1"/>
    <col min="3058" max="3060" width="8.42578125" style="137" customWidth="1"/>
    <col min="3061" max="3061" width="9.85546875" style="137" customWidth="1"/>
    <col min="3062" max="3064" width="8.42578125" style="137" customWidth="1"/>
    <col min="3065" max="3065" width="9.85546875" style="137" customWidth="1"/>
    <col min="3066" max="3068" width="8.42578125" style="137" customWidth="1"/>
    <col min="3069" max="3069" width="9.85546875" style="137" customWidth="1"/>
    <col min="3070" max="3072" width="8.42578125" style="137" customWidth="1"/>
    <col min="3073" max="3073" width="9.85546875" style="137" customWidth="1"/>
    <col min="3074" max="3076" width="8.42578125" style="137" customWidth="1"/>
    <col min="3077" max="3077" width="9.85546875" style="137" customWidth="1"/>
    <col min="3078" max="3080" width="8.42578125" style="137" customWidth="1"/>
    <col min="3081" max="3304" width="10.28515625" style="137"/>
    <col min="3305" max="3305" width="16.85546875" style="137" customWidth="1"/>
    <col min="3306" max="3306" width="4.85546875" style="137" customWidth="1"/>
    <col min="3307" max="3307" width="10.7109375" style="137" customWidth="1"/>
    <col min="3308" max="3308" width="8" style="137" customWidth="1"/>
    <col min="3309" max="3309" width="13.28515625" style="137" customWidth="1"/>
    <col min="3310" max="3312" width="8.42578125" style="137" customWidth="1"/>
    <col min="3313" max="3313" width="9.85546875" style="137" customWidth="1"/>
    <col min="3314" max="3316" width="8.42578125" style="137" customWidth="1"/>
    <col min="3317" max="3317" width="9.85546875" style="137" customWidth="1"/>
    <col min="3318" max="3320" width="8.42578125" style="137" customWidth="1"/>
    <col min="3321" max="3321" width="9.85546875" style="137" customWidth="1"/>
    <col min="3322" max="3324" width="8.42578125" style="137" customWidth="1"/>
    <col min="3325" max="3325" width="9.85546875" style="137" customWidth="1"/>
    <col min="3326" max="3328" width="8.42578125" style="137" customWidth="1"/>
    <col min="3329" max="3329" width="9.85546875" style="137" customWidth="1"/>
    <col min="3330" max="3332" width="8.42578125" style="137" customWidth="1"/>
    <col min="3333" max="3333" width="9.85546875" style="137" customWidth="1"/>
    <col min="3334" max="3336" width="8.42578125" style="137" customWidth="1"/>
    <col min="3337" max="3560" width="10.28515625" style="137"/>
    <col min="3561" max="3561" width="16.85546875" style="137" customWidth="1"/>
    <col min="3562" max="3562" width="4.85546875" style="137" customWidth="1"/>
    <col min="3563" max="3563" width="10.7109375" style="137" customWidth="1"/>
    <col min="3564" max="3564" width="8" style="137" customWidth="1"/>
    <col min="3565" max="3565" width="13.28515625" style="137" customWidth="1"/>
    <col min="3566" max="3568" width="8.42578125" style="137" customWidth="1"/>
    <col min="3569" max="3569" width="9.85546875" style="137" customWidth="1"/>
    <col min="3570" max="3572" width="8.42578125" style="137" customWidth="1"/>
    <col min="3573" max="3573" width="9.85546875" style="137" customWidth="1"/>
    <col min="3574" max="3576" width="8.42578125" style="137" customWidth="1"/>
    <col min="3577" max="3577" width="9.85546875" style="137" customWidth="1"/>
    <col min="3578" max="3580" width="8.42578125" style="137" customWidth="1"/>
    <col min="3581" max="3581" width="9.85546875" style="137" customWidth="1"/>
    <col min="3582" max="3584" width="8.42578125" style="137" customWidth="1"/>
    <col min="3585" max="3585" width="9.85546875" style="137" customWidth="1"/>
    <col min="3586" max="3588" width="8.42578125" style="137" customWidth="1"/>
    <col min="3589" max="3589" width="9.85546875" style="137" customWidth="1"/>
    <col min="3590" max="3592" width="8.42578125" style="137" customWidth="1"/>
    <col min="3593" max="3816" width="10.28515625" style="137"/>
    <col min="3817" max="3817" width="16.85546875" style="137" customWidth="1"/>
    <col min="3818" max="3818" width="4.85546875" style="137" customWidth="1"/>
    <col min="3819" max="3819" width="10.7109375" style="137" customWidth="1"/>
    <col min="3820" max="3820" width="8" style="137" customWidth="1"/>
    <col min="3821" max="3821" width="13.28515625" style="137" customWidth="1"/>
    <col min="3822" max="3824" width="8.42578125" style="137" customWidth="1"/>
    <col min="3825" max="3825" width="9.85546875" style="137" customWidth="1"/>
    <col min="3826" max="3828" width="8.42578125" style="137" customWidth="1"/>
    <col min="3829" max="3829" width="9.85546875" style="137" customWidth="1"/>
    <col min="3830" max="3832" width="8.42578125" style="137" customWidth="1"/>
    <col min="3833" max="3833" width="9.85546875" style="137" customWidth="1"/>
    <col min="3834" max="3836" width="8.42578125" style="137" customWidth="1"/>
    <col min="3837" max="3837" width="9.85546875" style="137" customWidth="1"/>
    <col min="3838" max="3840" width="8.42578125" style="137" customWidth="1"/>
    <col min="3841" max="3841" width="9.85546875" style="137" customWidth="1"/>
    <col min="3842" max="3844" width="8.42578125" style="137" customWidth="1"/>
    <col min="3845" max="3845" width="9.85546875" style="137" customWidth="1"/>
    <col min="3846" max="3848" width="8.42578125" style="137" customWidth="1"/>
    <col min="3849" max="4072" width="10.28515625" style="137"/>
    <col min="4073" max="4073" width="16.85546875" style="137" customWidth="1"/>
    <col min="4074" max="4074" width="4.85546875" style="137" customWidth="1"/>
    <col min="4075" max="4075" width="10.7109375" style="137" customWidth="1"/>
    <col min="4076" max="4076" width="8" style="137" customWidth="1"/>
    <col min="4077" max="4077" width="13.28515625" style="137" customWidth="1"/>
    <col min="4078" max="4080" width="8.42578125" style="137" customWidth="1"/>
    <col min="4081" max="4081" width="9.85546875" style="137" customWidth="1"/>
    <col min="4082" max="4084" width="8.42578125" style="137" customWidth="1"/>
    <col min="4085" max="4085" width="9.85546875" style="137" customWidth="1"/>
    <col min="4086" max="4088" width="8.42578125" style="137" customWidth="1"/>
    <col min="4089" max="4089" width="9.85546875" style="137" customWidth="1"/>
    <col min="4090" max="4092" width="8.42578125" style="137" customWidth="1"/>
    <col min="4093" max="4093" width="9.85546875" style="137" customWidth="1"/>
    <col min="4094" max="4096" width="8.42578125" style="137" customWidth="1"/>
    <col min="4097" max="4097" width="9.85546875" style="137" customWidth="1"/>
    <col min="4098" max="4100" width="8.42578125" style="137" customWidth="1"/>
    <col min="4101" max="4101" width="9.85546875" style="137" customWidth="1"/>
    <col min="4102" max="4104" width="8.42578125" style="137" customWidth="1"/>
    <col min="4105" max="4328" width="10.28515625" style="137"/>
    <col min="4329" max="4329" width="16.85546875" style="137" customWidth="1"/>
    <col min="4330" max="4330" width="4.85546875" style="137" customWidth="1"/>
    <col min="4331" max="4331" width="10.7109375" style="137" customWidth="1"/>
    <col min="4332" max="4332" width="8" style="137" customWidth="1"/>
    <col min="4333" max="4333" width="13.28515625" style="137" customWidth="1"/>
    <col min="4334" max="4336" width="8.42578125" style="137" customWidth="1"/>
    <col min="4337" max="4337" width="9.85546875" style="137" customWidth="1"/>
    <col min="4338" max="4340" width="8.42578125" style="137" customWidth="1"/>
    <col min="4341" max="4341" width="9.85546875" style="137" customWidth="1"/>
    <col min="4342" max="4344" width="8.42578125" style="137" customWidth="1"/>
    <col min="4345" max="4345" width="9.85546875" style="137" customWidth="1"/>
    <col min="4346" max="4348" width="8.42578125" style="137" customWidth="1"/>
    <col min="4349" max="4349" width="9.85546875" style="137" customWidth="1"/>
    <col min="4350" max="4352" width="8.42578125" style="137" customWidth="1"/>
    <col min="4353" max="4353" width="9.85546875" style="137" customWidth="1"/>
    <col min="4354" max="4356" width="8.42578125" style="137" customWidth="1"/>
    <col min="4357" max="4357" width="9.85546875" style="137" customWidth="1"/>
    <col min="4358" max="4360" width="8.42578125" style="137" customWidth="1"/>
    <col min="4361" max="4584" width="10.28515625" style="137"/>
    <col min="4585" max="4585" width="16.85546875" style="137" customWidth="1"/>
    <col min="4586" max="4586" width="4.85546875" style="137" customWidth="1"/>
    <col min="4587" max="4587" width="10.7109375" style="137" customWidth="1"/>
    <col min="4588" max="4588" width="8" style="137" customWidth="1"/>
    <col min="4589" max="4589" width="13.28515625" style="137" customWidth="1"/>
    <col min="4590" max="4592" width="8.42578125" style="137" customWidth="1"/>
    <col min="4593" max="4593" width="9.85546875" style="137" customWidth="1"/>
    <col min="4594" max="4596" width="8.42578125" style="137" customWidth="1"/>
    <col min="4597" max="4597" width="9.85546875" style="137" customWidth="1"/>
    <col min="4598" max="4600" width="8.42578125" style="137" customWidth="1"/>
    <col min="4601" max="4601" width="9.85546875" style="137" customWidth="1"/>
    <col min="4602" max="4604" width="8.42578125" style="137" customWidth="1"/>
    <col min="4605" max="4605" width="9.85546875" style="137" customWidth="1"/>
    <col min="4606" max="4608" width="8.42578125" style="137" customWidth="1"/>
    <col min="4609" max="4609" width="9.85546875" style="137" customWidth="1"/>
    <col min="4610" max="4612" width="8.42578125" style="137" customWidth="1"/>
    <col min="4613" max="4613" width="9.85546875" style="137" customWidth="1"/>
    <col min="4614" max="4616" width="8.42578125" style="137" customWidth="1"/>
    <col min="4617" max="4840" width="10.28515625" style="137"/>
    <col min="4841" max="4841" width="16.85546875" style="137" customWidth="1"/>
    <col min="4842" max="4842" width="4.85546875" style="137" customWidth="1"/>
    <col min="4843" max="4843" width="10.7109375" style="137" customWidth="1"/>
    <col min="4844" max="4844" width="8" style="137" customWidth="1"/>
    <col min="4845" max="4845" width="13.28515625" style="137" customWidth="1"/>
    <col min="4846" max="4848" width="8.42578125" style="137" customWidth="1"/>
    <col min="4849" max="4849" width="9.85546875" style="137" customWidth="1"/>
    <col min="4850" max="4852" width="8.42578125" style="137" customWidth="1"/>
    <col min="4853" max="4853" width="9.85546875" style="137" customWidth="1"/>
    <col min="4854" max="4856" width="8.42578125" style="137" customWidth="1"/>
    <col min="4857" max="4857" width="9.85546875" style="137" customWidth="1"/>
    <col min="4858" max="4860" width="8.42578125" style="137" customWidth="1"/>
    <col min="4861" max="4861" width="9.85546875" style="137" customWidth="1"/>
    <col min="4862" max="4864" width="8.42578125" style="137" customWidth="1"/>
    <col min="4865" max="4865" width="9.85546875" style="137" customWidth="1"/>
    <col min="4866" max="4868" width="8.42578125" style="137" customWidth="1"/>
    <col min="4869" max="4869" width="9.85546875" style="137" customWidth="1"/>
    <col min="4870" max="4872" width="8.42578125" style="137" customWidth="1"/>
    <col min="4873" max="5096" width="10.28515625" style="137"/>
    <col min="5097" max="5097" width="16.85546875" style="137" customWidth="1"/>
    <col min="5098" max="5098" width="4.85546875" style="137" customWidth="1"/>
    <col min="5099" max="5099" width="10.7109375" style="137" customWidth="1"/>
    <col min="5100" max="5100" width="8" style="137" customWidth="1"/>
    <col min="5101" max="5101" width="13.28515625" style="137" customWidth="1"/>
    <col min="5102" max="5104" width="8.42578125" style="137" customWidth="1"/>
    <col min="5105" max="5105" width="9.85546875" style="137" customWidth="1"/>
    <col min="5106" max="5108" width="8.42578125" style="137" customWidth="1"/>
    <col min="5109" max="5109" width="9.85546875" style="137" customWidth="1"/>
    <col min="5110" max="5112" width="8.42578125" style="137" customWidth="1"/>
    <col min="5113" max="5113" width="9.85546875" style="137" customWidth="1"/>
    <col min="5114" max="5116" width="8.42578125" style="137" customWidth="1"/>
    <col min="5117" max="5117" width="9.85546875" style="137" customWidth="1"/>
    <col min="5118" max="5120" width="8.42578125" style="137" customWidth="1"/>
    <col min="5121" max="5121" width="9.85546875" style="137" customWidth="1"/>
    <col min="5122" max="5124" width="8.42578125" style="137" customWidth="1"/>
    <col min="5125" max="5125" width="9.85546875" style="137" customWidth="1"/>
    <col min="5126" max="5128" width="8.42578125" style="137" customWidth="1"/>
    <col min="5129" max="5352" width="10.28515625" style="137"/>
    <col min="5353" max="5353" width="16.85546875" style="137" customWidth="1"/>
    <col min="5354" max="5354" width="4.85546875" style="137" customWidth="1"/>
    <col min="5355" max="5355" width="10.7109375" style="137" customWidth="1"/>
    <col min="5356" max="5356" width="8" style="137" customWidth="1"/>
    <col min="5357" max="5357" width="13.28515625" style="137" customWidth="1"/>
    <col min="5358" max="5360" width="8.42578125" style="137" customWidth="1"/>
    <col min="5361" max="5361" width="9.85546875" style="137" customWidth="1"/>
    <col min="5362" max="5364" width="8.42578125" style="137" customWidth="1"/>
    <col min="5365" max="5365" width="9.85546875" style="137" customWidth="1"/>
    <col min="5366" max="5368" width="8.42578125" style="137" customWidth="1"/>
    <col min="5369" max="5369" width="9.85546875" style="137" customWidth="1"/>
    <col min="5370" max="5372" width="8.42578125" style="137" customWidth="1"/>
    <col min="5373" max="5373" width="9.85546875" style="137" customWidth="1"/>
    <col min="5374" max="5376" width="8.42578125" style="137" customWidth="1"/>
    <col min="5377" max="5377" width="9.85546875" style="137" customWidth="1"/>
    <col min="5378" max="5380" width="8.42578125" style="137" customWidth="1"/>
    <col min="5381" max="5381" width="9.85546875" style="137" customWidth="1"/>
    <col min="5382" max="5384" width="8.42578125" style="137" customWidth="1"/>
    <col min="5385" max="5608" width="10.28515625" style="137"/>
    <col min="5609" max="5609" width="16.85546875" style="137" customWidth="1"/>
    <col min="5610" max="5610" width="4.85546875" style="137" customWidth="1"/>
    <col min="5611" max="5611" width="10.7109375" style="137" customWidth="1"/>
    <col min="5612" max="5612" width="8" style="137" customWidth="1"/>
    <col min="5613" max="5613" width="13.28515625" style="137" customWidth="1"/>
    <col min="5614" max="5616" width="8.42578125" style="137" customWidth="1"/>
    <col min="5617" max="5617" width="9.85546875" style="137" customWidth="1"/>
    <col min="5618" max="5620" width="8.42578125" style="137" customWidth="1"/>
    <col min="5621" max="5621" width="9.85546875" style="137" customWidth="1"/>
    <col min="5622" max="5624" width="8.42578125" style="137" customWidth="1"/>
    <col min="5625" max="5625" width="9.85546875" style="137" customWidth="1"/>
    <col min="5626" max="5628" width="8.42578125" style="137" customWidth="1"/>
    <col min="5629" max="5629" width="9.85546875" style="137" customWidth="1"/>
    <col min="5630" max="5632" width="8.42578125" style="137" customWidth="1"/>
    <col min="5633" max="5633" width="9.85546875" style="137" customWidth="1"/>
    <col min="5634" max="5636" width="8.42578125" style="137" customWidth="1"/>
    <col min="5637" max="5637" width="9.85546875" style="137" customWidth="1"/>
    <col min="5638" max="5640" width="8.42578125" style="137" customWidth="1"/>
    <col min="5641" max="5864" width="10.28515625" style="137"/>
    <col min="5865" max="5865" width="16.85546875" style="137" customWidth="1"/>
    <col min="5866" max="5866" width="4.85546875" style="137" customWidth="1"/>
    <col min="5867" max="5867" width="10.7109375" style="137" customWidth="1"/>
    <col min="5868" max="5868" width="8" style="137" customWidth="1"/>
    <col min="5869" max="5869" width="13.28515625" style="137" customWidth="1"/>
    <col min="5870" max="5872" width="8.42578125" style="137" customWidth="1"/>
    <col min="5873" max="5873" width="9.85546875" style="137" customWidth="1"/>
    <col min="5874" max="5876" width="8.42578125" style="137" customWidth="1"/>
    <col min="5877" max="5877" width="9.85546875" style="137" customWidth="1"/>
    <col min="5878" max="5880" width="8.42578125" style="137" customWidth="1"/>
    <col min="5881" max="5881" width="9.85546875" style="137" customWidth="1"/>
    <col min="5882" max="5884" width="8.42578125" style="137" customWidth="1"/>
    <col min="5885" max="5885" width="9.85546875" style="137" customWidth="1"/>
    <col min="5886" max="5888" width="8.42578125" style="137" customWidth="1"/>
    <col min="5889" max="5889" width="9.85546875" style="137" customWidth="1"/>
    <col min="5890" max="5892" width="8.42578125" style="137" customWidth="1"/>
    <col min="5893" max="5893" width="9.85546875" style="137" customWidth="1"/>
    <col min="5894" max="5896" width="8.42578125" style="137" customWidth="1"/>
    <col min="5897" max="6120" width="10.28515625" style="137"/>
    <col min="6121" max="6121" width="16.85546875" style="137" customWidth="1"/>
    <col min="6122" max="6122" width="4.85546875" style="137" customWidth="1"/>
    <col min="6123" max="6123" width="10.7109375" style="137" customWidth="1"/>
    <col min="6124" max="6124" width="8" style="137" customWidth="1"/>
    <col min="6125" max="6125" width="13.28515625" style="137" customWidth="1"/>
    <col min="6126" max="6128" width="8.42578125" style="137" customWidth="1"/>
    <col min="6129" max="6129" width="9.85546875" style="137" customWidth="1"/>
    <col min="6130" max="6132" width="8.42578125" style="137" customWidth="1"/>
    <col min="6133" max="6133" width="9.85546875" style="137" customWidth="1"/>
    <col min="6134" max="6136" width="8.42578125" style="137" customWidth="1"/>
    <col min="6137" max="6137" width="9.85546875" style="137" customWidth="1"/>
    <col min="6138" max="6140" width="8.42578125" style="137" customWidth="1"/>
    <col min="6141" max="6141" width="9.85546875" style="137" customWidth="1"/>
    <col min="6142" max="6144" width="8.42578125" style="137" customWidth="1"/>
    <col min="6145" max="6145" width="9.85546875" style="137" customWidth="1"/>
    <col min="6146" max="6148" width="8.42578125" style="137" customWidth="1"/>
    <col min="6149" max="6149" width="9.85546875" style="137" customWidth="1"/>
    <col min="6150" max="6152" width="8.42578125" style="137" customWidth="1"/>
    <col min="6153" max="6376" width="10.28515625" style="137"/>
    <col min="6377" max="6377" width="16.85546875" style="137" customWidth="1"/>
    <col min="6378" max="6378" width="4.85546875" style="137" customWidth="1"/>
    <col min="6379" max="6379" width="10.7109375" style="137" customWidth="1"/>
    <col min="6380" max="6380" width="8" style="137" customWidth="1"/>
    <col min="6381" max="6381" width="13.28515625" style="137" customWidth="1"/>
    <col min="6382" max="6384" width="8.42578125" style="137" customWidth="1"/>
    <col min="6385" max="6385" width="9.85546875" style="137" customWidth="1"/>
    <col min="6386" max="6388" width="8.42578125" style="137" customWidth="1"/>
    <col min="6389" max="6389" width="9.85546875" style="137" customWidth="1"/>
    <col min="6390" max="6392" width="8.42578125" style="137" customWidth="1"/>
    <col min="6393" max="6393" width="9.85546875" style="137" customWidth="1"/>
    <col min="6394" max="6396" width="8.42578125" style="137" customWidth="1"/>
    <col min="6397" max="6397" width="9.85546875" style="137" customWidth="1"/>
    <col min="6398" max="6400" width="8.42578125" style="137" customWidth="1"/>
    <col min="6401" max="6401" width="9.85546875" style="137" customWidth="1"/>
    <col min="6402" max="6404" width="8.42578125" style="137" customWidth="1"/>
    <col min="6405" max="6405" width="9.85546875" style="137" customWidth="1"/>
    <col min="6406" max="6408" width="8.42578125" style="137" customWidth="1"/>
    <col min="6409" max="6632" width="10.28515625" style="137"/>
    <col min="6633" max="6633" width="16.85546875" style="137" customWidth="1"/>
    <col min="6634" max="6634" width="4.85546875" style="137" customWidth="1"/>
    <col min="6635" max="6635" width="10.7109375" style="137" customWidth="1"/>
    <col min="6636" max="6636" width="8" style="137" customWidth="1"/>
    <col min="6637" max="6637" width="13.28515625" style="137" customWidth="1"/>
    <col min="6638" max="6640" width="8.42578125" style="137" customWidth="1"/>
    <col min="6641" max="6641" width="9.85546875" style="137" customWidth="1"/>
    <col min="6642" max="6644" width="8.42578125" style="137" customWidth="1"/>
    <col min="6645" max="6645" width="9.85546875" style="137" customWidth="1"/>
    <col min="6646" max="6648" width="8.42578125" style="137" customWidth="1"/>
    <col min="6649" max="6649" width="9.85546875" style="137" customWidth="1"/>
    <col min="6650" max="6652" width="8.42578125" style="137" customWidth="1"/>
    <col min="6653" max="6653" width="9.85546875" style="137" customWidth="1"/>
    <col min="6654" max="6656" width="8.42578125" style="137" customWidth="1"/>
    <col min="6657" max="6657" width="9.85546875" style="137" customWidth="1"/>
    <col min="6658" max="6660" width="8.42578125" style="137" customWidth="1"/>
    <col min="6661" max="6661" width="9.85546875" style="137" customWidth="1"/>
    <col min="6662" max="6664" width="8.42578125" style="137" customWidth="1"/>
    <col min="6665" max="6888" width="10.28515625" style="137"/>
    <col min="6889" max="6889" width="16.85546875" style="137" customWidth="1"/>
    <col min="6890" max="6890" width="4.85546875" style="137" customWidth="1"/>
    <col min="6891" max="6891" width="10.7109375" style="137" customWidth="1"/>
    <col min="6892" max="6892" width="8" style="137" customWidth="1"/>
    <col min="6893" max="6893" width="13.28515625" style="137" customWidth="1"/>
    <col min="6894" max="6896" width="8.42578125" style="137" customWidth="1"/>
    <col min="6897" max="6897" width="9.85546875" style="137" customWidth="1"/>
    <col min="6898" max="6900" width="8.42578125" style="137" customWidth="1"/>
    <col min="6901" max="6901" width="9.85546875" style="137" customWidth="1"/>
    <col min="6902" max="6904" width="8.42578125" style="137" customWidth="1"/>
    <col min="6905" max="6905" width="9.85546875" style="137" customWidth="1"/>
    <col min="6906" max="6908" width="8.42578125" style="137" customWidth="1"/>
    <col min="6909" max="6909" width="9.85546875" style="137" customWidth="1"/>
    <col min="6910" max="6912" width="8.42578125" style="137" customWidth="1"/>
    <col min="6913" max="6913" width="9.85546875" style="137" customWidth="1"/>
    <col min="6914" max="6916" width="8.42578125" style="137" customWidth="1"/>
    <col min="6917" max="6917" width="9.85546875" style="137" customWidth="1"/>
    <col min="6918" max="6920" width="8.42578125" style="137" customWidth="1"/>
    <col min="6921" max="7144" width="10.28515625" style="137"/>
    <col min="7145" max="7145" width="16.85546875" style="137" customWidth="1"/>
    <col min="7146" max="7146" width="4.85546875" style="137" customWidth="1"/>
    <col min="7147" max="7147" width="10.7109375" style="137" customWidth="1"/>
    <col min="7148" max="7148" width="8" style="137" customWidth="1"/>
    <col min="7149" max="7149" width="13.28515625" style="137" customWidth="1"/>
    <col min="7150" max="7152" width="8.42578125" style="137" customWidth="1"/>
    <col min="7153" max="7153" width="9.85546875" style="137" customWidth="1"/>
    <col min="7154" max="7156" width="8.42578125" style="137" customWidth="1"/>
    <col min="7157" max="7157" width="9.85546875" style="137" customWidth="1"/>
    <col min="7158" max="7160" width="8.42578125" style="137" customWidth="1"/>
    <col min="7161" max="7161" width="9.85546875" style="137" customWidth="1"/>
    <col min="7162" max="7164" width="8.42578125" style="137" customWidth="1"/>
    <col min="7165" max="7165" width="9.85546875" style="137" customWidth="1"/>
    <col min="7166" max="7168" width="8.42578125" style="137" customWidth="1"/>
    <col min="7169" max="7169" width="9.85546875" style="137" customWidth="1"/>
    <col min="7170" max="7172" width="8.42578125" style="137" customWidth="1"/>
    <col min="7173" max="7173" width="9.85546875" style="137" customWidth="1"/>
    <col min="7174" max="7176" width="8.42578125" style="137" customWidth="1"/>
    <col min="7177" max="7400" width="10.28515625" style="137"/>
    <col min="7401" max="7401" width="16.85546875" style="137" customWidth="1"/>
    <col min="7402" max="7402" width="4.85546875" style="137" customWidth="1"/>
    <col min="7403" max="7403" width="10.7109375" style="137" customWidth="1"/>
    <col min="7404" max="7404" width="8" style="137" customWidth="1"/>
    <col min="7405" max="7405" width="13.28515625" style="137" customWidth="1"/>
    <col min="7406" max="7408" width="8.42578125" style="137" customWidth="1"/>
    <col min="7409" max="7409" width="9.85546875" style="137" customWidth="1"/>
    <col min="7410" max="7412" width="8.42578125" style="137" customWidth="1"/>
    <col min="7413" max="7413" width="9.85546875" style="137" customWidth="1"/>
    <col min="7414" max="7416" width="8.42578125" style="137" customWidth="1"/>
    <col min="7417" max="7417" width="9.85546875" style="137" customWidth="1"/>
    <col min="7418" max="7420" width="8.42578125" style="137" customWidth="1"/>
    <col min="7421" max="7421" width="9.85546875" style="137" customWidth="1"/>
    <col min="7422" max="7424" width="8.42578125" style="137" customWidth="1"/>
    <col min="7425" max="7425" width="9.85546875" style="137" customWidth="1"/>
    <col min="7426" max="7428" width="8.42578125" style="137" customWidth="1"/>
    <col min="7429" max="7429" width="9.85546875" style="137" customWidth="1"/>
    <col min="7430" max="7432" width="8.42578125" style="137" customWidth="1"/>
    <col min="7433" max="7656" width="10.28515625" style="137"/>
    <col min="7657" max="7657" width="16.85546875" style="137" customWidth="1"/>
    <col min="7658" max="7658" width="4.85546875" style="137" customWidth="1"/>
    <col min="7659" max="7659" width="10.7109375" style="137" customWidth="1"/>
    <col min="7660" max="7660" width="8" style="137" customWidth="1"/>
    <col min="7661" max="7661" width="13.28515625" style="137" customWidth="1"/>
    <col min="7662" max="7664" width="8.42578125" style="137" customWidth="1"/>
    <col min="7665" max="7665" width="9.85546875" style="137" customWidth="1"/>
    <col min="7666" max="7668" width="8.42578125" style="137" customWidth="1"/>
    <col min="7669" max="7669" width="9.85546875" style="137" customWidth="1"/>
    <col min="7670" max="7672" width="8.42578125" style="137" customWidth="1"/>
    <col min="7673" max="7673" width="9.85546875" style="137" customWidth="1"/>
    <col min="7674" max="7676" width="8.42578125" style="137" customWidth="1"/>
    <col min="7677" max="7677" width="9.85546875" style="137" customWidth="1"/>
    <col min="7678" max="7680" width="8.42578125" style="137" customWidth="1"/>
    <col min="7681" max="7681" width="9.85546875" style="137" customWidth="1"/>
    <col min="7682" max="7684" width="8.42578125" style="137" customWidth="1"/>
    <col min="7685" max="7685" width="9.85546875" style="137" customWidth="1"/>
    <col min="7686" max="7688" width="8.42578125" style="137" customWidth="1"/>
    <col min="7689" max="7912" width="10.28515625" style="137"/>
    <col min="7913" max="7913" width="16.85546875" style="137" customWidth="1"/>
    <col min="7914" max="7914" width="4.85546875" style="137" customWidth="1"/>
    <col min="7915" max="7915" width="10.7109375" style="137" customWidth="1"/>
    <col min="7916" max="7916" width="8" style="137" customWidth="1"/>
    <col min="7917" max="7917" width="13.28515625" style="137" customWidth="1"/>
    <col min="7918" max="7920" width="8.42578125" style="137" customWidth="1"/>
    <col min="7921" max="7921" width="9.85546875" style="137" customWidth="1"/>
    <col min="7922" max="7924" width="8.42578125" style="137" customWidth="1"/>
    <col min="7925" max="7925" width="9.85546875" style="137" customWidth="1"/>
    <col min="7926" max="7928" width="8.42578125" style="137" customWidth="1"/>
    <col min="7929" max="7929" width="9.85546875" style="137" customWidth="1"/>
    <col min="7930" max="7932" width="8.42578125" style="137" customWidth="1"/>
    <col min="7933" max="7933" width="9.85546875" style="137" customWidth="1"/>
    <col min="7934" max="7936" width="8.42578125" style="137" customWidth="1"/>
    <col min="7937" max="7937" width="9.85546875" style="137" customWidth="1"/>
    <col min="7938" max="7940" width="8.42578125" style="137" customWidth="1"/>
    <col min="7941" max="7941" width="9.85546875" style="137" customWidth="1"/>
    <col min="7942" max="7944" width="8.42578125" style="137" customWidth="1"/>
    <col min="7945" max="8168" width="10.28515625" style="137"/>
    <col min="8169" max="8169" width="16.85546875" style="137" customWidth="1"/>
    <col min="8170" max="8170" width="4.85546875" style="137" customWidth="1"/>
    <col min="8171" max="8171" width="10.7109375" style="137" customWidth="1"/>
    <col min="8172" max="8172" width="8" style="137" customWidth="1"/>
    <col min="8173" max="8173" width="13.28515625" style="137" customWidth="1"/>
    <col min="8174" max="8176" width="8.42578125" style="137" customWidth="1"/>
    <col min="8177" max="8177" width="9.85546875" style="137" customWidth="1"/>
    <col min="8178" max="8180" width="8.42578125" style="137" customWidth="1"/>
    <col min="8181" max="8181" width="9.85546875" style="137" customWidth="1"/>
    <col min="8182" max="8184" width="8.42578125" style="137" customWidth="1"/>
    <col min="8185" max="8185" width="9.85546875" style="137" customWidth="1"/>
    <col min="8186" max="8188" width="8.42578125" style="137" customWidth="1"/>
    <col min="8189" max="8189" width="9.85546875" style="137" customWidth="1"/>
    <col min="8190" max="8192" width="8.42578125" style="137" customWidth="1"/>
    <col min="8193" max="8193" width="9.85546875" style="137" customWidth="1"/>
    <col min="8194" max="8196" width="8.42578125" style="137" customWidth="1"/>
    <col min="8197" max="8197" width="9.85546875" style="137" customWidth="1"/>
    <col min="8198" max="8200" width="8.42578125" style="137" customWidth="1"/>
    <col min="8201" max="8424" width="10.28515625" style="137"/>
    <col min="8425" max="8425" width="16.85546875" style="137" customWidth="1"/>
    <col min="8426" max="8426" width="4.85546875" style="137" customWidth="1"/>
    <col min="8427" max="8427" width="10.7109375" style="137" customWidth="1"/>
    <col min="8428" max="8428" width="8" style="137" customWidth="1"/>
    <col min="8429" max="8429" width="13.28515625" style="137" customWidth="1"/>
    <col min="8430" max="8432" width="8.42578125" style="137" customWidth="1"/>
    <col min="8433" max="8433" width="9.85546875" style="137" customWidth="1"/>
    <col min="8434" max="8436" width="8.42578125" style="137" customWidth="1"/>
    <col min="8437" max="8437" width="9.85546875" style="137" customWidth="1"/>
    <col min="8438" max="8440" width="8.42578125" style="137" customWidth="1"/>
    <col min="8441" max="8441" width="9.85546875" style="137" customWidth="1"/>
    <col min="8442" max="8444" width="8.42578125" style="137" customWidth="1"/>
    <col min="8445" max="8445" width="9.85546875" style="137" customWidth="1"/>
    <col min="8446" max="8448" width="8.42578125" style="137" customWidth="1"/>
    <col min="8449" max="8449" width="9.85546875" style="137" customWidth="1"/>
    <col min="8450" max="8452" width="8.42578125" style="137" customWidth="1"/>
    <col min="8453" max="8453" width="9.85546875" style="137" customWidth="1"/>
    <col min="8454" max="8456" width="8.42578125" style="137" customWidth="1"/>
    <col min="8457" max="8680" width="10.28515625" style="137"/>
    <col min="8681" max="8681" width="16.85546875" style="137" customWidth="1"/>
    <col min="8682" max="8682" width="4.85546875" style="137" customWidth="1"/>
    <col min="8683" max="8683" width="10.7109375" style="137" customWidth="1"/>
    <col min="8684" max="8684" width="8" style="137" customWidth="1"/>
    <col min="8685" max="8685" width="13.28515625" style="137" customWidth="1"/>
    <col min="8686" max="8688" width="8.42578125" style="137" customWidth="1"/>
    <col min="8689" max="8689" width="9.85546875" style="137" customWidth="1"/>
    <col min="8690" max="8692" width="8.42578125" style="137" customWidth="1"/>
    <col min="8693" max="8693" width="9.85546875" style="137" customWidth="1"/>
    <col min="8694" max="8696" width="8.42578125" style="137" customWidth="1"/>
    <col min="8697" max="8697" width="9.85546875" style="137" customWidth="1"/>
    <col min="8698" max="8700" width="8.42578125" style="137" customWidth="1"/>
    <col min="8701" max="8701" width="9.85546875" style="137" customWidth="1"/>
    <col min="8702" max="8704" width="8.42578125" style="137" customWidth="1"/>
    <col min="8705" max="8705" width="9.85546875" style="137" customWidth="1"/>
    <col min="8706" max="8708" width="8.42578125" style="137" customWidth="1"/>
    <col min="8709" max="8709" width="9.85546875" style="137" customWidth="1"/>
    <col min="8710" max="8712" width="8.42578125" style="137" customWidth="1"/>
    <col min="8713" max="8936" width="10.28515625" style="137"/>
    <col min="8937" max="8937" width="16.85546875" style="137" customWidth="1"/>
    <col min="8938" max="8938" width="4.85546875" style="137" customWidth="1"/>
    <col min="8939" max="8939" width="10.7109375" style="137" customWidth="1"/>
    <col min="8940" max="8940" width="8" style="137" customWidth="1"/>
    <col min="8941" max="8941" width="13.28515625" style="137" customWidth="1"/>
    <col min="8942" max="8944" width="8.42578125" style="137" customWidth="1"/>
    <col min="8945" max="8945" width="9.85546875" style="137" customWidth="1"/>
    <col min="8946" max="8948" width="8.42578125" style="137" customWidth="1"/>
    <col min="8949" max="8949" width="9.85546875" style="137" customWidth="1"/>
    <col min="8950" max="8952" width="8.42578125" style="137" customWidth="1"/>
    <col min="8953" max="8953" width="9.85546875" style="137" customWidth="1"/>
    <col min="8954" max="8956" width="8.42578125" style="137" customWidth="1"/>
    <col min="8957" max="8957" width="9.85546875" style="137" customWidth="1"/>
    <col min="8958" max="8960" width="8.42578125" style="137" customWidth="1"/>
    <col min="8961" max="8961" width="9.85546875" style="137" customWidth="1"/>
    <col min="8962" max="8964" width="8.42578125" style="137" customWidth="1"/>
    <col min="8965" max="8965" width="9.85546875" style="137" customWidth="1"/>
    <col min="8966" max="8968" width="8.42578125" style="137" customWidth="1"/>
    <col min="8969" max="9192" width="10.28515625" style="137"/>
    <col min="9193" max="9193" width="16.85546875" style="137" customWidth="1"/>
    <col min="9194" max="9194" width="4.85546875" style="137" customWidth="1"/>
    <col min="9195" max="9195" width="10.7109375" style="137" customWidth="1"/>
    <col min="9196" max="9196" width="8" style="137" customWidth="1"/>
    <col min="9197" max="9197" width="13.28515625" style="137" customWidth="1"/>
    <col min="9198" max="9200" width="8.42578125" style="137" customWidth="1"/>
    <col min="9201" max="9201" width="9.85546875" style="137" customWidth="1"/>
    <col min="9202" max="9204" width="8.42578125" style="137" customWidth="1"/>
    <col min="9205" max="9205" width="9.85546875" style="137" customWidth="1"/>
    <col min="9206" max="9208" width="8.42578125" style="137" customWidth="1"/>
    <col min="9209" max="9209" width="9.85546875" style="137" customWidth="1"/>
    <col min="9210" max="9212" width="8.42578125" style="137" customWidth="1"/>
    <col min="9213" max="9213" width="9.85546875" style="137" customWidth="1"/>
    <col min="9214" max="9216" width="8.42578125" style="137" customWidth="1"/>
    <col min="9217" max="9217" width="9.85546875" style="137" customWidth="1"/>
    <col min="9218" max="9220" width="8.42578125" style="137" customWidth="1"/>
    <col min="9221" max="9221" width="9.85546875" style="137" customWidth="1"/>
    <col min="9222" max="9224" width="8.42578125" style="137" customWidth="1"/>
    <col min="9225" max="9448" width="10.28515625" style="137"/>
    <col min="9449" max="9449" width="16.85546875" style="137" customWidth="1"/>
    <col min="9450" max="9450" width="4.85546875" style="137" customWidth="1"/>
    <col min="9451" max="9451" width="10.7109375" style="137" customWidth="1"/>
    <col min="9452" max="9452" width="8" style="137" customWidth="1"/>
    <col min="9453" max="9453" width="13.28515625" style="137" customWidth="1"/>
    <col min="9454" max="9456" width="8.42578125" style="137" customWidth="1"/>
    <col min="9457" max="9457" width="9.85546875" style="137" customWidth="1"/>
    <col min="9458" max="9460" width="8.42578125" style="137" customWidth="1"/>
    <col min="9461" max="9461" width="9.85546875" style="137" customWidth="1"/>
    <col min="9462" max="9464" width="8.42578125" style="137" customWidth="1"/>
    <col min="9465" max="9465" width="9.85546875" style="137" customWidth="1"/>
    <col min="9466" max="9468" width="8.42578125" style="137" customWidth="1"/>
    <col min="9469" max="9469" width="9.85546875" style="137" customWidth="1"/>
    <col min="9470" max="9472" width="8.42578125" style="137" customWidth="1"/>
    <col min="9473" max="9473" width="9.85546875" style="137" customWidth="1"/>
    <col min="9474" max="9476" width="8.42578125" style="137" customWidth="1"/>
    <col min="9477" max="9477" width="9.85546875" style="137" customWidth="1"/>
    <col min="9478" max="9480" width="8.42578125" style="137" customWidth="1"/>
    <col min="9481" max="9704" width="10.28515625" style="137"/>
    <col min="9705" max="9705" width="16.85546875" style="137" customWidth="1"/>
    <col min="9706" max="9706" width="4.85546875" style="137" customWidth="1"/>
    <col min="9707" max="9707" width="10.7109375" style="137" customWidth="1"/>
    <col min="9708" max="9708" width="8" style="137" customWidth="1"/>
    <col min="9709" max="9709" width="13.28515625" style="137" customWidth="1"/>
    <col min="9710" max="9712" width="8.42578125" style="137" customWidth="1"/>
    <col min="9713" max="9713" width="9.85546875" style="137" customWidth="1"/>
    <col min="9714" max="9716" width="8.42578125" style="137" customWidth="1"/>
    <col min="9717" max="9717" width="9.85546875" style="137" customWidth="1"/>
    <col min="9718" max="9720" width="8.42578125" style="137" customWidth="1"/>
    <col min="9721" max="9721" width="9.85546875" style="137" customWidth="1"/>
    <col min="9722" max="9724" width="8.42578125" style="137" customWidth="1"/>
    <col min="9725" max="9725" width="9.85546875" style="137" customWidth="1"/>
    <col min="9726" max="9728" width="8.42578125" style="137" customWidth="1"/>
    <col min="9729" max="9729" width="9.85546875" style="137" customWidth="1"/>
    <col min="9730" max="9732" width="8.42578125" style="137" customWidth="1"/>
    <col min="9733" max="9733" width="9.85546875" style="137" customWidth="1"/>
    <col min="9734" max="9736" width="8.42578125" style="137" customWidth="1"/>
    <col min="9737" max="9960" width="10.28515625" style="137"/>
    <col min="9961" max="9961" width="16.85546875" style="137" customWidth="1"/>
    <col min="9962" max="9962" width="4.85546875" style="137" customWidth="1"/>
    <col min="9963" max="9963" width="10.7109375" style="137" customWidth="1"/>
    <col min="9964" max="9964" width="8" style="137" customWidth="1"/>
    <col min="9965" max="9965" width="13.28515625" style="137" customWidth="1"/>
    <col min="9966" max="9968" width="8.42578125" style="137" customWidth="1"/>
    <col min="9969" max="9969" width="9.85546875" style="137" customWidth="1"/>
    <col min="9970" max="9972" width="8.42578125" style="137" customWidth="1"/>
    <col min="9973" max="9973" width="9.85546875" style="137" customWidth="1"/>
    <col min="9974" max="9976" width="8.42578125" style="137" customWidth="1"/>
    <col min="9977" max="9977" width="9.85546875" style="137" customWidth="1"/>
    <col min="9978" max="9980" width="8.42578125" style="137" customWidth="1"/>
    <col min="9981" max="9981" width="9.85546875" style="137" customWidth="1"/>
    <col min="9982" max="9984" width="8.42578125" style="137" customWidth="1"/>
    <col min="9985" max="9985" width="9.85546875" style="137" customWidth="1"/>
    <col min="9986" max="9988" width="8.42578125" style="137" customWidth="1"/>
    <col min="9989" max="9989" width="9.85546875" style="137" customWidth="1"/>
    <col min="9990" max="9992" width="8.42578125" style="137" customWidth="1"/>
    <col min="9993" max="10216" width="10.28515625" style="137"/>
    <col min="10217" max="10217" width="16.85546875" style="137" customWidth="1"/>
    <col min="10218" max="10218" width="4.85546875" style="137" customWidth="1"/>
    <col min="10219" max="10219" width="10.7109375" style="137" customWidth="1"/>
    <col min="10220" max="10220" width="8" style="137" customWidth="1"/>
    <col min="10221" max="10221" width="13.28515625" style="137" customWidth="1"/>
    <col min="10222" max="10224" width="8.42578125" style="137" customWidth="1"/>
    <col min="10225" max="10225" width="9.85546875" style="137" customWidth="1"/>
    <col min="10226" max="10228" width="8.42578125" style="137" customWidth="1"/>
    <col min="10229" max="10229" width="9.85546875" style="137" customWidth="1"/>
    <col min="10230" max="10232" width="8.42578125" style="137" customWidth="1"/>
    <col min="10233" max="10233" width="9.85546875" style="137" customWidth="1"/>
    <col min="10234" max="10236" width="8.42578125" style="137" customWidth="1"/>
    <col min="10237" max="10237" width="9.85546875" style="137" customWidth="1"/>
    <col min="10238" max="10240" width="8.42578125" style="137" customWidth="1"/>
    <col min="10241" max="10241" width="9.85546875" style="137" customWidth="1"/>
    <col min="10242" max="10244" width="8.42578125" style="137" customWidth="1"/>
    <col min="10245" max="10245" width="9.85546875" style="137" customWidth="1"/>
    <col min="10246" max="10248" width="8.42578125" style="137" customWidth="1"/>
    <col min="10249" max="10472" width="10.28515625" style="137"/>
    <col min="10473" max="10473" width="16.85546875" style="137" customWidth="1"/>
    <col min="10474" max="10474" width="4.85546875" style="137" customWidth="1"/>
    <col min="10475" max="10475" width="10.7109375" style="137" customWidth="1"/>
    <col min="10476" max="10476" width="8" style="137" customWidth="1"/>
    <col min="10477" max="10477" width="13.28515625" style="137" customWidth="1"/>
    <col min="10478" max="10480" width="8.42578125" style="137" customWidth="1"/>
    <col min="10481" max="10481" width="9.85546875" style="137" customWidth="1"/>
    <col min="10482" max="10484" width="8.42578125" style="137" customWidth="1"/>
    <col min="10485" max="10485" width="9.85546875" style="137" customWidth="1"/>
    <col min="10486" max="10488" width="8.42578125" style="137" customWidth="1"/>
    <col min="10489" max="10489" width="9.85546875" style="137" customWidth="1"/>
    <col min="10490" max="10492" width="8.42578125" style="137" customWidth="1"/>
    <col min="10493" max="10493" width="9.85546875" style="137" customWidth="1"/>
    <col min="10494" max="10496" width="8.42578125" style="137" customWidth="1"/>
    <col min="10497" max="10497" width="9.85546875" style="137" customWidth="1"/>
    <col min="10498" max="10500" width="8.42578125" style="137" customWidth="1"/>
    <col min="10501" max="10501" width="9.85546875" style="137" customWidth="1"/>
    <col min="10502" max="10504" width="8.42578125" style="137" customWidth="1"/>
    <col min="10505" max="10728" width="10.28515625" style="137"/>
    <col min="10729" max="10729" width="16.85546875" style="137" customWidth="1"/>
    <col min="10730" max="10730" width="4.85546875" style="137" customWidth="1"/>
    <col min="10731" max="10731" width="10.7109375" style="137" customWidth="1"/>
    <col min="10732" max="10732" width="8" style="137" customWidth="1"/>
    <col min="10733" max="10733" width="13.28515625" style="137" customWidth="1"/>
    <col min="10734" max="10736" width="8.42578125" style="137" customWidth="1"/>
    <col min="10737" max="10737" width="9.85546875" style="137" customWidth="1"/>
    <col min="10738" max="10740" width="8.42578125" style="137" customWidth="1"/>
    <col min="10741" max="10741" width="9.85546875" style="137" customWidth="1"/>
    <col min="10742" max="10744" width="8.42578125" style="137" customWidth="1"/>
    <col min="10745" max="10745" width="9.85546875" style="137" customWidth="1"/>
    <col min="10746" max="10748" width="8.42578125" style="137" customWidth="1"/>
    <col min="10749" max="10749" width="9.85546875" style="137" customWidth="1"/>
    <col min="10750" max="10752" width="8.42578125" style="137" customWidth="1"/>
    <col min="10753" max="10753" width="9.85546875" style="137" customWidth="1"/>
    <col min="10754" max="10756" width="8.42578125" style="137" customWidth="1"/>
    <col min="10757" max="10757" width="9.85546875" style="137" customWidth="1"/>
    <col min="10758" max="10760" width="8.42578125" style="137" customWidth="1"/>
    <col min="10761" max="10984" width="10.28515625" style="137"/>
    <col min="10985" max="10985" width="16.85546875" style="137" customWidth="1"/>
    <col min="10986" max="10986" width="4.85546875" style="137" customWidth="1"/>
    <col min="10987" max="10987" width="10.7109375" style="137" customWidth="1"/>
    <col min="10988" max="10988" width="8" style="137" customWidth="1"/>
    <col min="10989" max="10989" width="13.28515625" style="137" customWidth="1"/>
    <col min="10990" max="10992" width="8.42578125" style="137" customWidth="1"/>
    <col min="10993" max="10993" width="9.85546875" style="137" customWidth="1"/>
    <col min="10994" max="10996" width="8.42578125" style="137" customWidth="1"/>
    <col min="10997" max="10997" width="9.85546875" style="137" customWidth="1"/>
    <col min="10998" max="11000" width="8.42578125" style="137" customWidth="1"/>
    <col min="11001" max="11001" width="9.85546875" style="137" customWidth="1"/>
    <col min="11002" max="11004" width="8.42578125" style="137" customWidth="1"/>
    <col min="11005" max="11005" width="9.85546875" style="137" customWidth="1"/>
    <col min="11006" max="11008" width="8.42578125" style="137" customWidth="1"/>
    <col min="11009" max="11009" width="9.85546875" style="137" customWidth="1"/>
    <col min="11010" max="11012" width="8.42578125" style="137" customWidth="1"/>
    <col min="11013" max="11013" width="9.85546875" style="137" customWidth="1"/>
    <col min="11014" max="11016" width="8.42578125" style="137" customWidth="1"/>
    <col min="11017" max="11240" width="10.28515625" style="137"/>
    <col min="11241" max="11241" width="16.85546875" style="137" customWidth="1"/>
    <col min="11242" max="11242" width="4.85546875" style="137" customWidth="1"/>
    <col min="11243" max="11243" width="10.7109375" style="137" customWidth="1"/>
    <col min="11244" max="11244" width="8" style="137" customWidth="1"/>
    <col min="11245" max="11245" width="13.28515625" style="137" customWidth="1"/>
    <col min="11246" max="11248" width="8.42578125" style="137" customWidth="1"/>
    <col min="11249" max="11249" width="9.85546875" style="137" customWidth="1"/>
    <col min="11250" max="11252" width="8.42578125" style="137" customWidth="1"/>
    <col min="11253" max="11253" width="9.85546875" style="137" customWidth="1"/>
    <col min="11254" max="11256" width="8.42578125" style="137" customWidth="1"/>
    <col min="11257" max="11257" width="9.85546875" style="137" customWidth="1"/>
    <col min="11258" max="11260" width="8.42578125" style="137" customWidth="1"/>
    <col min="11261" max="11261" width="9.85546875" style="137" customWidth="1"/>
    <col min="11262" max="11264" width="8.42578125" style="137" customWidth="1"/>
    <col min="11265" max="11265" width="9.85546875" style="137" customWidth="1"/>
    <col min="11266" max="11268" width="8.42578125" style="137" customWidth="1"/>
    <col min="11269" max="11269" width="9.85546875" style="137" customWidth="1"/>
    <col min="11270" max="11272" width="8.42578125" style="137" customWidth="1"/>
    <col min="11273" max="11496" width="10.28515625" style="137"/>
    <col min="11497" max="11497" width="16.85546875" style="137" customWidth="1"/>
    <col min="11498" max="11498" width="4.85546875" style="137" customWidth="1"/>
    <col min="11499" max="11499" width="10.7109375" style="137" customWidth="1"/>
    <col min="11500" max="11500" width="8" style="137" customWidth="1"/>
    <col min="11501" max="11501" width="13.28515625" style="137" customWidth="1"/>
    <col min="11502" max="11504" width="8.42578125" style="137" customWidth="1"/>
    <col min="11505" max="11505" width="9.85546875" style="137" customWidth="1"/>
    <col min="11506" max="11508" width="8.42578125" style="137" customWidth="1"/>
    <col min="11509" max="11509" width="9.85546875" style="137" customWidth="1"/>
    <col min="11510" max="11512" width="8.42578125" style="137" customWidth="1"/>
    <col min="11513" max="11513" width="9.85546875" style="137" customWidth="1"/>
    <col min="11514" max="11516" width="8.42578125" style="137" customWidth="1"/>
    <col min="11517" max="11517" width="9.85546875" style="137" customWidth="1"/>
    <col min="11518" max="11520" width="8.42578125" style="137" customWidth="1"/>
    <col min="11521" max="11521" width="9.85546875" style="137" customWidth="1"/>
    <col min="11522" max="11524" width="8.42578125" style="137" customWidth="1"/>
    <col min="11525" max="11525" width="9.85546875" style="137" customWidth="1"/>
    <col min="11526" max="11528" width="8.42578125" style="137" customWidth="1"/>
    <col min="11529" max="11752" width="10.28515625" style="137"/>
    <col min="11753" max="11753" width="16.85546875" style="137" customWidth="1"/>
    <col min="11754" max="11754" width="4.85546875" style="137" customWidth="1"/>
    <col min="11755" max="11755" width="10.7109375" style="137" customWidth="1"/>
    <col min="11756" max="11756" width="8" style="137" customWidth="1"/>
    <col min="11757" max="11757" width="13.28515625" style="137" customWidth="1"/>
    <col min="11758" max="11760" width="8.42578125" style="137" customWidth="1"/>
    <col min="11761" max="11761" width="9.85546875" style="137" customWidth="1"/>
    <col min="11762" max="11764" width="8.42578125" style="137" customWidth="1"/>
    <col min="11765" max="11765" width="9.85546875" style="137" customWidth="1"/>
    <col min="11766" max="11768" width="8.42578125" style="137" customWidth="1"/>
    <col min="11769" max="11769" width="9.85546875" style="137" customWidth="1"/>
    <col min="11770" max="11772" width="8.42578125" style="137" customWidth="1"/>
    <col min="11773" max="11773" width="9.85546875" style="137" customWidth="1"/>
    <col min="11774" max="11776" width="8.42578125" style="137" customWidth="1"/>
    <col min="11777" max="11777" width="9.85546875" style="137" customWidth="1"/>
    <col min="11778" max="11780" width="8.42578125" style="137" customWidth="1"/>
    <col min="11781" max="11781" width="9.85546875" style="137" customWidth="1"/>
    <col min="11782" max="11784" width="8.42578125" style="137" customWidth="1"/>
    <col min="11785" max="12008" width="10.28515625" style="137"/>
    <col min="12009" max="12009" width="16.85546875" style="137" customWidth="1"/>
    <col min="12010" max="12010" width="4.85546875" style="137" customWidth="1"/>
    <col min="12011" max="12011" width="10.7109375" style="137" customWidth="1"/>
    <col min="12012" max="12012" width="8" style="137" customWidth="1"/>
    <col min="12013" max="12013" width="13.28515625" style="137" customWidth="1"/>
    <col min="12014" max="12016" width="8.42578125" style="137" customWidth="1"/>
    <col min="12017" max="12017" width="9.85546875" style="137" customWidth="1"/>
    <col min="12018" max="12020" width="8.42578125" style="137" customWidth="1"/>
    <col min="12021" max="12021" width="9.85546875" style="137" customWidth="1"/>
    <col min="12022" max="12024" width="8.42578125" style="137" customWidth="1"/>
    <col min="12025" max="12025" width="9.85546875" style="137" customWidth="1"/>
    <col min="12026" max="12028" width="8.42578125" style="137" customWidth="1"/>
    <col min="12029" max="12029" width="9.85546875" style="137" customWidth="1"/>
    <col min="12030" max="12032" width="8.42578125" style="137" customWidth="1"/>
    <col min="12033" max="12033" width="9.85546875" style="137" customWidth="1"/>
    <col min="12034" max="12036" width="8.42578125" style="137" customWidth="1"/>
    <col min="12037" max="12037" width="9.85546875" style="137" customWidth="1"/>
    <col min="12038" max="12040" width="8.42578125" style="137" customWidth="1"/>
    <col min="12041" max="12264" width="10.28515625" style="137"/>
    <col min="12265" max="12265" width="16.85546875" style="137" customWidth="1"/>
    <col min="12266" max="12266" width="4.85546875" style="137" customWidth="1"/>
    <col min="12267" max="12267" width="10.7109375" style="137" customWidth="1"/>
    <col min="12268" max="12268" width="8" style="137" customWidth="1"/>
    <col min="12269" max="12269" width="13.28515625" style="137" customWidth="1"/>
    <col min="12270" max="12272" width="8.42578125" style="137" customWidth="1"/>
    <col min="12273" max="12273" width="9.85546875" style="137" customWidth="1"/>
    <col min="12274" max="12276" width="8.42578125" style="137" customWidth="1"/>
    <col min="12277" max="12277" width="9.85546875" style="137" customWidth="1"/>
    <col min="12278" max="12280" width="8.42578125" style="137" customWidth="1"/>
    <col min="12281" max="12281" width="9.85546875" style="137" customWidth="1"/>
    <col min="12282" max="12284" width="8.42578125" style="137" customWidth="1"/>
    <col min="12285" max="12285" width="9.85546875" style="137" customWidth="1"/>
    <col min="12286" max="12288" width="8.42578125" style="137" customWidth="1"/>
    <col min="12289" max="12289" width="9.85546875" style="137" customWidth="1"/>
    <col min="12290" max="12292" width="8.42578125" style="137" customWidth="1"/>
    <col min="12293" max="12293" width="9.85546875" style="137" customWidth="1"/>
    <col min="12294" max="12296" width="8.42578125" style="137" customWidth="1"/>
    <col min="12297" max="12520" width="10.28515625" style="137"/>
    <col min="12521" max="12521" width="16.85546875" style="137" customWidth="1"/>
    <col min="12522" max="12522" width="4.85546875" style="137" customWidth="1"/>
    <col min="12523" max="12523" width="10.7109375" style="137" customWidth="1"/>
    <col min="12524" max="12524" width="8" style="137" customWidth="1"/>
    <col min="12525" max="12525" width="13.28515625" style="137" customWidth="1"/>
    <col min="12526" max="12528" width="8.42578125" style="137" customWidth="1"/>
    <col min="12529" max="12529" width="9.85546875" style="137" customWidth="1"/>
    <col min="12530" max="12532" width="8.42578125" style="137" customWidth="1"/>
    <col min="12533" max="12533" width="9.85546875" style="137" customWidth="1"/>
    <col min="12534" max="12536" width="8.42578125" style="137" customWidth="1"/>
    <col min="12537" max="12537" width="9.85546875" style="137" customWidth="1"/>
    <col min="12538" max="12540" width="8.42578125" style="137" customWidth="1"/>
    <col min="12541" max="12541" width="9.85546875" style="137" customWidth="1"/>
    <col min="12542" max="12544" width="8.42578125" style="137" customWidth="1"/>
    <col min="12545" max="12545" width="9.85546875" style="137" customWidth="1"/>
    <col min="12546" max="12548" width="8.42578125" style="137" customWidth="1"/>
    <col min="12549" max="12549" width="9.85546875" style="137" customWidth="1"/>
    <col min="12550" max="12552" width="8.42578125" style="137" customWidth="1"/>
    <col min="12553" max="12776" width="10.28515625" style="137"/>
    <col min="12777" max="12777" width="16.85546875" style="137" customWidth="1"/>
    <col min="12778" max="12778" width="4.85546875" style="137" customWidth="1"/>
    <col min="12779" max="12779" width="10.7109375" style="137" customWidth="1"/>
    <col min="12780" max="12780" width="8" style="137" customWidth="1"/>
    <col min="12781" max="12781" width="13.28515625" style="137" customWidth="1"/>
    <col min="12782" max="12784" width="8.42578125" style="137" customWidth="1"/>
    <col min="12785" max="12785" width="9.85546875" style="137" customWidth="1"/>
    <col min="12786" max="12788" width="8.42578125" style="137" customWidth="1"/>
    <col min="12789" max="12789" width="9.85546875" style="137" customWidth="1"/>
    <col min="12790" max="12792" width="8.42578125" style="137" customWidth="1"/>
    <col min="12793" max="12793" width="9.85546875" style="137" customWidth="1"/>
    <col min="12794" max="12796" width="8.42578125" style="137" customWidth="1"/>
    <col min="12797" max="12797" width="9.85546875" style="137" customWidth="1"/>
    <col min="12798" max="12800" width="8.42578125" style="137" customWidth="1"/>
    <col min="12801" max="12801" width="9.85546875" style="137" customWidth="1"/>
    <col min="12802" max="12804" width="8.42578125" style="137" customWidth="1"/>
    <col min="12805" max="12805" width="9.85546875" style="137" customWidth="1"/>
    <col min="12806" max="12808" width="8.42578125" style="137" customWidth="1"/>
    <col min="12809" max="13032" width="10.28515625" style="137"/>
    <col min="13033" max="13033" width="16.85546875" style="137" customWidth="1"/>
    <col min="13034" max="13034" width="4.85546875" style="137" customWidth="1"/>
    <col min="13035" max="13035" width="10.7109375" style="137" customWidth="1"/>
    <col min="13036" max="13036" width="8" style="137" customWidth="1"/>
    <col min="13037" max="13037" width="13.28515625" style="137" customWidth="1"/>
    <col min="13038" max="13040" width="8.42578125" style="137" customWidth="1"/>
    <col min="13041" max="13041" width="9.85546875" style="137" customWidth="1"/>
    <col min="13042" max="13044" width="8.42578125" style="137" customWidth="1"/>
    <col min="13045" max="13045" width="9.85546875" style="137" customWidth="1"/>
    <col min="13046" max="13048" width="8.42578125" style="137" customWidth="1"/>
    <col min="13049" max="13049" width="9.85546875" style="137" customWidth="1"/>
    <col min="13050" max="13052" width="8.42578125" style="137" customWidth="1"/>
    <col min="13053" max="13053" width="9.85546875" style="137" customWidth="1"/>
    <col min="13054" max="13056" width="8.42578125" style="137" customWidth="1"/>
    <col min="13057" max="13057" width="9.85546875" style="137" customWidth="1"/>
    <col min="13058" max="13060" width="8.42578125" style="137" customWidth="1"/>
    <col min="13061" max="13061" width="9.85546875" style="137" customWidth="1"/>
    <col min="13062" max="13064" width="8.42578125" style="137" customWidth="1"/>
    <col min="13065" max="13288" width="10.28515625" style="137"/>
    <col min="13289" max="13289" width="16.85546875" style="137" customWidth="1"/>
    <col min="13290" max="13290" width="4.85546875" style="137" customWidth="1"/>
    <col min="13291" max="13291" width="10.7109375" style="137" customWidth="1"/>
    <col min="13292" max="13292" width="8" style="137" customWidth="1"/>
    <col min="13293" max="13293" width="13.28515625" style="137" customWidth="1"/>
    <col min="13294" max="13296" width="8.42578125" style="137" customWidth="1"/>
    <col min="13297" max="13297" width="9.85546875" style="137" customWidth="1"/>
    <col min="13298" max="13300" width="8.42578125" style="137" customWidth="1"/>
    <col min="13301" max="13301" width="9.85546875" style="137" customWidth="1"/>
    <col min="13302" max="13304" width="8.42578125" style="137" customWidth="1"/>
    <col min="13305" max="13305" width="9.85546875" style="137" customWidth="1"/>
    <col min="13306" max="13308" width="8.42578125" style="137" customWidth="1"/>
    <col min="13309" max="13309" width="9.85546875" style="137" customWidth="1"/>
    <col min="13310" max="13312" width="8.42578125" style="137" customWidth="1"/>
    <col min="13313" max="13313" width="9.85546875" style="137" customWidth="1"/>
    <col min="13314" max="13316" width="8.42578125" style="137" customWidth="1"/>
    <col min="13317" max="13317" width="9.85546875" style="137" customWidth="1"/>
    <col min="13318" max="13320" width="8.42578125" style="137" customWidth="1"/>
    <col min="13321" max="13544" width="10.28515625" style="137"/>
    <col min="13545" max="13545" width="16.85546875" style="137" customWidth="1"/>
    <col min="13546" max="13546" width="4.85546875" style="137" customWidth="1"/>
    <col min="13547" max="13547" width="10.7109375" style="137" customWidth="1"/>
    <col min="13548" max="13548" width="8" style="137" customWidth="1"/>
    <col min="13549" max="13549" width="13.28515625" style="137" customWidth="1"/>
    <col min="13550" max="13552" width="8.42578125" style="137" customWidth="1"/>
    <col min="13553" max="13553" width="9.85546875" style="137" customWidth="1"/>
    <col min="13554" max="13556" width="8.42578125" style="137" customWidth="1"/>
    <col min="13557" max="13557" width="9.85546875" style="137" customWidth="1"/>
    <col min="13558" max="13560" width="8.42578125" style="137" customWidth="1"/>
    <col min="13561" max="13561" width="9.85546875" style="137" customWidth="1"/>
    <col min="13562" max="13564" width="8.42578125" style="137" customWidth="1"/>
    <col min="13565" max="13565" width="9.85546875" style="137" customWidth="1"/>
    <col min="13566" max="13568" width="8.42578125" style="137" customWidth="1"/>
    <col min="13569" max="13569" width="9.85546875" style="137" customWidth="1"/>
    <col min="13570" max="13572" width="8.42578125" style="137" customWidth="1"/>
    <col min="13573" max="13573" width="9.85546875" style="137" customWidth="1"/>
    <col min="13574" max="13576" width="8.42578125" style="137" customWidth="1"/>
    <col min="13577" max="13800" width="10.28515625" style="137"/>
    <col min="13801" max="13801" width="16.85546875" style="137" customWidth="1"/>
    <col min="13802" max="13802" width="4.85546875" style="137" customWidth="1"/>
    <col min="13803" max="13803" width="10.7109375" style="137" customWidth="1"/>
    <col min="13804" max="13804" width="8" style="137" customWidth="1"/>
    <col min="13805" max="13805" width="13.28515625" style="137" customWidth="1"/>
    <col min="13806" max="13808" width="8.42578125" style="137" customWidth="1"/>
    <col min="13809" max="13809" width="9.85546875" style="137" customWidth="1"/>
    <col min="13810" max="13812" width="8.42578125" style="137" customWidth="1"/>
    <col min="13813" max="13813" width="9.85546875" style="137" customWidth="1"/>
    <col min="13814" max="13816" width="8.42578125" style="137" customWidth="1"/>
    <col min="13817" max="13817" width="9.85546875" style="137" customWidth="1"/>
    <col min="13818" max="13820" width="8.42578125" style="137" customWidth="1"/>
    <col min="13821" max="13821" width="9.85546875" style="137" customWidth="1"/>
    <col min="13822" max="13824" width="8.42578125" style="137" customWidth="1"/>
    <col min="13825" max="13825" width="9.85546875" style="137" customWidth="1"/>
    <col min="13826" max="13828" width="8.42578125" style="137" customWidth="1"/>
    <col min="13829" max="13829" width="9.85546875" style="137" customWidth="1"/>
    <col min="13830" max="13832" width="8.42578125" style="137" customWidth="1"/>
    <col min="13833" max="14056" width="10.28515625" style="137"/>
    <col min="14057" max="14057" width="16.85546875" style="137" customWidth="1"/>
    <col min="14058" max="14058" width="4.85546875" style="137" customWidth="1"/>
    <col min="14059" max="14059" width="10.7109375" style="137" customWidth="1"/>
    <col min="14060" max="14060" width="8" style="137" customWidth="1"/>
    <col min="14061" max="14061" width="13.28515625" style="137" customWidth="1"/>
    <col min="14062" max="14064" width="8.42578125" style="137" customWidth="1"/>
    <col min="14065" max="14065" width="9.85546875" style="137" customWidth="1"/>
    <col min="14066" max="14068" width="8.42578125" style="137" customWidth="1"/>
    <col min="14069" max="14069" width="9.85546875" style="137" customWidth="1"/>
    <col min="14070" max="14072" width="8.42578125" style="137" customWidth="1"/>
    <col min="14073" max="14073" width="9.85546875" style="137" customWidth="1"/>
    <col min="14074" max="14076" width="8.42578125" style="137" customWidth="1"/>
    <col min="14077" max="14077" width="9.85546875" style="137" customWidth="1"/>
    <col min="14078" max="14080" width="8.42578125" style="137" customWidth="1"/>
    <col min="14081" max="14081" width="9.85546875" style="137" customWidth="1"/>
    <col min="14082" max="14084" width="8.42578125" style="137" customWidth="1"/>
    <col min="14085" max="14085" width="9.85546875" style="137" customWidth="1"/>
    <col min="14086" max="14088" width="8.42578125" style="137" customWidth="1"/>
    <col min="14089" max="14312" width="10.28515625" style="137"/>
    <col min="14313" max="14313" width="16.85546875" style="137" customWidth="1"/>
    <col min="14314" max="14314" width="4.85546875" style="137" customWidth="1"/>
    <col min="14315" max="14315" width="10.7109375" style="137" customWidth="1"/>
    <col min="14316" max="14316" width="8" style="137" customWidth="1"/>
    <col min="14317" max="14317" width="13.28515625" style="137" customWidth="1"/>
    <col min="14318" max="14320" width="8.42578125" style="137" customWidth="1"/>
    <col min="14321" max="14321" width="9.85546875" style="137" customWidth="1"/>
    <col min="14322" max="14324" width="8.42578125" style="137" customWidth="1"/>
    <col min="14325" max="14325" width="9.85546875" style="137" customWidth="1"/>
    <col min="14326" max="14328" width="8.42578125" style="137" customWidth="1"/>
    <col min="14329" max="14329" width="9.85546875" style="137" customWidth="1"/>
    <col min="14330" max="14332" width="8.42578125" style="137" customWidth="1"/>
    <col min="14333" max="14333" width="9.85546875" style="137" customWidth="1"/>
    <col min="14334" max="14336" width="8.42578125" style="137" customWidth="1"/>
    <col min="14337" max="14337" width="9.85546875" style="137" customWidth="1"/>
    <col min="14338" max="14340" width="8.42578125" style="137" customWidth="1"/>
    <col min="14341" max="14341" width="9.85546875" style="137" customWidth="1"/>
    <col min="14342" max="14344" width="8.42578125" style="137" customWidth="1"/>
    <col min="14345" max="14568" width="10.28515625" style="137"/>
    <col min="14569" max="14569" width="16.85546875" style="137" customWidth="1"/>
    <col min="14570" max="14570" width="4.85546875" style="137" customWidth="1"/>
    <col min="14571" max="14571" width="10.7109375" style="137" customWidth="1"/>
    <col min="14572" max="14572" width="8" style="137" customWidth="1"/>
    <col min="14573" max="14573" width="13.28515625" style="137" customWidth="1"/>
    <col min="14574" max="14576" width="8.42578125" style="137" customWidth="1"/>
    <col min="14577" max="14577" width="9.85546875" style="137" customWidth="1"/>
    <col min="14578" max="14580" width="8.42578125" style="137" customWidth="1"/>
    <col min="14581" max="14581" width="9.85546875" style="137" customWidth="1"/>
    <col min="14582" max="14584" width="8.42578125" style="137" customWidth="1"/>
    <col min="14585" max="14585" width="9.85546875" style="137" customWidth="1"/>
    <col min="14586" max="14588" width="8.42578125" style="137" customWidth="1"/>
    <col min="14589" max="14589" width="9.85546875" style="137" customWidth="1"/>
    <col min="14590" max="14592" width="8.42578125" style="137" customWidth="1"/>
    <col min="14593" max="14593" width="9.85546875" style="137" customWidth="1"/>
    <col min="14594" max="14596" width="8.42578125" style="137" customWidth="1"/>
    <col min="14597" max="14597" width="9.85546875" style="137" customWidth="1"/>
    <col min="14598" max="14600" width="8.42578125" style="137" customWidth="1"/>
    <col min="14601" max="14824" width="10.28515625" style="137"/>
    <col min="14825" max="14825" width="16.85546875" style="137" customWidth="1"/>
    <col min="14826" max="14826" width="4.85546875" style="137" customWidth="1"/>
    <col min="14827" max="14827" width="10.7109375" style="137" customWidth="1"/>
    <col min="14828" max="14828" width="8" style="137" customWidth="1"/>
    <col min="14829" max="14829" width="13.28515625" style="137" customWidth="1"/>
    <col min="14830" max="14832" width="8.42578125" style="137" customWidth="1"/>
    <col min="14833" max="14833" width="9.85546875" style="137" customWidth="1"/>
    <col min="14834" max="14836" width="8.42578125" style="137" customWidth="1"/>
    <col min="14837" max="14837" width="9.85546875" style="137" customWidth="1"/>
    <col min="14838" max="14840" width="8.42578125" style="137" customWidth="1"/>
    <col min="14841" max="14841" width="9.85546875" style="137" customWidth="1"/>
    <col min="14842" max="14844" width="8.42578125" style="137" customWidth="1"/>
    <col min="14845" max="14845" width="9.85546875" style="137" customWidth="1"/>
    <col min="14846" max="14848" width="8.42578125" style="137" customWidth="1"/>
    <col min="14849" max="14849" width="9.85546875" style="137" customWidth="1"/>
    <col min="14850" max="14852" width="8.42578125" style="137" customWidth="1"/>
    <col min="14853" max="14853" width="9.85546875" style="137" customWidth="1"/>
    <col min="14854" max="14856" width="8.42578125" style="137" customWidth="1"/>
    <col min="14857" max="15080" width="10.28515625" style="137"/>
    <col min="15081" max="15081" width="16.85546875" style="137" customWidth="1"/>
    <col min="15082" max="15082" width="4.85546875" style="137" customWidth="1"/>
    <col min="15083" max="15083" width="10.7109375" style="137" customWidth="1"/>
    <col min="15084" max="15084" width="8" style="137" customWidth="1"/>
    <col min="15085" max="15085" width="13.28515625" style="137" customWidth="1"/>
    <col min="15086" max="15088" width="8.42578125" style="137" customWidth="1"/>
    <col min="15089" max="15089" width="9.85546875" style="137" customWidth="1"/>
    <col min="15090" max="15092" width="8.42578125" style="137" customWidth="1"/>
    <col min="15093" max="15093" width="9.85546875" style="137" customWidth="1"/>
    <col min="15094" max="15096" width="8.42578125" style="137" customWidth="1"/>
    <col min="15097" max="15097" width="9.85546875" style="137" customWidth="1"/>
    <col min="15098" max="15100" width="8.42578125" style="137" customWidth="1"/>
    <col min="15101" max="15101" width="9.85546875" style="137" customWidth="1"/>
    <col min="15102" max="15104" width="8.42578125" style="137" customWidth="1"/>
    <col min="15105" max="15105" width="9.85546875" style="137" customWidth="1"/>
    <col min="15106" max="15108" width="8.42578125" style="137" customWidth="1"/>
    <col min="15109" max="15109" width="9.85546875" style="137" customWidth="1"/>
    <col min="15110" max="15112" width="8.42578125" style="137" customWidth="1"/>
    <col min="15113" max="15336" width="10.28515625" style="137"/>
    <col min="15337" max="15337" width="16.85546875" style="137" customWidth="1"/>
    <col min="15338" max="15338" width="4.85546875" style="137" customWidth="1"/>
    <col min="15339" max="15339" width="10.7109375" style="137" customWidth="1"/>
    <col min="15340" max="15340" width="8" style="137" customWidth="1"/>
    <col min="15341" max="15341" width="13.28515625" style="137" customWidth="1"/>
    <col min="15342" max="15344" width="8.42578125" style="137" customWidth="1"/>
    <col min="15345" max="15345" width="9.85546875" style="137" customWidth="1"/>
    <col min="15346" max="15348" width="8.42578125" style="137" customWidth="1"/>
    <col min="15349" max="15349" width="9.85546875" style="137" customWidth="1"/>
    <col min="15350" max="15352" width="8.42578125" style="137" customWidth="1"/>
    <col min="15353" max="15353" width="9.85546875" style="137" customWidth="1"/>
    <col min="15354" max="15356" width="8.42578125" style="137" customWidth="1"/>
    <col min="15357" max="15357" width="9.85546875" style="137" customWidth="1"/>
    <col min="15358" max="15360" width="8.42578125" style="137" customWidth="1"/>
    <col min="15361" max="15361" width="9.85546875" style="137" customWidth="1"/>
    <col min="15362" max="15364" width="8.42578125" style="137" customWidth="1"/>
    <col min="15365" max="15365" width="9.85546875" style="137" customWidth="1"/>
    <col min="15366" max="15368" width="8.42578125" style="137" customWidth="1"/>
    <col min="15369" max="15592" width="10.28515625" style="137"/>
    <col min="15593" max="15593" width="16.85546875" style="137" customWidth="1"/>
    <col min="15594" max="15594" width="4.85546875" style="137" customWidth="1"/>
    <col min="15595" max="15595" width="10.7109375" style="137" customWidth="1"/>
    <col min="15596" max="15596" width="8" style="137" customWidth="1"/>
    <col min="15597" max="15597" width="13.28515625" style="137" customWidth="1"/>
    <col min="15598" max="15600" width="8.42578125" style="137" customWidth="1"/>
    <col min="15601" max="15601" width="9.85546875" style="137" customWidth="1"/>
    <col min="15602" max="15604" width="8.42578125" style="137" customWidth="1"/>
    <col min="15605" max="15605" width="9.85546875" style="137" customWidth="1"/>
    <col min="15606" max="15608" width="8.42578125" style="137" customWidth="1"/>
    <col min="15609" max="15609" width="9.85546875" style="137" customWidth="1"/>
    <col min="15610" max="15612" width="8.42578125" style="137" customWidth="1"/>
    <col min="15613" max="15613" width="9.85546875" style="137" customWidth="1"/>
    <col min="15614" max="15616" width="8.42578125" style="137" customWidth="1"/>
    <col min="15617" max="15617" width="9.85546875" style="137" customWidth="1"/>
    <col min="15618" max="15620" width="8.42578125" style="137" customWidth="1"/>
    <col min="15621" max="15621" width="9.85546875" style="137" customWidth="1"/>
    <col min="15622" max="15624" width="8.42578125" style="137" customWidth="1"/>
    <col min="15625" max="15848" width="10.28515625" style="137"/>
    <col min="15849" max="15849" width="16.85546875" style="137" customWidth="1"/>
    <col min="15850" max="15850" width="4.85546875" style="137" customWidth="1"/>
    <col min="15851" max="15851" width="10.7109375" style="137" customWidth="1"/>
    <col min="15852" max="15852" width="8" style="137" customWidth="1"/>
    <col min="15853" max="15853" width="13.28515625" style="137" customWidth="1"/>
    <col min="15854" max="15856" width="8.42578125" style="137" customWidth="1"/>
    <col min="15857" max="15857" width="9.85546875" style="137" customWidth="1"/>
    <col min="15858" max="15860" width="8.42578125" style="137" customWidth="1"/>
    <col min="15861" max="15861" width="9.85546875" style="137" customWidth="1"/>
    <col min="15862" max="15864" width="8.42578125" style="137" customWidth="1"/>
    <col min="15865" max="15865" width="9.85546875" style="137" customWidth="1"/>
    <col min="15866" max="15868" width="8.42578125" style="137" customWidth="1"/>
    <col min="15869" max="15869" width="9.85546875" style="137" customWidth="1"/>
    <col min="15870" max="15872" width="8.42578125" style="137" customWidth="1"/>
    <col min="15873" max="15873" width="9.85546875" style="137" customWidth="1"/>
    <col min="15874" max="15876" width="8.42578125" style="137" customWidth="1"/>
    <col min="15877" max="15877" width="9.85546875" style="137" customWidth="1"/>
    <col min="15878" max="15880" width="8.42578125" style="137" customWidth="1"/>
    <col min="15881" max="16104" width="10.28515625" style="137"/>
    <col min="16105" max="16105" width="16.85546875" style="137" customWidth="1"/>
    <col min="16106" max="16106" width="4.85546875" style="137" customWidth="1"/>
    <col min="16107" max="16107" width="10.7109375" style="137" customWidth="1"/>
    <col min="16108" max="16108" width="8" style="137" customWidth="1"/>
    <col min="16109" max="16109" width="13.28515625" style="137" customWidth="1"/>
    <col min="16110" max="16112" width="8.42578125" style="137" customWidth="1"/>
    <col min="16113" max="16113" width="9.85546875" style="137" customWidth="1"/>
    <col min="16114" max="16116" width="8.42578125" style="137" customWidth="1"/>
    <col min="16117" max="16117" width="9.85546875" style="137" customWidth="1"/>
    <col min="16118" max="16120" width="8.42578125" style="137" customWidth="1"/>
    <col min="16121" max="16121" width="9.85546875" style="137" customWidth="1"/>
    <col min="16122" max="16124" width="8.42578125" style="137" customWidth="1"/>
    <col min="16125" max="16125" width="9.85546875" style="137" customWidth="1"/>
    <col min="16126" max="16128" width="8.42578125" style="137" customWidth="1"/>
    <col min="16129" max="16129" width="9.85546875" style="137" customWidth="1"/>
    <col min="16130" max="16132" width="8.42578125" style="137" customWidth="1"/>
    <col min="16133" max="16133" width="9.85546875" style="137" customWidth="1"/>
    <col min="16134" max="16136" width="8.42578125" style="137" customWidth="1"/>
    <col min="16137" max="16384" width="10.28515625" style="137"/>
  </cols>
  <sheetData>
    <row r="1" spans="1:90" s="134" customFormat="1" ht="12.75" x14ac:dyDescent="0.2">
      <c r="A1" s="27" t="s">
        <v>59</v>
      </c>
    </row>
    <row r="2" spans="1:90" s="134" customFormat="1" ht="12.75" x14ac:dyDescent="0.2">
      <c r="A2" s="134" t="s">
        <v>122</v>
      </c>
      <c r="B2" s="134" t="s">
        <v>139</v>
      </c>
    </row>
    <row r="3" spans="1:90" s="134" customFormat="1" ht="12.75" x14ac:dyDescent="0.2">
      <c r="A3" s="134" t="s">
        <v>62</v>
      </c>
    </row>
    <row r="4" spans="1:90" s="134" customFormat="1" ht="12.75" x14ac:dyDescent="0.2">
      <c r="A4" s="27" t="s">
        <v>63</v>
      </c>
    </row>
    <row r="5" spans="1:90" s="134" customFormat="1" ht="12.75" x14ac:dyDescent="0.2"/>
    <row r="6" spans="1:90" x14ac:dyDescent="0.15">
      <c r="A6" s="135" t="s">
        <v>140</v>
      </c>
      <c r="B6" s="135"/>
      <c r="C6" s="135"/>
      <c r="D6" s="135"/>
      <c r="E6" s="135"/>
      <c r="F6" s="135"/>
      <c r="G6" s="135"/>
      <c r="H6" s="135"/>
      <c r="I6" s="135"/>
      <c r="J6" s="135"/>
      <c r="K6" s="135"/>
      <c r="L6" s="135"/>
      <c r="M6" s="135"/>
      <c r="N6" s="135"/>
      <c r="O6" s="135"/>
      <c r="P6" s="135"/>
      <c r="Q6" s="135"/>
      <c r="R6" s="135"/>
      <c r="S6" s="135"/>
      <c r="T6" s="136"/>
    </row>
    <row r="7" spans="1:90" x14ac:dyDescent="0.15">
      <c r="A7" s="135" t="s">
        <v>141</v>
      </c>
      <c r="B7" s="135"/>
      <c r="C7" s="135"/>
      <c r="D7" s="135"/>
      <c r="E7" s="135"/>
      <c r="F7" s="135"/>
      <c r="G7" s="135"/>
      <c r="H7" s="135"/>
      <c r="I7" s="135"/>
      <c r="J7" s="135"/>
      <c r="K7" s="135"/>
      <c r="L7" s="135"/>
      <c r="M7" s="135"/>
      <c r="N7" s="135"/>
      <c r="O7" s="135"/>
      <c r="P7" s="135"/>
      <c r="Q7" s="135"/>
      <c r="R7" s="135"/>
      <c r="S7" s="135"/>
      <c r="T7" s="136"/>
    </row>
    <row r="8" spans="1:90" ht="28.5" customHeight="1" x14ac:dyDescent="0.15">
      <c r="A8" s="842" t="s">
        <v>142</v>
      </c>
      <c r="B8" s="843"/>
      <c r="C8" s="843"/>
      <c r="D8" s="843"/>
      <c r="E8" s="843"/>
      <c r="F8" s="843"/>
      <c r="G8" s="843"/>
      <c r="H8" s="843"/>
      <c r="I8" s="843"/>
      <c r="J8" s="843"/>
      <c r="K8" s="843"/>
      <c r="L8" s="843"/>
      <c r="M8" s="843"/>
      <c r="N8" s="843"/>
      <c r="O8" s="843"/>
      <c r="P8" s="843"/>
      <c r="Q8" s="843"/>
      <c r="R8" s="843"/>
      <c r="S8" s="843"/>
      <c r="T8" s="136"/>
    </row>
    <row r="9" spans="1:90" ht="20.100000000000001" customHeight="1" thickBot="1" x14ac:dyDescent="0.3">
      <c r="A9" s="138"/>
      <c r="B9" s="139"/>
      <c r="C9" s="139"/>
      <c r="D9" s="139"/>
      <c r="E9" s="139"/>
      <c r="F9" s="139"/>
      <c r="G9" s="139"/>
      <c r="H9" s="139"/>
      <c r="I9" s="139"/>
      <c r="J9" s="139"/>
      <c r="K9" s="139"/>
      <c r="L9" s="139"/>
      <c r="M9" s="139"/>
      <c r="N9" s="139"/>
      <c r="O9" s="139"/>
      <c r="P9" s="139"/>
      <c r="Q9" s="139"/>
      <c r="R9" s="139"/>
      <c r="S9" s="139"/>
      <c r="T9" s="136"/>
    </row>
    <row r="10" spans="1:90" s="141" customFormat="1" ht="15" customHeight="1" x14ac:dyDescent="0.2">
      <c r="A10" s="844"/>
      <c r="B10" s="845" t="s">
        <v>143</v>
      </c>
      <c r="C10" s="846" t="s">
        <v>144</v>
      </c>
      <c r="D10" s="847" t="s">
        <v>145</v>
      </c>
      <c r="E10" s="848"/>
      <c r="F10" s="848"/>
      <c r="G10" s="848"/>
      <c r="H10" s="848"/>
      <c r="I10" s="848"/>
      <c r="J10" s="848"/>
      <c r="K10" s="849"/>
      <c r="L10" s="847" t="s">
        <v>146</v>
      </c>
      <c r="M10" s="848"/>
      <c r="N10" s="848"/>
      <c r="O10" s="848"/>
      <c r="P10" s="848"/>
      <c r="Q10" s="848"/>
      <c r="R10" s="848"/>
      <c r="S10" s="849"/>
      <c r="T10" s="140"/>
      <c r="U10" s="140"/>
      <c r="V10" s="140"/>
      <c r="W10" s="847" t="s">
        <v>146</v>
      </c>
      <c r="X10" s="848"/>
      <c r="Y10" s="848"/>
      <c r="Z10" s="848"/>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row>
    <row r="11" spans="1:90" s="142" customFormat="1" ht="32.1" customHeight="1" x14ac:dyDescent="0.15">
      <c r="A11" s="844"/>
      <c r="B11" s="845"/>
      <c r="C11" s="846"/>
      <c r="D11" s="850"/>
      <c r="E11" s="851"/>
      <c r="F11" s="851"/>
      <c r="G11" s="851"/>
      <c r="H11" s="851"/>
      <c r="I11" s="851"/>
      <c r="J11" s="851"/>
      <c r="K11" s="852"/>
      <c r="L11" s="853"/>
      <c r="M11" s="854"/>
      <c r="N11" s="854"/>
      <c r="O11" s="854"/>
      <c r="P11" s="854"/>
      <c r="Q11" s="854"/>
      <c r="R11" s="854"/>
      <c r="S11" s="855"/>
      <c r="W11" s="853"/>
      <c r="X11" s="854"/>
      <c r="Y11" s="854"/>
      <c r="Z11" s="854"/>
    </row>
    <row r="12" spans="1:90" s="142" customFormat="1" ht="14.25" customHeight="1" x14ac:dyDescent="0.2">
      <c r="A12" s="844"/>
      <c r="B12" s="845"/>
      <c r="C12" s="846"/>
      <c r="D12" s="856" t="s">
        <v>147</v>
      </c>
      <c r="E12" s="857"/>
      <c r="F12" s="857"/>
      <c r="G12" s="857"/>
      <c r="H12" s="857"/>
      <c r="I12" s="857"/>
      <c r="J12" s="857"/>
      <c r="K12" s="858"/>
      <c r="L12" s="856" t="s">
        <v>147</v>
      </c>
      <c r="M12" s="857"/>
      <c r="N12" s="857"/>
      <c r="O12" s="857"/>
      <c r="P12" s="857"/>
      <c r="Q12" s="857"/>
      <c r="R12" s="857"/>
      <c r="S12" s="858"/>
      <c r="W12" s="856" t="s">
        <v>147</v>
      </c>
      <c r="X12" s="857"/>
      <c r="Y12" s="857"/>
      <c r="Z12" s="857"/>
    </row>
    <row r="13" spans="1:90" s="142" customFormat="1" ht="48.75" customHeight="1" x14ac:dyDescent="0.15">
      <c r="A13" s="844"/>
      <c r="B13" s="845"/>
      <c r="C13" s="846"/>
      <c r="D13" s="859" t="s">
        <v>148</v>
      </c>
      <c r="E13" s="860"/>
      <c r="F13" s="861" t="s">
        <v>149</v>
      </c>
      <c r="G13" s="860"/>
      <c r="H13" s="861" t="s">
        <v>150</v>
      </c>
      <c r="I13" s="860"/>
      <c r="J13" s="840" t="s">
        <v>151</v>
      </c>
      <c r="K13" s="841"/>
      <c r="L13" s="859" t="s">
        <v>148</v>
      </c>
      <c r="M13" s="860"/>
      <c r="N13" s="861" t="s">
        <v>149</v>
      </c>
      <c r="O13" s="860"/>
      <c r="P13" s="861" t="s">
        <v>150</v>
      </c>
      <c r="Q13" s="860"/>
      <c r="R13" s="840" t="s">
        <v>151</v>
      </c>
      <c r="S13" s="841"/>
      <c r="T13" s="136"/>
      <c r="U13" s="136"/>
      <c r="W13" s="230" t="s">
        <v>148</v>
      </c>
      <c r="X13" s="231" t="s">
        <v>149</v>
      </c>
      <c r="Y13" s="231" t="s">
        <v>150</v>
      </c>
      <c r="Z13" s="232" t="s">
        <v>151</v>
      </c>
      <c r="AA13" s="136"/>
      <c r="AC13" s="230" t="s">
        <v>148</v>
      </c>
      <c r="AD13" s="136"/>
      <c r="AF13" s="231" t="s">
        <v>149</v>
      </c>
      <c r="AG13" s="136"/>
      <c r="AI13" s="231" t="s">
        <v>150</v>
      </c>
      <c r="AJ13" s="136"/>
      <c r="AL13" s="232" t="s">
        <v>151</v>
      </c>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row>
    <row r="14" spans="1:90" s="142" customFormat="1" ht="12.75" customHeight="1" x14ac:dyDescent="0.15">
      <c r="A14" s="844"/>
      <c r="B14" s="845"/>
      <c r="C14" s="143">
        <v>1</v>
      </c>
      <c r="D14" s="837">
        <v>2</v>
      </c>
      <c r="E14" s="838"/>
      <c r="F14" s="833">
        <v>3</v>
      </c>
      <c r="G14" s="834"/>
      <c r="H14" s="833">
        <v>4</v>
      </c>
      <c r="I14" s="834"/>
      <c r="J14" s="835">
        <v>5</v>
      </c>
      <c r="K14" s="836"/>
      <c r="L14" s="839">
        <v>6</v>
      </c>
      <c r="M14" s="834"/>
      <c r="N14" s="833">
        <v>7</v>
      </c>
      <c r="O14" s="834"/>
      <c r="P14" s="833">
        <v>8</v>
      </c>
      <c r="Q14" s="834"/>
      <c r="R14" s="835">
        <v>9</v>
      </c>
      <c r="S14" s="836"/>
      <c r="T14" s="136"/>
      <c r="U14" s="136"/>
      <c r="W14" s="233">
        <v>6</v>
      </c>
      <c r="X14" s="143">
        <v>7</v>
      </c>
      <c r="Y14" s="143">
        <v>8</v>
      </c>
      <c r="Z14" s="234">
        <v>9</v>
      </c>
      <c r="AA14" s="136"/>
      <c r="AC14" s="233">
        <v>6</v>
      </c>
      <c r="AD14" s="136"/>
      <c r="AF14" s="143">
        <v>7</v>
      </c>
      <c r="AG14" s="136"/>
      <c r="AI14" s="143">
        <v>8</v>
      </c>
      <c r="AJ14" s="136"/>
      <c r="AL14" s="234">
        <v>9</v>
      </c>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row>
    <row r="15" spans="1:90" s="142" customFormat="1" ht="12.95" customHeight="1" x14ac:dyDescent="0.2">
      <c r="A15" s="144" t="s">
        <v>152</v>
      </c>
      <c r="B15" s="145"/>
      <c r="C15" s="146"/>
      <c r="D15" s="147"/>
      <c r="E15" s="148"/>
      <c r="F15" s="149"/>
      <c r="G15" s="148"/>
      <c r="H15" s="149"/>
      <c r="I15" s="148"/>
      <c r="J15" s="149"/>
      <c r="K15" s="150"/>
      <c r="L15" s="147"/>
      <c r="M15" s="148"/>
      <c r="N15" s="149"/>
      <c r="O15" s="148"/>
      <c r="P15" s="149"/>
      <c r="Q15" s="148"/>
      <c r="R15" s="149"/>
      <c r="S15" s="150"/>
      <c r="T15" s="151"/>
      <c r="U15" s="136"/>
      <c r="V15" s="235" t="s">
        <v>18</v>
      </c>
      <c r="W15" s="236">
        <v>0.82383242413004665</v>
      </c>
      <c r="X15" s="237">
        <v>0.83749622443174609</v>
      </c>
      <c r="Y15" s="237">
        <v>0.85148226171930796</v>
      </c>
      <c r="Z15" s="237">
        <v>0.85181131115291031</v>
      </c>
      <c r="AA15" s="136"/>
      <c r="AB15" s="235" t="s">
        <v>5</v>
      </c>
      <c r="AC15" s="236" t="s">
        <v>153</v>
      </c>
      <c r="AD15" s="136"/>
      <c r="AE15" s="235" t="s">
        <v>75</v>
      </c>
      <c r="AF15" s="237">
        <v>1.0849429870282477</v>
      </c>
      <c r="AG15" s="136"/>
      <c r="AH15" s="235" t="s">
        <v>75</v>
      </c>
      <c r="AI15" s="237">
        <v>1.2348189742338613</v>
      </c>
      <c r="AJ15" s="136"/>
      <c r="AK15" s="235" t="s">
        <v>75</v>
      </c>
      <c r="AL15" s="237">
        <v>1.2348189742338613</v>
      </c>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row>
    <row r="16" spans="1:90" ht="12.95" customHeight="1" x14ac:dyDescent="0.2">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V16" s="235" t="s">
        <v>5</v>
      </c>
      <c r="W16" s="236" t="s">
        <v>153</v>
      </c>
      <c r="X16" s="237">
        <v>0.75156299559298934</v>
      </c>
      <c r="Y16" s="237">
        <v>0.86462310882280979</v>
      </c>
      <c r="Z16" s="237">
        <v>0.94470271744352163</v>
      </c>
      <c r="AB16" s="235" t="s">
        <v>19</v>
      </c>
      <c r="AC16" s="236" t="s">
        <v>153</v>
      </c>
      <c r="AE16" s="235" t="s">
        <v>134</v>
      </c>
      <c r="AF16" s="237">
        <v>0.96220724156023474</v>
      </c>
      <c r="AH16" s="235" t="s">
        <v>134</v>
      </c>
      <c r="AI16" s="237">
        <v>1.0701116148090657</v>
      </c>
      <c r="AK16" s="235" t="s">
        <v>155</v>
      </c>
      <c r="AL16" s="237">
        <v>1.1493294795998654</v>
      </c>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row>
    <row r="17" spans="1:90" s="161" customFormat="1" ht="15" customHeight="1" x14ac:dyDescent="0.2">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136"/>
      <c r="V17" s="235" t="s">
        <v>155</v>
      </c>
      <c r="W17" s="236">
        <v>0.8941744750311218</v>
      </c>
      <c r="X17" s="237">
        <v>0.91062744906630855</v>
      </c>
      <c r="Y17" s="237">
        <v>0.88512370609870716</v>
      </c>
      <c r="Z17" s="237">
        <v>1.1493294795998654</v>
      </c>
      <c r="AA17" s="136"/>
      <c r="AB17" s="235" t="s">
        <v>22</v>
      </c>
      <c r="AC17" s="236" t="s">
        <v>153</v>
      </c>
      <c r="AD17" s="136"/>
      <c r="AE17" s="235" t="s">
        <v>27</v>
      </c>
      <c r="AF17" s="237">
        <v>0.91697904559576016</v>
      </c>
      <c r="AG17" s="136"/>
      <c r="AH17" s="235" t="s">
        <v>27</v>
      </c>
      <c r="AI17" s="237">
        <v>0.99234070955946585</v>
      </c>
      <c r="AJ17" s="136"/>
      <c r="AK17" s="235" t="s">
        <v>14</v>
      </c>
      <c r="AL17" s="237">
        <v>1.1045027707658788</v>
      </c>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row>
    <row r="18" spans="1:90" s="161" customFormat="1" ht="15" customHeight="1" x14ac:dyDescent="0.2">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136"/>
      <c r="V18" s="235" t="s">
        <v>156</v>
      </c>
      <c r="W18" s="236">
        <v>0.85454708755941267</v>
      </c>
      <c r="X18" s="237">
        <v>0.85056675598996656</v>
      </c>
      <c r="Y18" s="237">
        <v>0.83814952989552227</v>
      </c>
      <c r="Z18" s="237">
        <v>1.0429194064858733</v>
      </c>
      <c r="AA18" s="136"/>
      <c r="AB18" s="235" t="s">
        <v>75</v>
      </c>
      <c r="AC18" s="236">
        <v>1.0849429870282477</v>
      </c>
      <c r="AD18" s="136"/>
      <c r="AE18" s="235" t="s">
        <v>155</v>
      </c>
      <c r="AF18" s="237">
        <v>0.91062744906630855</v>
      </c>
      <c r="AG18" s="136"/>
      <c r="AH18" s="235" t="s">
        <v>14</v>
      </c>
      <c r="AI18" s="237">
        <v>0.97737819216616317</v>
      </c>
      <c r="AJ18" s="136"/>
      <c r="AK18" s="235" t="s">
        <v>134</v>
      </c>
      <c r="AL18" s="237">
        <v>1.0701116148090657</v>
      </c>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row>
    <row r="19" spans="1:90" s="161" customFormat="1" ht="15" customHeight="1" x14ac:dyDescent="0.2">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136"/>
      <c r="V19" s="235" t="s">
        <v>120</v>
      </c>
      <c r="W19" s="236">
        <v>0.69961172195489263</v>
      </c>
      <c r="X19" s="237">
        <v>0.72956527397730531</v>
      </c>
      <c r="Y19" s="237">
        <v>0.72844915050115611</v>
      </c>
      <c r="Z19" s="237">
        <v>0.76957359466875996</v>
      </c>
      <c r="AA19" s="136"/>
      <c r="AB19" s="235" t="s">
        <v>134</v>
      </c>
      <c r="AC19" s="236">
        <v>0.96220724156023474</v>
      </c>
      <c r="AD19" s="136"/>
      <c r="AE19" s="235" t="s">
        <v>19</v>
      </c>
      <c r="AF19" s="237">
        <v>0.88914867433683076</v>
      </c>
      <c r="AG19" s="136"/>
      <c r="AH19" s="235" t="s">
        <v>19</v>
      </c>
      <c r="AI19" s="237">
        <v>0.97604295524280338</v>
      </c>
      <c r="AJ19" s="136"/>
      <c r="AK19" s="235" t="s">
        <v>19</v>
      </c>
      <c r="AL19" s="237">
        <v>1.0478424684732424</v>
      </c>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row>
    <row r="20" spans="1:90" s="136" customFormat="1" ht="12.95" customHeight="1" x14ac:dyDescent="0.2">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c r="V20" s="238" t="s">
        <v>33</v>
      </c>
      <c r="W20" s="239">
        <v>0.48025396708182266</v>
      </c>
      <c r="X20" s="240">
        <v>0.55682628229713504</v>
      </c>
      <c r="Y20" s="240">
        <v>0.55560281279782697</v>
      </c>
      <c r="Z20" s="240">
        <v>0.57937609082748465</v>
      </c>
      <c r="AB20" s="235" t="s">
        <v>27</v>
      </c>
      <c r="AC20" s="236">
        <v>0.90103776520842793</v>
      </c>
      <c r="AE20" s="235" t="s">
        <v>14</v>
      </c>
      <c r="AF20" s="237">
        <v>0.888411557466524</v>
      </c>
      <c r="AH20" s="247" t="s">
        <v>158</v>
      </c>
      <c r="AI20" s="237">
        <v>0.9078006060792061</v>
      </c>
      <c r="AK20" s="235" t="s">
        <v>156</v>
      </c>
      <c r="AL20" s="237">
        <v>1.0429194064858733</v>
      </c>
    </row>
    <row r="21" spans="1:90" s="136" customFormat="1" ht="12.95" customHeight="1" x14ac:dyDescent="0.2">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c r="V21" s="235" t="s">
        <v>3</v>
      </c>
      <c r="W21" s="236">
        <v>0.72855793599878449</v>
      </c>
      <c r="X21" s="237">
        <v>0.86567403257247477</v>
      </c>
      <c r="Y21" s="237">
        <v>0.8763198573529144</v>
      </c>
      <c r="Z21" s="237">
        <v>1.002729631089035</v>
      </c>
      <c r="AB21" s="235" t="s">
        <v>155</v>
      </c>
      <c r="AC21" s="236">
        <v>0.8941744750311218</v>
      </c>
      <c r="AE21" s="235" t="s">
        <v>25</v>
      </c>
      <c r="AF21" s="237">
        <v>0.87985059987309877</v>
      </c>
      <c r="AH21" s="235" t="s">
        <v>24</v>
      </c>
      <c r="AI21" s="237">
        <v>0.89727729525299804</v>
      </c>
      <c r="AK21" s="235" t="s">
        <v>3</v>
      </c>
      <c r="AL21" s="237">
        <v>1.002729631089035</v>
      </c>
    </row>
    <row r="22" spans="1:90" s="136" customFormat="1" ht="12.95" customHeight="1" x14ac:dyDescent="0.2">
      <c r="A22" s="223" t="s">
        <v>33</v>
      </c>
      <c r="B22" s="224"/>
      <c r="C22" s="225">
        <v>2014</v>
      </c>
      <c r="D22" s="226">
        <v>0.70655904429605287</v>
      </c>
      <c r="E22" s="227" t="s">
        <v>153</v>
      </c>
      <c r="F22" s="228">
        <v>0.55713380678178237</v>
      </c>
      <c r="G22" s="227" t="s">
        <v>153</v>
      </c>
      <c r="H22" s="228">
        <v>0.55159801842961098</v>
      </c>
      <c r="I22" s="227" t="s">
        <v>153</v>
      </c>
      <c r="J22" s="228">
        <v>0.5639866318941672</v>
      </c>
      <c r="K22" s="229" t="s">
        <v>153</v>
      </c>
      <c r="L22" s="226">
        <v>0.48025396708182266</v>
      </c>
      <c r="M22" s="227" t="s">
        <v>153</v>
      </c>
      <c r="N22" s="228">
        <v>0.55682628229713504</v>
      </c>
      <c r="O22" s="227" t="s">
        <v>153</v>
      </c>
      <c r="P22" s="228">
        <v>0.55560281279782697</v>
      </c>
      <c r="Q22" s="227" t="s">
        <v>153</v>
      </c>
      <c r="R22" s="228">
        <v>0.57937609082748465</v>
      </c>
      <c r="S22" s="229" t="s">
        <v>153</v>
      </c>
      <c r="T22" s="160"/>
      <c r="V22" s="145" t="s">
        <v>158</v>
      </c>
      <c r="W22" s="236">
        <v>0.84473189586338127</v>
      </c>
      <c r="X22" s="237">
        <v>0.84473189586338127</v>
      </c>
      <c r="Y22" s="237">
        <v>0.9078006060792061</v>
      </c>
      <c r="Z22" s="237">
        <v>0.9078006060792061</v>
      </c>
      <c r="AB22" s="246" t="s">
        <v>156</v>
      </c>
      <c r="AC22" s="236">
        <v>0.85454708755941267</v>
      </c>
      <c r="AE22" s="246" t="s">
        <v>3</v>
      </c>
      <c r="AF22" s="237">
        <v>0.86567403257247477</v>
      </c>
      <c r="AH22" s="246" t="s">
        <v>155</v>
      </c>
      <c r="AI22" s="237">
        <v>0.88512370609870716</v>
      </c>
      <c r="AK22" s="246" t="s">
        <v>24</v>
      </c>
      <c r="AL22" s="237">
        <v>0.98732222407202019</v>
      </c>
    </row>
    <row r="23" spans="1:90" s="136" customFormat="1" ht="12.95" customHeight="1" x14ac:dyDescent="0.2">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c r="V23" s="235" t="s">
        <v>25</v>
      </c>
      <c r="W23" s="236">
        <v>0.59484514897973517</v>
      </c>
      <c r="X23" s="237">
        <v>0.87985059987309877</v>
      </c>
      <c r="Y23" s="237">
        <v>0.87985059987309877</v>
      </c>
      <c r="Z23" s="237">
        <v>0.87985059987309877</v>
      </c>
      <c r="AB23" s="247" t="s">
        <v>158</v>
      </c>
      <c r="AC23" s="236">
        <v>0.84473189586338127</v>
      </c>
      <c r="AE23" s="235" t="s">
        <v>11</v>
      </c>
      <c r="AF23" s="237">
        <v>0.86247675759968012</v>
      </c>
      <c r="AH23" s="235" t="s">
        <v>25</v>
      </c>
      <c r="AI23" s="237">
        <v>0.87985059987309877</v>
      </c>
      <c r="AK23" s="235" t="s">
        <v>11</v>
      </c>
      <c r="AL23" s="237">
        <v>0.94691428357305585</v>
      </c>
    </row>
    <row r="24" spans="1:90" s="136" customFormat="1" ht="12.95" customHeight="1" x14ac:dyDescent="0.2">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c r="V24" s="235" t="s">
        <v>14</v>
      </c>
      <c r="W24" s="236">
        <v>0.65107120344006464</v>
      </c>
      <c r="X24" s="237">
        <v>0.888411557466524</v>
      </c>
      <c r="Y24" s="237">
        <v>0.97737819216616317</v>
      </c>
      <c r="Z24" s="237">
        <v>1.1045027707658788</v>
      </c>
      <c r="AB24" s="247" t="s">
        <v>159</v>
      </c>
      <c r="AC24" s="236">
        <v>0.82958451249393816</v>
      </c>
      <c r="AE24" s="235" t="s">
        <v>156</v>
      </c>
      <c r="AF24" s="237">
        <v>0.85056675598996656</v>
      </c>
      <c r="AH24" s="235" t="s">
        <v>11</v>
      </c>
      <c r="AI24" s="237">
        <v>0.87830201920701367</v>
      </c>
      <c r="AK24" s="235" t="s">
        <v>5</v>
      </c>
      <c r="AL24" s="237">
        <v>0.94470271744352163</v>
      </c>
    </row>
    <row r="25" spans="1:90" s="161" customFormat="1" ht="12.95" customHeight="1" x14ac:dyDescent="0.2">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136"/>
      <c r="V25" s="235" t="s">
        <v>24</v>
      </c>
      <c r="W25" s="236">
        <v>0.77389298773477411</v>
      </c>
      <c r="X25" s="237">
        <v>0.76369636737385671</v>
      </c>
      <c r="Y25" s="237">
        <v>0.89727729525299804</v>
      </c>
      <c r="Z25" s="237">
        <v>0.98732222407202019</v>
      </c>
      <c r="AA25" s="136"/>
      <c r="AB25" s="235" t="s">
        <v>18</v>
      </c>
      <c r="AC25" s="236">
        <v>0.82383242413004665</v>
      </c>
      <c r="AD25" s="136"/>
      <c r="AE25" s="235" t="s">
        <v>22</v>
      </c>
      <c r="AF25" s="237">
        <v>0.84739639077815965</v>
      </c>
      <c r="AG25" s="136"/>
      <c r="AH25" s="235" t="s">
        <v>3</v>
      </c>
      <c r="AI25" s="237">
        <v>0.8763198573529144</v>
      </c>
      <c r="AJ25" s="136"/>
      <c r="AK25" s="235" t="s">
        <v>22</v>
      </c>
      <c r="AL25" s="237">
        <v>0.93185873221210946</v>
      </c>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row>
    <row r="26" spans="1:90" s="136" customFormat="1" ht="12.95" customHeight="1" x14ac:dyDescent="0.2">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c r="V26" s="235" t="s">
        <v>19</v>
      </c>
      <c r="W26" s="236" t="s">
        <v>153</v>
      </c>
      <c r="X26" s="237">
        <v>0.88914867433683076</v>
      </c>
      <c r="Y26" s="237">
        <v>0.97604295524280338</v>
      </c>
      <c r="Z26" s="237">
        <v>1.0478424684732424</v>
      </c>
      <c r="AB26" s="235" t="s">
        <v>24</v>
      </c>
      <c r="AC26" s="236">
        <v>0.77389298773477411</v>
      </c>
      <c r="AE26" s="247" t="s">
        <v>158</v>
      </c>
      <c r="AF26" s="237">
        <v>0.84473189586338127</v>
      </c>
      <c r="AH26" s="235" t="s">
        <v>22</v>
      </c>
      <c r="AI26" s="237">
        <v>0.86974405998609772</v>
      </c>
      <c r="AK26" s="244" t="s">
        <v>13</v>
      </c>
      <c r="AL26" s="243">
        <v>0.91697683638018712</v>
      </c>
    </row>
    <row r="27" spans="1:90" s="136" customFormat="1" ht="12.95" customHeight="1" x14ac:dyDescent="0.2">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c r="V27" s="235" t="s">
        <v>134</v>
      </c>
      <c r="W27" s="236">
        <v>0.96220724156023474</v>
      </c>
      <c r="X27" s="237">
        <v>0.96220724156023474</v>
      </c>
      <c r="Y27" s="237">
        <v>1.0701116148090657</v>
      </c>
      <c r="Z27" s="237">
        <v>1.0701116148090657</v>
      </c>
      <c r="AB27" s="235" t="s">
        <v>7</v>
      </c>
      <c r="AC27" s="236">
        <v>0.75608943108098492</v>
      </c>
      <c r="AE27" s="235" t="s">
        <v>18</v>
      </c>
      <c r="AF27" s="237">
        <v>0.83749622443174609</v>
      </c>
      <c r="AH27" s="235" t="s">
        <v>5</v>
      </c>
      <c r="AI27" s="237">
        <v>0.86462310882280979</v>
      </c>
      <c r="AK27" s="247" t="s">
        <v>158</v>
      </c>
      <c r="AL27" s="237">
        <v>0.9078006060792061</v>
      </c>
    </row>
    <row r="28" spans="1:90" s="136" customFormat="1" ht="12.95" customHeight="1" x14ac:dyDescent="0.2">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c r="V28" s="235" t="s">
        <v>31</v>
      </c>
      <c r="W28" s="236">
        <v>0.66163080887007142</v>
      </c>
      <c r="X28" s="237">
        <v>0.7102040892650171</v>
      </c>
      <c r="Y28" s="237">
        <v>0.7102040892650171</v>
      </c>
      <c r="Z28" s="237">
        <v>0.73434362836695033</v>
      </c>
      <c r="AB28" s="244" t="s">
        <v>15</v>
      </c>
      <c r="AC28" s="242">
        <v>0.73616796484157421</v>
      </c>
      <c r="AE28" s="247" t="s">
        <v>159</v>
      </c>
      <c r="AF28" s="237">
        <v>0.82958451249393816</v>
      </c>
      <c r="AH28" s="244" t="s">
        <v>13</v>
      </c>
      <c r="AI28" s="243">
        <v>0.85999312522913507</v>
      </c>
      <c r="AK28" s="244" t="s">
        <v>15</v>
      </c>
      <c r="AL28" s="243">
        <v>0.89323331645114501</v>
      </c>
    </row>
    <row r="29" spans="1:90" s="136" customFormat="1" ht="12.95" customHeight="1" x14ac:dyDescent="0.2">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c r="V29" s="235" t="s">
        <v>27</v>
      </c>
      <c r="W29" s="236">
        <v>0.90103776520842793</v>
      </c>
      <c r="X29" s="237">
        <v>0.91697904559576016</v>
      </c>
      <c r="Y29" s="237">
        <v>0.99234070955946585</v>
      </c>
      <c r="Z29" s="237">
        <v>0.87768979571944794</v>
      </c>
      <c r="AB29" s="244" t="s">
        <v>13</v>
      </c>
      <c r="AC29" s="242">
        <v>0.73524486242282439</v>
      </c>
      <c r="AE29" s="235" t="s">
        <v>7</v>
      </c>
      <c r="AF29" s="237">
        <v>0.81968084511113648</v>
      </c>
      <c r="AH29" s="235" t="s">
        <v>17</v>
      </c>
      <c r="AI29" s="237">
        <v>0.85282052225592464</v>
      </c>
      <c r="AK29" s="235" t="s">
        <v>25</v>
      </c>
      <c r="AL29" s="237">
        <v>0.87985059987309877</v>
      </c>
    </row>
    <row r="30" spans="1:90" s="136" customFormat="1" ht="12.95" customHeight="1" x14ac:dyDescent="0.2">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c r="V30" s="235" t="s">
        <v>82</v>
      </c>
      <c r="W30" s="236">
        <v>0.64558165942170087</v>
      </c>
      <c r="X30" s="237">
        <v>0.64558165942170087</v>
      </c>
      <c r="Y30" s="237">
        <v>0.68909750563830152</v>
      </c>
      <c r="Z30" s="237">
        <v>0.7249751945738041</v>
      </c>
      <c r="AB30" s="235" t="s">
        <v>3</v>
      </c>
      <c r="AC30" s="236">
        <v>0.72855793599878449</v>
      </c>
      <c r="AE30" s="235" t="s">
        <v>28</v>
      </c>
      <c r="AF30" s="237">
        <v>0.81595323334125214</v>
      </c>
      <c r="AH30" s="235" t="s">
        <v>18</v>
      </c>
      <c r="AI30" s="237">
        <v>0.85148226171930796</v>
      </c>
      <c r="AK30" s="235" t="s">
        <v>7</v>
      </c>
      <c r="AL30" s="237">
        <v>0.87871665868753657</v>
      </c>
    </row>
    <row r="31" spans="1:90" s="136" customFormat="1" ht="12.95" customHeight="1" x14ac:dyDescent="0.2">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c r="V31" s="235" t="s">
        <v>75</v>
      </c>
      <c r="W31" s="236">
        <v>1.0849429870282477</v>
      </c>
      <c r="X31" s="237">
        <v>1.0849429870282477</v>
      </c>
      <c r="Y31" s="237">
        <v>1.2348189742338613</v>
      </c>
      <c r="Z31" s="237">
        <v>1.2348189742338613</v>
      </c>
      <c r="AB31" s="235" t="s">
        <v>28</v>
      </c>
      <c r="AC31" s="236">
        <v>0.71068577227027629</v>
      </c>
      <c r="AE31" s="244" t="s">
        <v>13</v>
      </c>
      <c r="AF31" s="243">
        <v>0.81133533705534355</v>
      </c>
      <c r="AH31" s="244" t="s">
        <v>15</v>
      </c>
      <c r="AI31" s="243">
        <v>0.84729434914979462</v>
      </c>
      <c r="AK31" s="235" t="s">
        <v>27</v>
      </c>
      <c r="AL31" s="237">
        <v>0.87768979571944794</v>
      </c>
    </row>
    <row r="32" spans="1:90" s="136" customFormat="1" ht="12.95" customHeight="1" x14ac:dyDescent="0.2">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c r="V32" s="235" t="s">
        <v>17</v>
      </c>
      <c r="W32" s="236">
        <v>0.68349891944015106</v>
      </c>
      <c r="X32" s="237">
        <v>0.68349891944015106</v>
      </c>
      <c r="Y32" s="237">
        <v>0.85282052225592464</v>
      </c>
      <c r="Z32" s="237">
        <v>0.85282052225592464</v>
      </c>
      <c r="AB32" s="235" t="s">
        <v>120</v>
      </c>
      <c r="AC32" s="236">
        <v>0.69961172195489263</v>
      </c>
      <c r="AE32" s="244" t="s">
        <v>15</v>
      </c>
      <c r="AF32" s="243">
        <v>0.80510177763875801</v>
      </c>
      <c r="AH32" s="235" t="s">
        <v>156</v>
      </c>
      <c r="AI32" s="237">
        <v>0.83814952989552227</v>
      </c>
      <c r="AK32" s="235" t="s">
        <v>17</v>
      </c>
      <c r="AL32" s="237">
        <v>0.85282052225592464</v>
      </c>
    </row>
    <row r="33" spans="1:90" s="136" customFormat="1" ht="12.95" customHeight="1" x14ac:dyDescent="0.2">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c r="V33" s="235" t="s">
        <v>22</v>
      </c>
      <c r="W33" s="236" t="s">
        <v>153</v>
      </c>
      <c r="X33" s="237">
        <v>0.84739639077815965</v>
      </c>
      <c r="Y33" s="237">
        <v>0.86974405998609772</v>
      </c>
      <c r="Z33" s="237">
        <v>0.93185873221210946</v>
      </c>
      <c r="AB33" s="235" t="s">
        <v>17</v>
      </c>
      <c r="AC33" s="236">
        <v>0.68349891944015106</v>
      </c>
      <c r="AE33" s="235" t="s">
        <v>24</v>
      </c>
      <c r="AF33" s="237">
        <v>0.76369636737385671</v>
      </c>
      <c r="AH33" s="235" t="s">
        <v>7</v>
      </c>
      <c r="AI33" s="237">
        <v>0.83613850688377123</v>
      </c>
      <c r="AK33" s="235" t="s">
        <v>18</v>
      </c>
      <c r="AL33" s="237">
        <v>0.85181131115291031</v>
      </c>
    </row>
    <row r="34" spans="1:90" s="161" customFormat="1" ht="12.95" customHeight="1" x14ac:dyDescent="0.2">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136"/>
      <c r="V34" s="235" t="s">
        <v>2</v>
      </c>
      <c r="W34" s="236">
        <v>0.61811518983076685</v>
      </c>
      <c r="X34" s="237">
        <v>0.69947136146360389</v>
      </c>
      <c r="Y34" s="237">
        <v>0.69947136146360389</v>
      </c>
      <c r="Z34" s="237">
        <v>0.74241542711359465</v>
      </c>
      <c r="AA34" s="136"/>
      <c r="AB34" s="235" t="s">
        <v>31</v>
      </c>
      <c r="AC34" s="236">
        <v>0.66163080887007142</v>
      </c>
      <c r="AD34" s="136"/>
      <c r="AE34" s="235" t="s">
        <v>5</v>
      </c>
      <c r="AF34" s="237">
        <v>0.75156299559298934</v>
      </c>
      <c r="AG34" s="136"/>
      <c r="AH34" s="247" t="s">
        <v>159</v>
      </c>
      <c r="AI34" s="237">
        <v>0.82958451249393816</v>
      </c>
      <c r="AJ34" s="136"/>
      <c r="AK34" s="247" t="s">
        <v>159</v>
      </c>
      <c r="AL34" s="237">
        <v>0.82958451249393816</v>
      </c>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row>
    <row r="35" spans="1:90" s="136" customFormat="1" ht="12.95" customHeight="1" x14ac:dyDescent="0.2">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c r="V35" s="235" t="s">
        <v>28</v>
      </c>
      <c r="W35" s="236">
        <v>0.71068577227027629</v>
      </c>
      <c r="X35" s="237">
        <v>0.81595323334125214</v>
      </c>
      <c r="Y35" s="237">
        <v>0.82913621080081223</v>
      </c>
      <c r="Z35" s="237">
        <v>0.81363558944288705</v>
      </c>
      <c r="AB35" s="235" t="s">
        <v>4</v>
      </c>
      <c r="AC35" s="236">
        <v>0.65485856662122899</v>
      </c>
      <c r="AE35" s="235" t="s">
        <v>120</v>
      </c>
      <c r="AF35" s="237">
        <v>0.72956527397730531</v>
      </c>
      <c r="AH35" s="235" t="s">
        <v>28</v>
      </c>
      <c r="AI35" s="237">
        <v>0.82913621080081223</v>
      </c>
      <c r="AK35" s="235" t="s">
        <v>28</v>
      </c>
      <c r="AL35" s="237">
        <v>0.81363558944288705</v>
      </c>
    </row>
    <row r="36" spans="1:90" s="136" customFormat="1" ht="12.95" customHeight="1" x14ac:dyDescent="0.2">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c r="V36" s="145" t="s">
        <v>159</v>
      </c>
      <c r="W36" s="236">
        <v>0.82958451249393816</v>
      </c>
      <c r="X36" s="237">
        <v>0.82958451249393816</v>
      </c>
      <c r="Y36" s="237">
        <v>0.82958451249393816</v>
      </c>
      <c r="Z36" s="237">
        <v>0.82958451249393816</v>
      </c>
      <c r="AB36" s="246" t="s">
        <v>14</v>
      </c>
      <c r="AC36" s="236">
        <v>0.65107120344006464</v>
      </c>
      <c r="AE36" s="246" t="s">
        <v>31</v>
      </c>
      <c r="AF36" s="237">
        <v>0.7102040892650171</v>
      </c>
      <c r="AH36" s="246" t="s">
        <v>120</v>
      </c>
      <c r="AI36" s="237">
        <v>0.72844915050115611</v>
      </c>
      <c r="AK36" s="246" t="s">
        <v>120</v>
      </c>
      <c r="AL36" s="237">
        <v>0.76957359466875996</v>
      </c>
    </row>
    <row r="37" spans="1:90" ht="12.95" customHeight="1" x14ac:dyDescent="0.2">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V37" s="235" t="s">
        <v>86</v>
      </c>
      <c r="W37" s="236">
        <v>0.44781083053254533</v>
      </c>
      <c r="X37" s="237">
        <v>0.6114798854129454</v>
      </c>
      <c r="Y37" s="237">
        <v>0.6114798854129454</v>
      </c>
      <c r="Z37" s="237">
        <v>0.60723975445749456</v>
      </c>
      <c r="AB37" s="235" t="s">
        <v>82</v>
      </c>
      <c r="AC37" s="236">
        <v>0.64558165942170087</v>
      </c>
      <c r="AE37" s="235" t="s">
        <v>2</v>
      </c>
      <c r="AF37" s="237">
        <v>0.69947136146360389</v>
      </c>
      <c r="AH37" s="235" t="s">
        <v>31</v>
      </c>
      <c r="AI37" s="237">
        <v>0.7102040892650171</v>
      </c>
      <c r="AK37" s="235" t="s">
        <v>2</v>
      </c>
      <c r="AL37" s="237">
        <v>0.74241542711359465</v>
      </c>
      <c r="BI37" s="136"/>
      <c r="BJ37" s="136"/>
      <c r="BK37" s="136"/>
      <c r="BL37" s="136"/>
      <c r="BM37" s="136"/>
      <c r="BN37" s="136"/>
      <c r="BO37" s="136"/>
      <c r="BP37" s="136"/>
      <c r="BQ37" s="136"/>
      <c r="BR37" s="136"/>
      <c r="BS37" s="136"/>
      <c r="BT37" s="136"/>
      <c r="BU37" s="136"/>
      <c r="BV37" s="136"/>
      <c r="BW37" s="136"/>
      <c r="BX37" s="136"/>
      <c r="BY37" s="136"/>
      <c r="BZ37" s="136"/>
      <c r="CA37" s="136"/>
      <c r="CB37" s="136"/>
      <c r="CC37" s="136"/>
      <c r="CD37" s="136"/>
      <c r="CE37" s="136"/>
      <c r="CF37" s="136"/>
      <c r="CG37" s="136"/>
      <c r="CH37" s="136"/>
      <c r="CI37" s="136"/>
      <c r="CJ37" s="136"/>
      <c r="CK37" s="136"/>
      <c r="CL37" s="136"/>
    </row>
    <row r="38" spans="1:90" s="161" customFormat="1" ht="12.95" customHeight="1" x14ac:dyDescent="0.2">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136"/>
      <c r="V38" s="235" t="s">
        <v>11</v>
      </c>
      <c r="W38" s="236">
        <v>0.63030065922359424</v>
      </c>
      <c r="X38" s="237">
        <v>0.86247675759968012</v>
      </c>
      <c r="Y38" s="237">
        <v>0.87830201920701367</v>
      </c>
      <c r="Z38" s="237">
        <v>0.94691428357305585</v>
      </c>
      <c r="AA38" s="136"/>
      <c r="AB38" s="235" t="s">
        <v>11</v>
      </c>
      <c r="AC38" s="236">
        <v>0.63030065922359424</v>
      </c>
      <c r="AD38" s="136"/>
      <c r="AE38" s="235" t="s">
        <v>17</v>
      </c>
      <c r="AF38" s="237">
        <v>0.68349891944015106</v>
      </c>
      <c r="AG38" s="136"/>
      <c r="AH38" s="235" t="s">
        <v>2</v>
      </c>
      <c r="AI38" s="237">
        <v>0.69947136146360389</v>
      </c>
      <c r="AJ38" s="136"/>
      <c r="AK38" s="235" t="s">
        <v>31</v>
      </c>
      <c r="AL38" s="237">
        <v>0.73434362836695033</v>
      </c>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row>
    <row r="39" spans="1:90" s="136" customFormat="1" ht="12.95" customHeight="1" x14ac:dyDescent="0.2">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c r="V39" s="235" t="s">
        <v>7</v>
      </c>
      <c r="W39" s="236">
        <v>0.75608943108098492</v>
      </c>
      <c r="X39" s="237">
        <v>0.81968084511113648</v>
      </c>
      <c r="Y39" s="237">
        <v>0.83613850688377123</v>
      </c>
      <c r="Z39" s="237">
        <v>0.87871665868753657</v>
      </c>
      <c r="AB39" s="235" t="s">
        <v>2</v>
      </c>
      <c r="AC39" s="236">
        <v>0.61811518983076685</v>
      </c>
      <c r="AE39" s="235" t="s">
        <v>4</v>
      </c>
      <c r="AF39" s="237">
        <v>0.67503118125426609</v>
      </c>
      <c r="AH39" s="235" t="s">
        <v>82</v>
      </c>
      <c r="AI39" s="237">
        <v>0.68909750563830152</v>
      </c>
      <c r="AK39" s="235" t="s">
        <v>82</v>
      </c>
      <c r="AL39" s="237">
        <v>0.7249751945738041</v>
      </c>
    </row>
    <row r="40" spans="1:90" s="161" customFormat="1" ht="12.95" customHeight="1" x14ac:dyDescent="0.2">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136"/>
      <c r="V40" s="235" t="s">
        <v>4</v>
      </c>
      <c r="W40" s="236">
        <v>0.65485856662122899</v>
      </c>
      <c r="X40" s="237">
        <v>0.67503118125426609</v>
      </c>
      <c r="Y40" s="237">
        <v>0.68830303008233396</v>
      </c>
      <c r="Z40" s="237">
        <v>0.71118063925920805</v>
      </c>
      <c r="AA40" s="136"/>
      <c r="AB40" s="235" t="s">
        <v>25</v>
      </c>
      <c r="AC40" s="236">
        <v>0.59484514897973517</v>
      </c>
      <c r="AD40" s="136"/>
      <c r="AE40" s="235" t="s">
        <v>82</v>
      </c>
      <c r="AF40" s="237">
        <v>0.64558165942170087</v>
      </c>
      <c r="AG40" s="136"/>
      <c r="AH40" s="235" t="s">
        <v>4</v>
      </c>
      <c r="AI40" s="237">
        <v>0.68830303008233396</v>
      </c>
      <c r="AJ40" s="136"/>
      <c r="AK40" s="235" t="s">
        <v>4</v>
      </c>
      <c r="AL40" s="237">
        <v>0.71118063925920805</v>
      </c>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row>
    <row r="41" spans="1:90" s="136" customFormat="1" ht="12.95" customHeight="1" x14ac:dyDescent="0.2">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c r="V41" s="241" t="s">
        <v>15</v>
      </c>
      <c r="W41" s="242">
        <v>0.73616796484157421</v>
      </c>
      <c r="X41" s="243">
        <v>0.80510177763875801</v>
      </c>
      <c r="Y41" s="243">
        <v>0.84729434914979462</v>
      </c>
      <c r="Z41" s="243">
        <v>0.89323331645114501</v>
      </c>
      <c r="AB41" s="245" t="s">
        <v>33</v>
      </c>
      <c r="AC41" s="239">
        <v>0.48025396708182266</v>
      </c>
      <c r="AE41" s="246" t="s">
        <v>86</v>
      </c>
      <c r="AF41" s="237">
        <v>0.6114798854129454</v>
      </c>
      <c r="AH41" s="246" t="s">
        <v>86</v>
      </c>
      <c r="AI41" s="237">
        <v>0.6114798854129454</v>
      </c>
      <c r="AK41" s="246" t="s">
        <v>86</v>
      </c>
      <c r="AL41" s="237">
        <v>0.60723975445749456</v>
      </c>
    </row>
    <row r="42" spans="1:90" s="136" customFormat="1" ht="12.95" customHeight="1" x14ac:dyDescent="0.2">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c r="V42" s="241" t="s">
        <v>13</v>
      </c>
      <c r="W42" s="242">
        <v>0.73524486242282439</v>
      </c>
      <c r="X42" s="243">
        <v>0.81133533705534355</v>
      </c>
      <c r="Y42" s="243">
        <v>0.85999312522913507</v>
      </c>
      <c r="Z42" s="243">
        <v>0.91697683638018712</v>
      </c>
      <c r="AB42" s="246" t="s">
        <v>86</v>
      </c>
      <c r="AC42" s="236">
        <v>0.44781083053254533</v>
      </c>
      <c r="AE42" s="245" t="s">
        <v>33</v>
      </c>
      <c r="AF42" s="240">
        <v>0.55682628229713504</v>
      </c>
      <c r="AH42" s="245" t="s">
        <v>33</v>
      </c>
      <c r="AI42" s="240">
        <v>0.55560281279782697</v>
      </c>
      <c r="AK42" s="245" t="s">
        <v>33</v>
      </c>
      <c r="AL42" s="240">
        <v>0.57937609082748465</v>
      </c>
    </row>
    <row r="43" spans="1:90" s="161" customFormat="1" ht="12.95" customHeight="1" x14ac:dyDescent="0.2">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row>
    <row r="44" spans="1:90" s="136" customFormat="1" ht="12.95" customHeight="1" x14ac:dyDescent="0.2">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90" s="136" customFormat="1" ht="12.95" customHeight="1" x14ac:dyDescent="0.2">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90" s="136" customFormat="1" ht="12.95" customHeight="1" x14ac:dyDescent="0.2">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90" s="161" customFormat="1" ht="12.75" customHeight="1" x14ac:dyDescent="0.2">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row>
    <row r="48" spans="1:90" s="136" customFormat="1" ht="12.95" customHeight="1" x14ac:dyDescent="0.2">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90" s="161" customFormat="1" ht="12.95" customHeight="1" x14ac:dyDescent="0.2">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row>
    <row r="50" spans="1:90" s="161" customFormat="1" ht="12.95" customHeight="1" x14ac:dyDescent="0.2">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row>
    <row r="51" spans="1:90" s="136" customFormat="1" ht="12.95" customHeight="1" x14ac:dyDescent="0.2">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90" s="161" customFormat="1" ht="12.95" customHeight="1" x14ac:dyDescent="0.2">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row>
    <row r="53" spans="1:90" s="136" customFormat="1" ht="12.95" customHeight="1" x14ac:dyDescent="0.2">
      <c r="A53" s="152"/>
      <c r="B53" s="153"/>
      <c r="C53" s="154"/>
      <c r="D53" s="155"/>
      <c r="E53" s="156"/>
      <c r="F53" s="157"/>
      <c r="G53" s="156"/>
      <c r="H53" s="157"/>
      <c r="I53" s="156"/>
      <c r="J53" s="157"/>
      <c r="K53" s="158"/>
      <c r="L53" s="170"/>
      <c r="M53" s="171"/>
      <c r="N53" s="172"/>
      <c r="O53" s="171"/>
      <c r="P53" s="172"/>
      <c r="Q53" s="171"/>
      <c r="R53" s="172"/>
      <c r="S53" s="173"/>
      <c r="T53" s="174"/>
    </row>
    <row r="54" spans="1:90" s="136" customFormat="1" ht="12.95" customHeight="1" x14ac:dyDescent="0.15">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U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c r="BI54" s="183"/>
      <c r="BJ54" s="183"/>
      <c r="BK54" s="183"/>
      <c r="BL54" s="183"/>
      <c r="BM54" s="183"/>
      <c r="BN54" s="183"/>
      <c r="BO54" s="183"/>
      <c r="BP54" s="183"/>
    </row>
    <row r="55" spans="1:90" s="136" customFormat="1" ht="12.95" customHeight="1" x14ac:dyDescent="0.15">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U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c r="BI55" s="183"/>
      <c r="BJ55" s="183"/>
      <c r="BK55" s="183"/>
      <c r="BL55" s="183"/>
      <c r="BM55" s="183"/>
      <c r="BN55" s="183"/>
      <c r="BO55" s="183"/>
      <c r="BP55" s="183"/>
    </row>
    <row r="56" spans="1:90" ht="12" customHeight="1" x14ac:dyDescent="0.15">
      <c r="A56" s="184"/>
      <c r="B56" s="185"/>
      <c r="C56" s="186"/>
      <c r="D56" s="187"/>
      <c r="E56" s="188"/>
      <c r="F56" s="189"/>
      <c r="G56" s="188"/>
      <c r="H56" s="189"/>
      <c r="I56" s="188"/>
      <c r="J56" s="189"/>
      <c r="K56" s="190"/>
      <c r="L56" s="187"/>
      <c r="M56" s="188"/>
      <c r="N56" s="189"/>
      <c r="O56" s="188"/>
      <c r="P56" s="189"/>
      <c r="Q56" s="188"/>
      <c r="R56" s="189"/>
      <c r="S56" s="190"/>
      <c r="T56" s="136"/>
      <c r="BI56" s="136"/>
      <c r="BJ56" s="136"/>
      <c r="BK56" s="136"/>
      <c r="BL56" s="136"/>
      <c r="BM56" s="136"/>
      <c r="BN56" s="136"/>
      <c r="BO56" s="136"/>
      <c r="BP56" s="136"/>
      <c r="BQ56" s="136"/>
      <c r="BR56" s="136"/>
      <c r="BS56" s="136"/>
      <c r="BT56" s="136"/>
      <c r="BU56" s="136"/>
      <c r="BV56" s="136"/>
      <c r="BW56" s="136"/>
      <c r="BX56" s="136"/>
      <c r="BY56" s="136"/>
      <c r="BZ56" s="136"/>
      <c r="CA56" s="136"/>
      <c r="CB56" s="136"/>
      <c r="CC56" s="136"/>
      <c r="CD56" s="136"/>
      <c r="CE56" s="136"/>
      <c r="CF56" s="136"/>
      <c r="CG56" s="136"/>
      <c r="CH56" s="136"/>
      <c r="CI56" s="136"/>
      <c r="CJ56" s="136"/>
      <c r="CK56" s="136"/>
      <c r="CL56" s="136"/>
    </row>
    <row r="57" spans="1:90" ht="12.95" customHeight="1" x14ac:dyDescent="0.2">
      <c r="A57" s="191" t="s">
        <v>161</v>
      </c>
      <c r="B57" s="185"/>
      <c r="C57" s="186"/>
      <c r="D57" s="187"/>
      <c r="E57" s="188"/>
      <c r="F57" s="189"/>
      <c r="G57" s="188"/>
      <c r="H57" s="189"/>
      <c r="I57" s="188"/>
      <c r="J57" s="189"/>
      <c r="K57" s="190"/>
      <c r="L57" s="187"/>
      <c r="M57" s="188"/>
      <c r="N57" s="189"/>
      <c r="O57" s="188"/>
      <c r="P57" s="189"/>
      <c r="Q57" s="188"/>
      <c r="R57" s="189"/>
      <c r="S57" s="190"/>
      <c r="T57" s="136"/>
      <c r="BI57" s="136"/>
      <c r="BJ57" s="136"/>
      <c r="BK57" s="136"/>
      <c r="BL57" s="136"/>
      <c r="BM57" s="136"/>
      <c r="BN57" s="136"/>
      <c r="BO57" s="136"/>
      <c r="BP57" s="136"/>
      <c r="BQ57" s="136"/>
      <c r="BR57" s="136"/>
      <c r="BS57" s="136"/>
      <c r="BT57" s="136"/>
      <c r="BU57" s="136"/>
      <c r="BV57" s="136"/>
      <c r="BW57" s="136"/>
      <c r="BX57" s="136"/>
      <c r="BY57" s="136"/>
      <c r="BZ57" s="136"/>
      <c r="CA57" s="136"/>
      <c r="CB57" s="136"/>
      <c r="CC57" s="136"/>
      <c r="CD57" s="136"/>
      <c r="CE57" s="136"/>
      <c r="CF57" s="136"/>
      <c r="CG57" s="136"/>
      <c r="CH57" s="136"/>
      <c r="CI57" s="136"/>
      <c r="CJ57" s="136"/>
      <c r="CK57" s="136"/>
      <c r="CL57" s="136"/>
    </row>
    <row r="58" spans="1:90" ht="12.95" customHeight="1" x14ac:dyDescent="0.2">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I58" s="136"/>
      <c r="BJ58" s="136"/>
      <c r="BK58" s="136"/>
      <c r="BL58" s="136"/>
      <c r="BM58" s="136"/>
      <c r="BN58" s="136"/>
      <c r="BO58" s="136"/>
      <c r="BP58" s="136"/>
      <c r="BQ58" s="136"/>
      <c r="BR58" s="136"/>
      <c r="BS58" s="136"/>
      <c r="BT58" s="136"/>
      <c r="BU58" s="136"/>
      <c r="BV58" s="136"/>
      <c r="BW58" s="136"/>
      <c r="BX58" s="136"/>
      <c r="BY58" s="136"/>
      <c r="BZ58" s="136"/>
      <c r="CA58" s="136"/>
      <c r="CB58" s="136"/>
      <c r="CC58" s="136"/>
      <c r="CD58" s="136"/>
      <c r="CE58" s="136"/>
      <c r="CF58" s="136"/>
      <c r="CG58" s="136"/>
      <c r="CH58" s="136"/>
      <c r="CI58" s="136"/>
      <c r="CJ58" s="136"/>
      <c r="CK58" s="136"/>
      <c r="CL58" s="136"/>
    </row>
    <row r="59" spans="1:90" ht="12.95" customHeight="1" x14ac:dyDescent="0.2">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I59" s="136"/>
      <c r="BJ59" s="136"/>
      <c r="BK59" s="136"/>
      <c r="BL59" s="136"/>
      <c r="BM59" s="136"/>
      <c r="BN59" s="136"/>
      <c r="BO59" s="136"/>
      <c r="BP59" s="136"/>
      <c r="BQ59" s="136"/>
      <c r="BR59" s="136"/>
      <c r="BS59" s="136"/>
      <c r="BT59" s="136"/>
      <c r="BU59" s="136"/>
      <c r="BV59" s="136"/>
      <c r="BW59" s="136"/>
      <c r="BX59" s="136"/>
      <c r="BY59" s="136"/>
      <c r="BZ59" s="136"/>
      <c r="CA59" s="136"/>
      <c r="CB59" s="136"/>
      <c r="CC59" s="136"/>
      <c r="CD59" s="136"/>
      <c r="CE59" s="136"/>
      <c r="CF59" s="136"/>
      <c r="CG59" s="136"/>
      <c r="CH59" s="136"/>
      <c r="CI59" s="136"/>
      <c r="CJ59" s="136"/>
      <c r="CK59" s="136"/>
      <c r="CL59" s="136"/>
    </row>
    <row r="60" spans="1:90" ht="12.95" customHeight="1" x14ac:dyDescent="0.2">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I60" s="136"/>
      <c r="BJ60" s="136"/>
      <c r="BK60" s="136"/>
      <c r="BL60" s="136"/>
      <c r="BM60" s="136"/>
      <c r="BN60" s="136"/>
      <c r="BO60" s="136"/>
      <c r="BP60" s="136"/>
      <c r="BQ60" s="136"/>
      <c r="BR60" s="136"/>
      <c r="BS60" s="136"/>
      <c r="BT60" s="136"/>
      <c r="BU60" s="136"/>
      <c r="BV60" s="136"/>
      <c r="BW60" s="136"/>
      <c r="BX60" s="136"/>
      <c r="BY60" s="136"/>
      <c r="BZ60" s="136"/>
      <c r="CA60" s="136"/>
      <c r="CB60" s="136"/>
      <c r="CC60" s="136"/>
      <c r="CD60" s="136"/>
      <c r="CE60" s="136"/>
      <c r="CF60" s="136"/>
      <c r="CG60" s="136"/>
      <c r="CH60" s="136"/>
      <c r="CI60" s="136"/>
      <c r="CJ60" s="136"/>
      <c r="CK60" s="136"/>
      <c r="CL60" s="136"/>
    </row>
    <row r="61" spans="1:90" ht="12.95" customHeight="1" x14ac:dyDescent="0.2">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I61" s="136"/>
      <c r="BJ61" s="136"/>
      <c r="BK61" s="136"/>
      <c r="BL61" s="136"/>
      <c r="BM61" s="136"/>
      <c r="BN61" s="136"/>
      <c r="BO61" s="136"/>
      <c r="BP61" s="136"/>
      <c r="BQ61" s="136"/>
      <c r="BR61" s="136"/>
      <c r="BS61" s="136"/>
      <c r="BT61" s="136"/>
      <c r="BU61" s="136"/>
      <c r="BV61" s="136"/>
      <c r="BW61" s="136"/>
      <c r="BX61" s="136"/>
      <c r="BY61" s="136"/>
      <c r="BZ61" s="136"/>
      <c r="CA61" s="136"/>
      <c r="CB61" s="136"/>
      <c r="CC61" s="136"/>
      <c r="CD61" s="136"/>
      <c r="CE61" s="136"/>
      <c r="CF61" s="136"/>
      <c r="CG61" s="136"/>
      <c r="CH61" s="136"/>
      <c r="CI61" s="136"/>
      <c r="CJ61" s="136"/>
      <c r="CK61" s="136"/>
      <c r="CL61" s="136"/>
    </row>
    <row r="62" spans="1:90" ht="12.95" customHeight="1" x14ac:dyDescent="0.2">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I62" s="136"/>
      <c r="BJ62" s="136"/>
      <c r="BK62" s="136"/>
      <c r="BL62" s="136"/>
      <c r="BM62" s="136"/>
      <c r="BN62" s="136"/>
      <c r="BO62" s="136"/>
      <c r="BP62" s="136"/>
      <c r="BQ62" s="136"/>
      <c r="BR62" s="136"/>
      <c r="BS62" s="136"/>
      <c r="BT62" s="136"/>
      <c r="BU62" s="136"/>
      <c r="BV62" s="136"/>
      <c r="BW62" s="136"/>
      <c r="BX62" s="136"/>
      <c r="BY62" s="136"/>
      <c r="BZ62" s="136"/>
      <c r="CA62" s="136"/>
      <c r="CB62" s="136"/>
      <c r="CC62" s="136"/>
      <c r="CD62" s="136"/>
      <c r="CE62" s="136"/>
      <c r="CF62" s="136"/>
      <c r="CG62" s="136"/>
      <c r="CH62" s="136"/>
      <c r="CI62" s="136"/>
      <c r="CJ62" s="136"/>
      <c r="CK62" s="136"/>
      <c r="CL62" s="136"/>
    </row>
    <row r="63" spans="1:90" ht="12.95" customHeight="1" x14ac:dyDescent="0.2">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I63" s="136"/>
      <c r="BJ63" s="136"/>
      <c r="BK63" s="136"/>
      <c r="BL63" s="136"/>
      <c r="BM63" s="136"/>
      <c r="BN63" s="136"/>
      <c r="BO63" s="136"/>
      <c r="BP63" s="136"/>
      <c r="BQ63" s="136"/>
      <c r="BR63" s="136"/>
      <c r="BS63" s="136"/>
      <c r="BT63" s="136"/>
      <c r="BU63" s="136"/>
      <c r="BV63" s="136"/>
      <c r="BW63" s="136"/>
      <c r="BX63" s="136"/>
      <c r="BY63" s="136"/>
      <c r="BZ63" s="136"/>
      <c r="CA63" s="136"/>
      <c r="CB63" s="136"/>
      <c r="CC63" s="136"/>
      <c r="CD63" s="136"/>
      <c r="CE63" s="136"/>
      <c r="CF63" s="136"/>
      <c r="CG63" s="136"/>
      <c r="CH63" s="136"/>
      <c r="CI63" s="136"/>
      <c r="CJ63" s="136"/>
      <c r="CK63" s="136"/>
      <c r="CL63" s="136"/>
    </row>
    <row r="64" spans="1:90" ht="12.95" customHeight="1" x14ac:dyDescent="0.2">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c r="CE64" s="136"/>
      <c r="CF64" s="136"/>
      <c r="CG64" s="136"/>
      <c r="CH64" s="136"/>
      <c r="CI64" s="136"/>
      <c r="CJ64" s="136"/>
      <c r="CK64" s="136"/>
      <c r="CL64" s="136"/>
    </row>
    <row r="65" spans="1:90" ht="12.95" customHeight="1" x14ac:dyDescent="0.2">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c r="CE65" s="136"/>
      <c r="CF65" s="136"/>
      <c r="CG65" s="136"/>
      <c r="CH65" s="136"/>
      <c r="CI65" s="136"/>
      <c r="CJ65" s="136"/>
      <c r="CK65" s="136"/>
      <c r="CL65" s="136"/>
    </row>
    <row r="66" spans="1:90" s="142" customFormat="1" ht="12.95" customHeight="1" x14ac:dyDescent="0.2">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c r="CE66" s="136"/>
      <c r="CF66" s="136"/>
      <c r="CG66" s="136"/>
      <c r="CH66" s="136"/>
      <c r="CI66" s="136"/>
      <c r="CJ66" s="136"/>
      <c r="CK66" s="136"/>
      <c r="CL66" s="136"/>
    </row>
    <row r="67" spans="1:90" ht="12.95" customHeight="1" x14ac:dyDescent="0.2">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c r="CE67" s="136"/>
      <c r="CF67" s="136"/>
      <c r="CG67" s="136"/>
      <c r="CH67" s="136"/>
      <c r="CI67" s="136"/>
      <c r="CJ67" s="136"/>
      <c r="CK67" s="136"/>
      <c r="CL67" s="136"/>
    </row>
    <row r="68" spans="1:90" ht="12.95" customHeight="1" x14ac:dyDescent="0.2">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c r="CE68" s="136"/>
      <c r="CF68" s="136"/>
      <c r="CG68" s="136"/>
      <c r="CH68" s="136"/>
      <c r="CI68" s="136"/>
      <c r="CJ68" s="136"/>
      <c r="CK68" s="136"/>
      <c r="CL68" s="136"/>
    </row>
    <row r="69" spans="1:90" ht="14.25" customHeight="1" x14ac:dyDescent="0.2">
      <c r="A69" s="199"/>
      <c r="B69" s="163"/>
      <c r="C69" s="211"/>
      <c r="D69" s="201"/>
      <c r="E69" s="202"/>
      <c r="F69" s="203"/>
      <c r="G69" s="202"/>
      <c r="H69" s="203"/>
      <c r="I69" s="202"/>
      <c r="J69" s="203"/>
      <c r="K69" s="204"/>
      <c r="L69" s="201"/>
      <c r="M69" s="202"/>
      <c r="N69" s="203"/>
      <c r="O69" s="202"/>
      <c r="P69" s="203"/>
      <c r="Q69" s="202"/>
      <c r="R69" s="203"/>
      <c r="S69" s="204"/>
      <c r="T69" s="136"/>
      <c r="BI69" s="136"/>
      <c r="BJ69" s="136"/>
      <c r="BK69" s="136"/>
      <c r="BL69" s="136"/>
      <c r="BM69" s="136"/>
      <c r="BN69" s="136"/>
      <c r="BO69" s="136"/>
      <c r="BP69" s="136"/>
      <c r="BQ69" s="136"/>
      <c r="BR69" s="136"/>
      <c r="BS69" s="136"/>
      <c r="BT69" s="136"/>
      <c r="BU69" s="136"/>
      <c r="BV69" s="136"/>
      <c r="BW69" s="136"/>
      <c r="BX69" s="136"/>
      <c r="BY69" s="136"/>
      <c r="BZ69" s="136"/>
      <c r="CA69" s="136"/>
      <c r="CB69" s="136"/>
      <c r="CC69" s="136"/>
      <c r="CD69" s="136"/>
      <c r="CE69" s="136"/>
      <c r="CF69" s="136"/>
      <c r="CG69" s="136"/>
      <c r="CH69" s="136"/>
      <c r="CI69" s="136"/>
      <c r="CJ69" s="136"/>
      <c r="CK69" s="136"/>
      <c r="CL69" s="136"/>
    </row>
    <row r="70" spans="1:90" ht="14.25" customHeight="1" thickBot="1" x14ac:dyDescent="0.2">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I70" s="136"/>
      <c r="BJ70" s="136"/>
      <c r="BK70" s="136"/>
      <c r="BL70" s="136"/>
      <c r="BM70" s="136"/>
      <c r="BN70" s="136"/>
      <c r="BO70" s="136"/>
      <c r="BP70" s="136"/>
      <c r="BQ70" s="136"/>
      <c r="BR70" s="136"/>
      <c r="BS70" s="136"/>
      <c r="BT70" s="136"/>
      <c r="BU70" s="136"/>
      <c r="BV70" s="136"/>
      <c r="BW70" s="136"/>
      <c r="BX70" s="136"/>
      <c r="BY70" s="136"/>
      <c r="BZ70" s="136"/>
      <c r="CA70" s="136"/>
      <c r="CB70" s="136"/>
      <c r="CC70" s="136"/>
      <c r="CD70" s="136"/>
      <c r="CE70" s="136"/>
      <c r="CF70" s="136"/>
      <c r="CG70" s="136"/>
      <c r="CH70" s="136"/>
      <c r="CI70" s="136"/>
      <c r="CJ70" s="136"/>
      <c r="CK70" s="136"/>
      <c r="CL70" s="136"/>
    </row>
    <row r="71" spans="1:90" ht="12.95" customHeight="1" x14ac:dyDescent="0.15">
      <c r="A71" s="216" t="s">
        <v>167</v>
      </c>
      <c r="B71" s="217"/>
      <c r="C71" s="217"/>
      <c r="D71" s="218"/>
      <c r="E71" s="218"/>
      <c r="F71" s="218"/>
      <c r="G71" s="218"/>
      <c r="H71" s="218"/>
      <c r="I71" s="218"/>
      <c r="J71" s="218"/>
      <c r="K71" s="218"/>
      <c r="L71" s="218"/>
      <c r="M71" s="218"/>
      <c r="N71" s="218"/>
      <c r="O71" s="218"/>
      <c r="P71" s="218"/>
      <c r="Q71" s="218"/>
      <c r="R71" s="218"/>
      <c r="S71" s="218"/>
      <c r="T71" s="136"/>
      <c r="BI71" s="136"/>
      <c r="BJ71" s="136"/>
      <c r="BK71" s="136"/>
      <c r="BL71" s="136"/>
      <c r="BM71" s="136"/>
      <c r="BN71" s="136"/>
      <c r="BO71" s="136"/>
      <c r="BP71" s="136"/>
      <c r="BQ71" s="136"/>
      <c r="BR71" s="136"/>
      <c r="BS71" s="136"/>
      <c r="BT71" s="136"/>
      <c r="BU71" s="136"/>
      <c r="BV71" s="136"/>
      <c r="BW71" s="136"/>
      <c r="BX71" s="136"/>
      <c r="BY71" s="136"/>
      <c r="BZ71" s="136"/>
      <c r="CA71" s="136"/>
      <c r="CB71" s="136"/>
      <c r="CC71" s="136"/>
      <c r="CD71" s="136"/>
      <c r="CE71" s="136"/>
      <c r="CF71" s="136"/>
      <c r="CG71" s="136"/>
      <c r="CH71" s="136"/>
      <c r="CI71" s="136"/>
      <c r="CJ71" s="136"/>
      <c r="CK71" s="136"/>
      <c r="CL71" s="136"/>
    </row>
    <row r="72" spans="1:90" s="136" customFormat="1" ht="15" customHeight="1" x14ac:dyDescent="0.2">
      <c r="A72" s="219" t="s">
        <v>168</v>
      </c>
      <c r="B72" s="220"/>
      <c r="C72" s="220"/>
      <c r="D72" s="220"/>
      <c r="E72" s="220"/>
      <c r="F72" s="220"/>
      <c r="G72" s="220"/>
      <c r="H72" s="220"/>
      <c r="I72" s="220"/>
      <c r="J72" s="220"/>
      <c r="K72" s="220"/>
      <c r="L72" s="220"/>
      <c r="M72" s="220"/>
      <c r="N72" s="220"/>
      <c r="O72" s="220"/>
      <c r="P72" s="220"/>
      <c r="Q72" s="220"/>
      <c r="R72" s="220"/>
      <c r="S72" s="220"/>
    </row>
    <row r="73" spans="1:90" s="136" customFormat="1" ht="15" customHeight="1" x14ac:dyDescent="0.2">
      <c r="A73" s="221" t="s">
        <v>169</v>
      </c>
    </row>
    <row r="74" spans="1:90" s="136" customFormat="1" x14ac:dyDescent="0.15">
      <c r="A74" s="222" t="s">
        <v>58</v>
      </c>
    </row>
  </sheetData>
  <sortState ref="AK15:AL42">
    <sortCondition descending="1" ref="AL15:AL42"/>
  </sortState>
  <mergeCells count="26">
    <mergeCell ref="W10:Z11"/>
    <mergeCell ref="W12:Z12"/>
    <mergeCell ref="D14:E14"/>
    <mergeCell ref="F14:G14"/>
    <mergeCell ref="H14:I14"/>
    <mergeCell ref="J14:K14"/>
    <mergeCell ref="L14:M14"/>
    <mergeCell ref="N14:O14"/>
    <mergeCell ref="H13:I13"/>
    <mergeCell ref="J13:K13"/>
    <mergeCell ref="L13:M13"/>
    <mergeCell ref="N13:O13"/>
    <mergeCell ref="P13:Q13"/>
    <mergeCell ref="R13:S13"/>
    <mergeCell ref="A8:S8"/>
    <mergeCell ref="A10:A14"/>
    <mergeCell ref="B10:B14"/>
    <mergeCell ref="C10:C13"/>
    <mergeCell ref="D10:K11"/>
    <mergeCell ref="L10:S11"/>
    <mergeCell ref="D12:K12"/>
    <mergeCell ref="L12:S12"/>
    <mergeCell ref="D13:E13"/>
    <mergeCell ref="F13:G13"/>
    <mergeCell ref="P14:Q14"/>
    <mergeCell ref="R14:S14"/>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6"/>
  <sheetViews>
    <sheetView tabSelected="1" topLeftCell="B1" zoomScaleNormal="100" workbookViewId="0">
      <selection activeCell="E24" sqref="A23:XFD24"/>
    </sheetView>
  </sheetViews>
  <sheetFormatPr defaultColWidth="8.85546875" defaultRowHeight="12.75" x14ac:dyDescent="0.2"/>
  <cols>
    <col min="1" max="1" width="5" style="727" bestFit="1" customWidth="1"/>
    <col min="2" max="2" width="15.5703125" style="727" customWidth="1"/>
    <col min="3" max="3" width="94.7109375" style="727" customWidth="1"/>
    <col min="4" max="4" width="33.28515625" style="757" bestFit="1" customWidth="1"/>
    <col min="5" max="5" width="119.85546875" style="757" customWidth="1"/>
    <col min="6" max="6" width="27.140625" style="727" customWidth="1"/>
    <col min="7" max="7" width="26.42578125" style="727" bestFit="1" customWidth="1"/>
    <col min="8" max="9" width="8.85546875" style="727"/>
    <col min="10" max="10" width="35.42578125" style="727" bestFit="1" customWidth="1"/>
    <col min="11" max="16384" width="8.85546875" style="727"/>
  </cols>
  <sheetData>
    <row r="1" spans="1:15" x14ac:dyDescent="0.2">
      <c r="A1" s="732" t="s">
        <v>387</v>
      </c>
      <c r="B1" s="725" t="s">
        <v>373</v>
      </c>
      <c r="C1" s="725" t="s">
        <v>375</v>
      </c>
      <c r="D1" s="755" t="s">
        <v>538</v>
      </c>
      <c r="E1" s="755" t="s">
        <v>482</v>
      </c>
      <c r="F1" s="725" t="s">
        <v>496</v>
      </c>
      <c r="G1" s="725" t="s">
        <v>479</v>
      </c>
      <c r="H1" s="725" t="s">
        <v>374</v>
      </c>
      <c r="I1" s="725" t="s">
        <v>379</v>
      </c>
      <c r="J1" s="725" t="s">
        <v>378</v>
      </c>
      <c r="K1" s="725" t="s">
        <v>493</v>
      </c>
      <c r="L1" s="725" t="s">
        <v>494</v>
      </c>
      <c r="M1" s="725" t="s">
        <v>533</v>
      </c>
      <c r="N1" s="725" t="s">
        <v>535</v>
      </c>
      <c r="O1" s="725" t="s">
        <v>536</v>
      </c>
    </row>
    <row r="2" spans="1:15" x14ac:dyDescent="0.2">
      <c r="A2" s="788" t="s">
        <v>388</v>
      </c>
      <c r="B2" s="770" t="s">
        <v>345</v>
      </c>
      <c r="C2" s="760" t="s">
        <v>610</v>
      </c>
      <c r="D2" s="754" t="s">
        <v>544</v>
      </c>
      <c r="E2" s="777" t="s">
        <v>607</v>
      </c>
      <c r="F2" s="782" t="s">
        <v>592</v>
      </c>
      <c r="G2" s="706" t="s">
        <v>580</v>
      </c>
      <c r="H2" s="706">
        <v>2013</v>
      </c>
      <c r="I2" s="727">
        <v>194</v>
      </c>
      <c r="J2" s="730" t="s">
        <v>377</v>
      </c>
      <c r="K2" s="727">
        <v>3000</v>
      </c>
      <c r="L2" s="727">
        <v>15000</v>
      </c>
      <c r="M2" s="727">
        <v>0</v>
      </c>
      <c r="N2" s="727">
        <v>3000</v>
      </c>
      <c r="O2" s="727">
        <v>4</v>
      </c>
    </row>
    <row r="3" spans="1:15" x14ac:dyDescent="0.2">
      <c r="A3" s="788" t="s">
        <v>388</v>
      </c>
      <c r="B3" s="770" t="s">
        <v>344</v>
      </c>
      <c r="C3" s="760" t="s">
        <v>609</v>
      </c>
      <c r="D3" s="754" t="s">
        <v>545</v>
      </c>
      <c r="E3" s="777" t="s">
        <v>608</v>
      </c>
      <c r="F3" s="782" t="s">
        <v>593</v>
      </c>
      <c r="G3" s="706" t="s">
        <v>580</v>
      </c>
      <c r="H3" s="706">
        <v>2013</v>
      </c>
      <c r="I3" s="727">
        <v>194</v>
      </c>
      <c r="J3" s="730" t="s">
        <v>377</v>
      </c>
      <c r="K3" s="727">
        <v>3000</v>
      </c>
      <c r="L3" s="727">
        <v>15000</v>
      </c>
      <c r="M3" s="727">
        <v>0</v>
      </c>
      <c r="N3" s="727">
        <v>3000</v>
      </c>
      <c r="O3" s="727">
        <v>4</v>
      </c>
    </row>
    <row r="4" spans="1:15" x14ac:dyDescent="0.2">
      <c r="A4" s="788" t="s">
        <v>389</v>
      </c>
      <c r="B4" s="770" t="s">
        <v>346</v>
      </c>
      <c r="C4" s="760" t="s">
        <v>625</v>
      </c>
      <c r="D4" s="754" t="s">
        <v>546</v>
      </c>
      <c r="E4" s="781" t="s">
        <v>627</v>
      </c>
      <c r="F4" s="782" t="s">
        <v>594</v>
      </c>
      <c r="G4" s="706" t="s">
        <v>580</v>
      </c>
      <c r="H4" s="706">
        <v>2013</v>
      </c>
      <c r="I4" s="727">
        <v>195</v>
      </c>
      <c r="J4" s="731" t="s">
        <v>380</v>
      </c>
      <c r="K4" s="727">
        <v>20000</v>
      </c>
      <c r="L4" s="727">
        <v>120000</v>
      </c>
      <c r="M4" s="727">
        <v>0</v>
      </c>
      <c r="N4" s="727">
        <v>20000</v>
      </c>
      <c r="O4" s="727">
        <v>5</v>
      </c>
    </row>
    <row r="5" spans="1:15" x14ac:dyDescent="0.2">
      <c r="A5" s="788" t="s">
        <v>390</v>
      </c>
      <c r="B5" s="770" t="s">
        <v>347</v>
      </c>
      <c r="C5" s="760" t="s">
        <v>626</v>
      </c>
      <c r="D5" s="754" t="s">
        <v>556</v>
      </c>
      <c r="E5" s="781" t="s">
        <v>628</v>
      </c>
      <c r="F5" s="782" t="s">
        <v>595</v>
      </c>
      <c r="G5" s="706" t="s">
        <v>580</v>
      </c>
      <c r="H5" s="706">
        <v>2013</v>
      </c>
      <c r="I5" s="727">
        <v>195</v>
      </c>
      <c r="J5" s="731" t="s">
        <v>380</v>
      </c>
      <c r="K5" s="727">
        <v>15000</v>
      </c>
      <c r="L5" s="727">
        <v>75000</v>
      </c>
      <c r="M5" s="727">
        <v>0</v>
      </c>
      <c r="N5" s="727">
        <v>15000</v>
      </c>
      <c r="O5" s="727">
        <v>4</v>
      </c>
    </row>
    <row r="6" spans="1:15" x14ac:dyDescent="0.2">
      <c r="A6" s="789" t="s">
        <v>391</v>
      </c>
      <c r="B6" s="764" t="s">
        <v>349</v>
      </c>
      <c r="C6" s="765" t="s">
        <v>601</v>
      </c>
      <c r="D6" s="754" t="s">
        <v>543</v>
      </c>
      <c r="E6" s="777" t="s">
        <v>622</v>
      </c>
      <c r="F6" s="782" t="s">
        <v>596</v>
      </c>
      <c r="G6" s="706" t="s">
        <v>480</v>
      </c>
      <c r="H6" s="706">
        <v>2013</v>
      </c>
      <c r="I6" s="727">
        <v>207</v>
      </c>
      <c r="J6" s="731" t="s">
        <v>383</v>
      </c>
      <c r="K6" s="727">
        <v>2</v>
      </c>
      <c r="L6" s="727">
        <v>5</v>
      </c>
      <c r="M6" s="727">
        <v>1</v>
      </c>
      <c r="N6" s="727">
        <v>1</v>
      </c>
      <c r="O6" s="727">
        <v>3</v>
      </c>
    </row>
    <row r="7" spans="1:15" x14ac:dyDescent="0.2">
      <c r="A7" s="789" t="s">
        <v>391</v>
      </c>
      <c r="B7" s="764" t="s">
        <v>348</v>
      </c>
      <c r="C7" s="765" t="s">
        <v>602</v>
      </c>
      <c r="D7" s="754" t="s">
        <v>557</v>
      </c>
      <c r="E7" s="777" t="s">
        <v>623</v>
      </c>
      <c r="F7" s="706" t="s">
        <v>569</v>
      </c>
      <c r="G7" s="706" t="s">
        <v>480</v>
      </c>
      <c r="H7" s="706">
        <v>2013</v>
      </c>
      <c r="I7" s="727">
        <v>207</v>
      </c>
      <c r="J7" s="731" t="s">
        <v>383</v>
      </c>
      <c r="K7" s="727">
        <v>0</v>
      </c>
      <c r="L7" s="727">
        <v>1</v>
      </c>
      <c r="M7" s="727">
        <v>2</v>
      </c>
      <c r="N7" s="727" t="s">
        <v>537</v>
      </c>
      <c r="O7" s="727">
        <v>5</v>
      </c>
    </row>
    <row r="8" spans="1:15" x14ac:dyDescent="0.2">
      <c r="A8" s="789" t="s">
        <v>391</v>
      </c>
      <c r="B8" s="764" t="s">
        <v>350</v>
      </c>
      <c r="C8" s="765" t="s">
        <v>603</v>
      </c>
      <c r="D8" s="754" t="s">
        <v>558</v>
      </c>
      <c r="E8" s="777" t="s">
        <v>624</v>
      </c>
      <c r="F8" s="706" t="s">
        <v>570</v>
      </c>
      <c r="G8" s="706" t="s">
        <v>480</v>
      </c>
      <c r="H8" s="706">
        <v>2013</v>
      </c>
      <c r="I8" s="727">
        <v>207</v>
      </c>
      <c r="J8" s="731" t="s">
        <v>383</v>
      </c>
      <c r="K8" s="727">
        <v>2</v>
      </c>
      <c r="L8" s="727">
        <v>5</v>
      </c>
      <c r="M8" s="727">
        <v>1</v>
      </c>
      <c r="N8" s="727">
        <v>1</v>
      </c>
      <c r="O8" s="727">
        <v>3</v>
      </c>
    </row>
    <row r="9" spans="1:15" x14ac:dyDescent="0.2">
      <c r="A9" s="789" t="s">
        <v>392</v>
      </c>
      <c r="B9" s="764" t="s">
        <v>351</v>
      </c>
      <c r="C9" s="765" t="s">
        <v>605</v>
      </c>
      <c r="D9" s="776" t="s">
        <v>604</v>
      </c>
      <c r="E9" s="781" t="s">
        <v>606</v>
      </c>
      <c r="F9" s="706" t="s">
        <v>597</v>
      </c>
      <c r="G9" s="706" t="s">
        <v>581</v>
      </c>
      <c r="H9" s="706">
        <v>2013</v>
      </c>
      <c r="I9" s="727">
        <v>230</v>
      </c>
      <c r="J9" s="731" t="s">
        <v>384</v>
      </c>
      <c r="K9" s="727">
        <v>5</v>
      </c>
      <c r="L9" s="727">
        <v>20</v>
      </c>
      <c r="M9" s="727">
        <v>0</v>
      </c>
      <c r="N9" s="727">
        <v>5</v>
      </c>
      <c r="O9" s="727">
        <v>3</v>
      </c>
    </row>
    <row r="10" spans="1:15" x14ac:dyDescent="0.2">
      <c r="A10" s="790" t="s">
        <v>394</v>
      </c>
      <c r="B10" s="767" t="s">
        <v>352</v>
      </c>
      <c r="C10" s="768" t="s">
        <v>599</v>
      </c>
      <c r="D10" s="776" t="s">
        <v>573</v>
      </c>
      <c r="E10" s="781" t="s">
        <v>586</v>
      </c>
      <c r="F10" s="706" t="s">
        <v>598</v>
      </c>
      <c r="G10" s="706" t="s">
        <v>581</v>
      </c>
      <c r="H10" s="706">
        <v>2014</v>
      </c>
      <c r="I10" s="727">
        <v>271</v>
      </c>
      <c r="J10" s="731" t="s">
        <v>385</v>
      </c>
      <c r="K10" s="727">
        <v>3</v>
      </c>
      <c r="L10" s="727">
        <v>15</v>
      </c>
      <c r="M10" s="727">
        <v>0</v>
      </c>
      <c r="N10" s="727">
        <v>3</v>
      </c>
      <c r="O10" s="727">
        <v>4</v>
      </c>
    </row>
    <row r="11" spans="1:15" x14ac:dyDescent="0.2">
      <c r="A11" s="790" t="s">
        <v>394</v>
      </c>
      <c r="B11" s="767" t="s">
        <v>353</v>
      </c>
      <c r="C11" s="768" t="s">
        <v>600</v>
      </c>
      <c r="D11" s="776" t="s">
        <v>574</v>
      </c>
      <c r="E11" s="781" t="s">
        <v>587</v>
      </c>
      <c r="F11" s="706" t="s">
        <v>598</v>
      </c>
      <c r="G11" s="706" t="s">
        <v>581</v>
      </c>
      <c r="H11" s="706">
        <v>2014</v>
      </c>
      <c r="I11" s="727">
        <v>271</v>
      </c>
      <c r="J11" s="731" t="s">
        <v>385</v>
      </c>
      <c r="K11" s="727">
        <v>3</v>
      </c>
      <c r="L11" s="727">
        <v>15</v>
      </c>
      <c r="M11" s="727">
        <v>0</v>
      </c>
      <c r="N11" s="727">
        <v>3</v>
      </c>
      <c r="O11" s="727">
        <v>4</v>
      </c>
    </row>
    <row r="12" spans="1:15" x14ac:dyDescent="0.2">
      <c r="A12" s="787" t="s">
        <v>395</v>
      </c>
      <c r="B12" s="761" t="s">
        <v>355</v>
      </c>
      <c r="C12" s="762" t="s">
        <v>611</v>
      </c>
      <c r="D12" s="780" t="s">
        <v>590</v>
      </c>
      <c r="E12" s="781" t="s">
        <v>620</v>
      </c>
      <c r="F12" s="706" t="s">
        <v>575</v>
      </c>
      <c r="G12" s="706" t="s">
        <v>581</v>
      </c>
      <c r="H12" s="706">
        <v>2013</v>
      </c>
      <c r="I12" s="727">
        <v>259</v>
      </c>
      <c r="J12" s="724" t="s">
        <v>386</v>
      </c>
      <c r="K12" s="727">
        <v>80</v>
      </c>
      <c r="L12" s="727">
        <v>100</v>
      </c>
      <c r="M12" s="727">
        <v>0</v>
      </c>
      <c r="N12" s="727">
        <v>5</v>
      </c>
      <c r="O12" s="727">
        <v>4</v>
      </c>
    </row>
    <row r="13" spans="1:15" x14ac:dyDescent="0.2">
      <c r="A13" s="787" t="s">
        <v>395</v>
      </c>
      <c r="B13" s="761" t="s">
        <v>356</v>
      </c>
      <c r="C13" s="762" t="s">
        <v>612</v>
      </c>
      <c r="D13" s="780" t="s">
        <v>591</v>
      </c>
      <c r="E13" s="781" t="s">
        <v>621</v>
      </c>
      <c r="F13" s="706" t="s">
        <v>575</v>
      </c>
      <c r="G13" s="706" t="s">
        <v>581</v>
      </c>
      <c r="H13" s="706">
        <v>2013</v>
      </c>
      <c r="I13" s="727">
        <v>259</v>
      </c>
      <c r="J13" s="724" t="s">
        <v>386</v>
      </c>
      <c r="K13" s="727">
        <v>80</v>
      </c>
      <c r="L13" s="727">
        <v>100</v>
      </c>
      <c r="M13" s="727">
        <v>0</v>
      </c>
      <c r="N13" s="727">
        <v>5</v>
      </c>
      <c r="O13" s="727">
        <v>4</v>
      </c>
    </row>
    <row r="14" spans="1:15" x14ac:dyDescent="0.2">
      <c r="A14" s="787" t="s">
        <v>396</v>
      </c>
      <c r="B14" s="761" t="s">
        <v>357</v>
      </c>
      <c r="C14" s="762" t="s">
        <v>630</v>
      </c>
      <c r="D14" s="780" t="s">
        <v>588</v>
      </c>
      <c r="E14" s="781" t="s">
        <v>619</v>
      </c>
      <c r="F14" s="706" t="s">
        <v>576</v>
      </c>
      <c r="G14" s="706" t="s">
        <v>581</v>
      </c>
      <c r="H14" s="706">
        <v>2013</v>
      </c>
      <c r="I14" s="727">
        <v>260</v>
      </c>
      <c r="J14" s="724" t="s">
        <v>386</v>
      </c>
      <c r="K14" s="727">
        <v>30</v>
      </c>
      <c r="L14" s="727">
        <v>80</v>
      </c>
      <c r="M14" s="727">
        <v>0</v>
      </c>
      <c r="N14" s="727">
        <v>10</v>
      </c>
      <c r="O14" s="727">
        <v>5</v>
      </c>
    </row>
    <row r="15" spans="1:15" x14ac:dyDescent="0.2">
      <c r="A15" s="787" t="s">
        <v>396</v>
      </c>
      <c r="B15" s="761" t="s">
        <v>358</v>
      </c>
      <c r="C15" s="762" t="s">
        <v>629</v>
      </c>
      <c r="D15" s="780" t="s">
        <v>589</v>
      </c>
      <c r="E15" s="781" t="s">
        <v>618</v>
      </c>
      <c r="F15" s="706" t="s">
        <v>577</v>
      </c>
      <c r="G15" s="706" t="s">
        <v>581</v>
      </c>
      <c r="H15" s="706">
        <v>2013</v>
      </c>
      <c r="I15" s="727">
        <v>260</v>
      </c>
      <c r="J15" s="724" t="s">
        <v>386</v>
      </c>
      <c r="K15" s="727">
        <v>30</v>
      </c>
      <c r="L15" s="727">
        <v>80</v>
      </c>
      <c r="M15" s="727">
        <v>0</v>
      </c>
      <c r="N15" s="727">
        <v>10</v>
      </c>
      <c r="O15" s="727">
        <v>5</v>
      </c>
    </row>
    <row r="16" spans="1:15" x14ac:dyDescent="0.2">
      <c r="A16" s="790" t="s">
        <v>398</v>
      </c>
      <c r="B16" s="769" t="s">
        <v>359</v>
      </c>
      <c r="C16" s="779" t="s">
        <v>631</v>
      </c>
      <c r="D16" s="780" t="s">
        <v>584</v>
      </c>
      <c r="E16" s="781" t="s">
        <v>616</v>
      </c>
      <c r="F16" s="782" t="s">
        <v>583</v>
      </c>
      <c r="G16" s="706" t="s">
        <v>581</v>
      </c>
      <c r="H16" s="706">
        <v>2014</v>
      </c>
      <c r="I16" s="727">
        <v>422</v>
      </c>
      <c r="J16" s="727" t="s">
        <v>397</v>
      </c>
      <c r="K16" s="727">
        <v>50</v>
      </c>
      <c r="L16" s="727">
        <v>130</v>
      </c>
      <c r="M16" s="727">
        <v>0</v>
      </c>
      <c r="N16" s="727">
        <v>20</v>
      </c>
      <c r="O16" s="727">
        <v>4</v>
      </c>
    </row>
    <row r="17" spans="1:15" x14ac:dyDescent="0.2">
      <c r="A17" s="790" t="s">
        <v>398</v>
      </c>
      <c r="B17" s="769" t="s">
        <v>360</v>
      </c>
      <c r="C17" s="779" t="s">
        <v>632</v>
      </c>
      <c r="D17" s="780" t="s">
        <v>585</v>
      </c>
      <c r="E17" s="781" t="s">
        <v>617</v>
      </c>
      <c r="F17" s="782" t="s">
        <v>582</v>
      </c>
      <c r="G17" s="706" t="s">
        <v>581</v>
      </c>
      <c r="H17" s="706">
        <v>2014</v>
      </c>
      <c r="I17" s="727">
        <v>422</v>
      </c>
      <c r="J17" s="727" t="s">
        <v>397</v>
      </c>
      <c r="K17" s="727">
        <v>50</v>
      </c>
      <c r="L17" s="727">
        <v>130</v>
      </c>
      <c r="M17" s="727">
        <v>0</v>
      </c>
      <c r="N17" s="727">
        <v>20</v>
      </c>
      <c r="O17" s="727">
        <v>4</v>
      </c>
    </row>
    <row r="18" spans="1:15" x14ac:dyDescent="0.2">
      <c r="A18" s="763" t="s">
        <v>401</v>
      </c>
      <c r="B18" s="772" t="s">
        <v>559</v>
      </c>
      <c r="C18" s="773" t="s">
        <v>562</v>
      </c>
      <c r="D18" s="784" t="s">
        <v>563</v>
      </c>
      <c r="E18" s="785" t="s">
        <v>613</v>
      </c>
      <c r="F18" s="766" t="s">
        <v>578</v>
      </c>
      <c r="G18" s="706" t="s">
        <v>581</v>
      </c>
      <c r="H18" s="706">
        <v>2014</v>
      </c>
      <c r="I18" s="727">
        <v>447</v>
      </c>
      <c r="J18" s="731" t="s">
        <v>399</v>
      </c>
      <c r="K18" s="727">
        <v>0</v>
      </c>
      <c r="L18" s="727">
        <v>60</v>
      </c>
      <c r="M18" s="727">
        <v>0</v>
      </c>
      <c r="N18" s="727">
        <v>15</v>
      </c>
      <c r="O18" s="727">
        <v>4</v>
      </c>
    </row>
    <row r="19" spans="1:15" x14ac:dyDescent="0.2">
      <c r="A19" s="763" t="s">
        <v>402</v>
      </c>
      <c r="B19" s="775" t="s">
        <v>561</v>
      </c>
      <c r="C19" s="774" t="s">
        <v>614</v>
      </c>
      <c r="D19" s="754" t="s">
        <v>568</v>
      </c>
      <c r="E19" s="780" t="s">
        <v>615</v>
      </c>
      <c r="F19" s="706" t="s">
        <v>579</v>
      </c>
      <c r="G19" s="706" t="s">
        <v>581</v>
      </c>
      <c r="H19" s="706">
        <v>2014</v>
      </c>
      <c r="I19" s="727">
        <v>449</v>
      </c>
      <c r="J19" s="724" t="s">
        <v>400</v>
      </c>
      <c r="K19" s="727">
        <v>0</v>
      </c>
      <c r="L19" s="727">
        <v>50</v>
      </c>
      <c r="M19" s="727">
        <v>0</v>
      </c>
      <c r="N19" s="727">
        <v>10</v>
      </c>
      <c r="O19" s="727">
        <v>5</v>
      </c>
    </row>
    <row r="20" spans="1:15" x14ac:dyDescent="0.2">
      <c r="B20" s="771"/>
    </row>
    <row r="21" spans="1:15" x14ac:dyDescent="0.2">
      <c r="D21" s="756"/>
      <c r="E21" s="756"/>
      <c r="F21" s="728"/>
      <c r="G21" s="728"/>
      <c r="H21" s="728"/>
    </row>
    <row r="25" spans="1:15" ht="18" x14ac:dyDescent="0.2">
      <c r="C25" s="723"/>
    </row>
    <row r="26" spans="1:15" x14ac:dyDescent="0.2">
      <c r="C26" s="729"/>
    </row>
  </sheetData>
  <pageMargins left="0.7" right="0.7" top="0.75" bottom="0.75" header="0.3" footer="0.3"/>
  <pageSetup paperSize="9" orientation="portrait"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R91"/>
  <sheetViews>
    <sheetView workbookViewId="0">
      <selection activeCell="Q40" sqref="Q40"/>
    </sheetView>
  </sheetViews>
  <sheetFormatPr defaultColWidth="9.140625" defaultRowHeight="12.75" x14ac:dyDescent="0.2"/>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9.140625" style="251" customWidth="1"/>
    <col min="14" max="16384" width="9.140625" style="251"/>
  </cols>
  <sheetData>
    <row r="1" spans="1:12" s="249" customFormat="1" x14ac:dyDescent="0.2">
      <c r="A1" s="248" t="s">
        <v>59</v>
      </c>
    </row>
    <row r="2" spans="1:12" s="249" customFormat="1" x14ac:dyDescent="0.2">
      <c r="A2" s="249" t="s">
        <v>170</v>
      </c>
      <c r="B2" s="249" t="s">
        <v>171</v>
      </c>
    </row>
    <row r="3" spans="1:12" s="249" customFormat="1" x14ac:dyDescent="0.2">
      <c r="A3" s="249" t="s">
        <v>62</v>
      </c>
    </row>
    <row r="4" spans="1:12" s="249" customFormat="1" x14ac:dyDescent="0.2">
      <c r="A4" s="248" t="s">
        <v>63</v>
      </c>
    </row>
    <row r="5" spans="1:12" s="249" customFormat="1" x14ac:dyDescent="0.2"/>
    <row r="6" spans="1:12" x14ac:dyDescent="0.2">
      <c r="A6" s="250" t="s">
        <v>172</v>
      </c>
    </row>
    <row r="7" spans="1:12" x14ac:dyDescent="0.2">
      <c r="A7" s="250" t="s">
        <v>173</v>
      </c>
    </row>
    <row r="8" spans="1:12" x14ac:dyDescent="0.2">
      <c r="A8" s="252" t="s">
        <v>174</v>
      </c>
      <c r="B8" s="253"/>
      <c r="C8" s="253"/>
      <c r="D8" s="253"/>
      <c r="E8" s="253"/>
      <c r="F8" s="253"/>
      <c r="G8" s="253"/>
      <c r="H8" s="253"/>
      <c r="I8" s="253"/>
      <c r="J8" s="253"/>
      <c r="K8" s="253"/>
      <c r="L8" s="253"/>
    </row>
    <row r="9" spans="1:12" x14ac:dyDescent="0.2">
      <c r="A9" s="254"/>
      <c r="B9" s="254"/>
      <c r="C9" s="254"/>
      <c r="D9" s="254"/>
      <c r="E9" s="254"/>
      <c r="F9" s="254"/>
      <c r="G9" s="254"/>
      <c r="H9" s="254"/>
      <c r="I9" s="254"/>
      <c r="J9" s="254"/>
      <c r="K9" s="254"/>
      <c r="L9" s="254"/>
    </row>
    <row r="10" spans="1:12" x14ac:dyDescent="0.2">
      <c r="A10" s="254"/>
      <c r="B10" s="254"/>
      <c r="C10" s="254"/>
      <c r="D10" s="254"/>
      <c r="E10" s="254"/>
      <c r="F10" s="254"/>
      <c r="G10" s="254"/>
      <c r="H10" s="254"/>
      <c r="I10" s="254"/>
      <c r="J10" s="254"/>
      <c r="K10" s="254"/>
      <c r="L10" s="254"/>
    </row>
    <row r="11" spans="1:12" x14ac:dyDescent="0.2">
      <c r="A11" s="254"/>
      <c r="B11" s="254"/>
      <c r="C11" s="254"/>
      <c r="D11" s="254"/>
      <c r="E11" s="254"/>
      <c r="F11" s="254"/>
      <c r="G11" s="254"/>
      <c r="H11" s="254"/>
      <c r="I11" s="254"/>
      <c r="J11" s="254"/>
      <c r="K11" s="255"/>
      <c r="L11" s="254"/>
    </row>
    <row r="12" spans="1:12" x14ac:dyDescent="0.2">
      <c r="A12" s="254"/>
      <c r="B12" s="254"/>
      <c r="C12" s="254"/>
      <c r="D12" s="254"/>
      <c r="E12" s="254"/>
      <c r="F12" s="254"/>
      <c r="G12" s="254"/>
      <c r="H12" s="254"/>
      <c r="I12" s="254"/>
      <c r="J12" s="254"/>
      <c r="K12" s="255"/>
      <c r="L12" s="254"/>
    </row>
    <row r="13" spans="1:12" x14ac:dyDescent="0.2">
      <c r="A13" s="254"/>
      <c r="B13" s="254"/>
      <c r="C13" s="254"/>
      <c r="D13" s="254"/>
      <c r="E13" s="254"/>
      <c r="F13" s="254"/>
      <c r="G13" s="254"/>
      <c r="H13" s="254"/>
      <c r="I13" s="254"/>
      <c r="J13" s="254"/>
      <c r="K13" s="254"/>
      <c r="L13" s="254"/>
    </row>
    <row r="14" spans="1:12" x14ac:dyDescent="0.2">
      <c r="A14" s="254"/>
      <c r="B14" s="254"/>
      <c r="C14" s="254"/>
      <c r="D14" s="254"/>
      <c r="E14" s="254"/>
      <c r="F14" s="254"/>
      <c r="G14" s="254"/>
      <c r="H14" s="254"/>
      <c r="I14" s="254"/>
      <c r="J14" s="254"/>
      <c r="K14" s="254"/>
      <c r="L14" s="254"/>
    </row>
    <row r="15" spans="1:12" x14ac:dyDescent="0.2">
      <c r="A15" s="254"/>
      <c r="B15" s="254"/>
      <c r="C15" s="254"/>
      <c r="D15" s="254"/>
      <c r="E15" s="254"/>
      <c r="F15" s="254"/>
      <c r="G15" s="254"/>
      <c r="H15" s="254"/>
      <c r="I15" s="254"/>
      <c r="J15" s="254"/>
      <c r="K15" s="254"/>
      <c r="L15" s="254"/>
    </row>
    <row r="16" spans="1:12" x14ac:dyDescent="0.2">
      <c r="A16" s="254"/>
      <c r="B16" s="254"/>
      <c r="C16" s="254"/>
      <c r="D16" s="254"/>
      <c r="E16" s="254"/>
      <c r="F16" s="254"/>
      <c r="G16" s="254"/>
      <c r="H16" s="254"/>
      <c r="I16" s="254"/>
      <c r="J16" s="254"/>
      <c r="K16" s="254"/>
      <c r="L16" s="254"/>
    </row>
    <row r="17" spans="1:18" x14ac:dyDescent="0.2">
      <c r="A17" s="254"/>
      <c r="B17" s="254"/>
      <c r="C17" s="254"/>
      <c r="D17" s="254"/>
      <c r="E17" s="254"/>
      <c r="F17" s="254"/>
      <c r="G17" s="254"/>
      <c r="H17" s="254"/>
      <c r="I17" s="254"/>
      <c r="J17" s="254"/>
      <c r="K17" s="254"/>
      <c r="L17" s="254"/>
    </row>
    <row r="18" spans="1:18" x14ac:dyDescent="0.2">
      <c r="A18" s="254"/>
      <c r="B18" s="254"/>
      <c r="C18" s="254"/>
      <c r="D18" s="254"/>
      <c r="E18" s="254"/>
      <c r="F18" s="254"/>
      <c r="G18" s="254"/>
      <c r="H18" s="254"/>
      <c r="I18" s="254"/>
      <c r="J18" s="254"/>
      <c r="K18" s="254"/>
      <c r="L18" s="254"/>
    </row>
    <row r="19" spans="1:18" x14ac:dyDescent="0.2">
      <c r="A19" s="254"/>
      <c r="B19" s="254"/>
      <c r="C19" s="254"/>
      <c r="D19" s="254"/>
      <c r="E19" s="254"/>
      <c r="F19" s="254"/>
      <c r="G19" s="254"/>
      <c r="H19" s="254"/>
      <c r="I19" s="254"/>
      <c r="J19" s="254"/>
      <c r="K19" s="254"/>
      <c r="L19" s="254"/>
    </row>
    <row r="20" spans="1:18" x14ac:dyDescent="0.2">
      <c r="A20" s="254"/>
      <c r="B20" s="254"/>
      <c r="C20" s="254"/>
      <c r="D20" s="254"/>
      <c r="E20" s="254"/>
      <c r="F20" s="254"/>
      <c r="G20" s="254"/>
      <c r="H20" s="254"/>
      <c r="I20" s="254"/>
      <c r="J20" s="254"/>
      <c r="K20" s="254"/>
      <c r="L20" s="254"/>
    </row>
    <row r="21" spans="1:18" x14ac:dyDescent="0.2">
      <c r="A21" s="254"/>
      <c r="B21" s="254"/>
      <c r="C21" s="254"/>
      <c r="D21" s="254"/>
      <c r="E21" s="254"/>
      <c r="F21" s="254"/>
      <c r="G21" s="254"/>
      <c r="H21" s="254"/>
      <c r="I21" s="254"/>
      <c r="J21" s="254"/>
      <c r="K21" s="254"/>
      <c r="L21" s="254"/>
    </row>
    <row r="22" spans="1:18" x14ac:dyDescent="0.2">
      <c r="A22" s="254"/>
      <c r="B22" s="254"/>
      <c r="C22" s="254"/>
      <c r="D22" s="254"/>
      <c r="E22" s="254"/>
      <c r="F22" s="254"/>
      <c r="G22" s="254"/>
      <c r="H22" s="254"/>
      <c r="I22" s="254"/>
      <c r="J22" s="254"/>
      <c r="K22" s="254"/>
      <c r="L22" s="254"/>
    </row>
    <row r="23" spans="1:18" x14ac:dyDescent="0.2">
      <c r="A23" s="254"/>
      <c r="B23" s="254"/>
      <c r="C23" s="254"/>
      <c r="D23" s="254"/>
      <c r="E23" s="254"/>
      <c r="F23" s="254"/>
      <c r="G23" s="254"/>
      <c r="H23" s="254"/>
      <c r="I23" s="254"/>
      <c r="J23" s="254"/>
      <c r="K23" s="254"/>
      <c r="L23" s="254"/>
    </row>
    <row r="24" spans="1:18" x14ac:dyDescent="0.2">
      <c r="A24" s="254"/>
      <c r="B24" s="254"/>
      <c r="C24" s="254"/>
      <c r="D24" s="254"/>
      <c r="E24" s="254"/>
      <c r="F24" s="254"/>
      <c r="G24" s="254"/>
      <c r="H24" s="254"/>
      <c r="I24" s="254"/>
      <c r="J24" s="254"/>
      <c r="K24" s="254"/>
      <c r="L24" s="254"/>
    </row>
    <row r="25" spans="1:18" x14ac:dyDescent="0.2">
      <c r="A25" s="254"/>
      <c r="B25" s="254"/>
      <c r="C25" s="254"/>
      <c r="D25" s="254"/>
      <c r="E25" s="254"/>
      <c r="F25" s="254"/>
      <c r="G25" s="254"/>
      <c r="H25" s="254"/>
      <c r="I25" s="254"/>
      <c r="J25" s="254"/>
      <c r="K25" s="254"/>
      <c r="L25" s="254"/>
    </row>
    <row r="26" spans="1:18" x14ac:dyDescent="0.2">
      <c r="A26" s="254"/>
      <c r="B26" s="254"/>
      <c r="C26" s="254"/>
      <c r="D26" s="254"/>
      <c r="E26" s="254"/>
      <c r="F26" s="254"/>
      <c r="G26" s="254"/>
      <c r="H26" s="254"/>
      <c r="I26" s="254"/>
      <c r="J26" s="254"/>
      <c r="K26" s="254"/>
      <c r="L26" s="254"/>
    </row>
    <row r="27" spans="1:18" x14ac:dyDescent="0.2">
      <c r="A27" s="254"/>
      <c r="B27" s="254"/>
      <c r="C27" s="254"/>
      <c r="D27" s="254"/>
      <c r="E27" s="254"/>
      <c r="F27" s="254"/>
      <c r="G27" s="254"/>
      <c r="H27" s="254"/>
      <c r="I27" s="254"/>
      <c r="J27" s="254"/>
      <c r="K27" s="254"/>
      <c r="L27" s="254"/>
    </row>
    <row r="28" spans="1:18" x14ac:dyDescent="0.2">
      <c r="A28" s="254"/>
      <c r="B28" s="254"/>
      <c r="C28" s="254"/>
      <c r="D28" s="254"/>
      <c r="E28" s="254"/>
      <c r="F28" s="254"/>
      <c r="G28" s="254"/>
      <c r="H28" s="254"/>
      <c r="I28" s="254"/>
      <c r="J28" s="254"/>
      <c r="K28" s="254"/>
      <c r="L28" s="254"/>
    </row>
    <row r="29" spans="1:18" x14ac:dyDescent="0.2">
      <c r="A29" s="254"/>
      <c r="B29" s="254"/>
      <c r="C29" s="254"/>
      <c r="D29" s="254"/>
      <c r="E29" s="254"/>
      <c r="F29" s="254"/>
      <c r="G29" s="254"/>
      <c r="H29" s="254"/>
      <c r="I29" s="254"/>
      <c r="J29" s="254"/>
      <c r="K29" s="254"/>
      <c r="L29" s="254"/>
    </row>
    <row r="30" spans="1:18" x14ac:dyDescent="0.2">
      <c r="A30" s="254"/>
      <c r="B30" s="254"/>
      <c r="C30" s="254"/>
      <c r="D30" s="254"/>
      <c r="E30" s="254"/>
      <c r="F30" s="254"/>
      <c r="G30" s="254"/>
      <c r="H30" s="254"/>
      <c r="I30" s="254"/>
      <c r="J30" s="254"/>
      <c r="K30" s="254"/>
      <c r="L30" s="254"/>
    </row>
    <row r="31" spans="1:18" x14ac:dyDescent="0.2">
      <c r="A31" s="254"/>
      <c r="B31" s="254"/>
      <c r="C31" s="254"/>
      <c r="D31" s="254"/>
      <c r="E31" s="254"/>
      <c r="F31" s="254"/>
      <c r="G31" s="254"/>
      <c r="H31" s="254"/>
      <c r="I31" s="254"/>
      <c r="J31" s="254"/>
      <c r="K31" s="254"/>
      <c r="L31" s="254"/>
    </row>
    <row r="32" spans="1:18" x14ac:dyDescent="0.2">
      <c r="A32" s="254"/>
      <c r="B32" s="254"/>
      <c r="C32" s="254"/>
      <c r="D32" s="254"/>
      <c r="E32" s="254"/>
      <c r="F32" s="254"/>
      <c r="G32" s="254"/>
      <c r="H32" s="254"/>
      <c r="I32" s="254"/>
      <c r="J32" s="254"/>
      <c r="K32" s="254"/>
      <c r="L32" s="254"/>
      <c r="R32" s="256"/>
    </row>
    <row r="33" spans="1:18" x14ac:dyDescent="0.2">
      <c r="A33" s="254"/>
      <c r="B33" s="254"/>
      <c r="C33" s="254"/>
      <c r="D33" s="254"/>
      <c r="E33" s="254"/>
      <c r="F33" s="254"/>
      <c r="G33" s="254"/>
      <c r="H33" s="254"/>
      <c r="I33" s="254"/>
      <c r="J33" s="254"/>
      <c r="K33" s="254"/>
      <c r="L33" s="254"/>
      <c r="R33" s="257"/>
    </row>
    <row r="34" spans="1:18" x14ac:dyDescent="0.2">
      <c r="A34" s="254"/>
      <c r="B34" s="254"/>
      <c r="C34" s="254"/>
      <c r="D34" s="254"/>
      <c r="E34" s="254"/>
      <c r="F34" s="254"/>
      <c r="G34" s="254"/>
      <c r="H34" s="254"/>
      <c r="I34" s="254"/>
      <c r="J34" s="254"/>
      <c r="K34" s="254"/>
      <c r="L34" s="254"/>
      <c r="R34" s="256"/>
    </row>
    <row r="35" spans="1:18" x14ac:dyDescent="0.2">
      <c r="A35" s="258" t="s">
        <v>175</v>
      </c>
      <c r="B35" s="254"/>
      <c r="C35" s="254"/>
      <c r="D35" s="254"/>
      <c r="E35" s="254"/>
      <c r="F35" s="254"/>
      <c r="G35" s="254"/>
      <c r="H35" s="254"/>
      <c r="I35" s="254"/>
      <c r="J35" s="254"/>
      <c r="K35" s="254"/>
      <c r="L35" s="254"/>
      <c r="R35" s="256"/>
    </row>
    <row r="36" spans="1:18" x14ac:dyDescent="0.2">
      <c r="A36" s="258" t="s">
        <v>176</v>
      </c>
      <c r="B36" s="254"/>
      <c r="C36" s="254"/>
      <c r="D36" s="254"/>
      <c r="E36" s="254"/>
      <c r="F36" s="254"/>
      <c r="G36" s="254"/>
      <c r="H36" s="254"/>
      <c r="I36" s="254"/>
      <c r="J36" s="254"/>
      <c r="K36" s="254"/>
      <c r="L36" s="254"/>
    </row>
    <row r="37" spans="1:18" x14ac:dyDescent="0.2">
      <c r="A37" s="258" t="s">
        <v>177</v>
      </c>
      <c r="B37" s="254"/>
      <c r="C37" s="254"/>
      <c r="D37" s="259"/>
      <c r="E37" s="254"/>
      <c r="F37" s="254"/>
      <c r="G37" s="254"/>
      <c r="H37" s="254"/>
      <c r="I37" s="254"/>
      <c r="J37" s="254"/>
      <c r="K37" s="254"/>
      <c r="L37" s="254"/>
    </row>
    <row r="38" spans="1:18" x14ac:dyDescent="0.2">
      <c r="A38" s="258"/>
      <c r="B38" s="254"/>
      <c r="C38" s="254"/>
      <c r="D38" s="254"/>
      <c r="E38" s="254"/>
      <c r="F38" s="254"/>
      <c r="G38" s="254"/>
      <c r="H38" s="254"/>
      <c r="I38" s="254"/>
      <c r="J38" s="254"/>
      <c r="K38" s="254"/>
      <c r="L38" s="254"/>
    </row>
    <row r="39" spans="1:18" x14ac:dyDescent="0.2">
      <c r="A39" s="260" t="s">
        <v>178</v>
      </c>
      <c r="B39" s="254"/>
      <c r="C39" s="254"/>
      <c r="D39" s="254"/>
      <c r="E39" s="254"/>
      <c r="F39" s="254"/>
      <c r="G39" s="254"/>
      <c r="H39" s="254"/>
      <c r="I39" s="254"/>
      <c r="J39" s="254"/>
      <c r="K39" s="254"/>
      <c r="L39" s="254"/>
    </row>
    <row r="40" spans="1:18" x14ac:dyDescent="0.2">
      <c r="A40" s="261" t="s">
        <v>179</v>
      </c>
      <c r="B40" s="254"/>
      <c r="C40" s="254"/>
      <c r="D40" s="254"/>
      <c r="E40" s="254"/>
      <c r="F40" s="254"/>
      <c r="G40" s="254"/>
      <c r="H40" s="254"/>
      <c r="I40" s="254"/>
      <c r="J40" s="254"/>
      <c r="K40" s="254"/>
      <c r="L40" s="254"/>
    </row>
    <row r="41" spans="1:18" x14ac:dyDescent="0.2">
      <c r="A41" s="262" t="s">
        <v>58</v>
      </c>
      <c r="B41" s="254"/>
      <c r="C41" s="254"/>
      <c r="D41" s="254"/>
      <c r="E41" s="254"/>
      <c r="F41" s="254"/>
      <c r="G41" s="254"/>
      <c r="H41" s="254"/>
      <c r="I41" s="254"/>
      <c r="J41" s="254"/>
      <c r="K41" s="254"/>
      <c r="L41" s="253"/>
    </row>
    <row r="43" spans="1:18" ht="12.75" customHeight="1" x14ac:dyDescent="0.25">
      <c r="A43" s="263"/>
      <c r="B43" s="862" t="s">
        <v>73</v>
      </c>
      <c r="C43" s="863"/>
      <c r="D43" s="863"/>
      <c r="E43" s="863"/>
      <c r="F43" s="863"/>
      <c r="G43" s="863"/>
      <c r="H43" s="863"/>
      <c r="I43" s="864"/>
    </row>
    <row r="44" spans="1:18" ht="12.75" customHeight="1" x14ac:dyDescent="0.25">
      <c r="A44" s="263" t="s">
        <v>180</v>
      </c>
      <c r="B44" s="865" t="s">
        <v>181</v>
      </c>
      <c r="C44" s="866"/>
      <c r="D44" s="867" t="s">
        <v>182</v>
      </c>
      <c r="E44" s="868"/>
      <c r="F44" s="865" t="s">
        <v>183</v>
      </c>
      <c r="G44" s="866"/>
      <c r="H44" s="865" t="s">
        <v>184</v>
      </c>
      <c r="I44" s="866"/>
    </row>
    <row r="45" spans="1:18" x14ac:dyDescent="0.2">
      <c r="A45" s="264" t="s">
        <v>82</v>
      </c>
      <c r="B45" s="265">
        <v>0.54116164424182001</v>
      </c>
      <c r="C45" s="266"/>
      <c r="D45" s="267">
        <v>9.0487045479817994</v>
      </c>
      <c r="E45" s="268"/>
      <c r="F45" s="267">
        <v>32.529467363504999</v>
      </c>
      <c r="G45" s="268"/>
      <c r="H45" s="267">
        <v>57.880666444271377</v>
      </c>
      <c r="I45" s="266" t="s">
        <v>153</v>
      </c>
    </row>
    <row r="46" spans="1:18" x14ac:dyDescent="0.2">
      <c r="A46" s="269" t="s">
        <v>19</v>
      </c>
      <c r="B46" s="270">
        <v>8.2297792494812008</v>
      </c>
      <c r="C46" s="271"/>
      <c r="D46" s="272">
        <v>23.150735976924999</v>
      </c>
      <c r="E46" s="273"/>
      <c r="F46" s="272">
        <v>26.416128577102999</v>
      </c>
      <c r="G46" s="273"/>
      <c r="H46" s="272">
        <v>42.203356196490802</v>
      </c>
      <c r="I46" s="271" t="s">
        <v>153</v>
      </c>
    </row>
    <row r="47" spans="1:18" ht="13.5" customHeight="1" x14ac:dyDescent="0.2">
      <c r="A47" s="274" t="s">
        <v>32</v>
      </c>
      <c r="B47" s="275">
        <v>3.392312385601</v>
      </c>
      <c r="C47" s="276"/>
      <c r="D47" s="277">
        <v>16.924954240390001</v>
      </c>
      <c r="E47" s="278"/>
      <c r="F47" s="277">
        <v>39.194630872483003</v>
      </c>
      <c r="G47" s="278"/>
      <c r="H47" s="279">
        <v>40.488102501525987</v>
      </c>
      <c r="I47" s="276"/>
    </row>
    <row r="48" spans="1:18" x14ac:dyDescent="0.2">
      <c r="A48" s="269" t="s">
        <v>22</v>
      </c>
      <c r="B48" s="270">
        <v>11.587500412038001</v>
      </c>
      <c r="C48" s="271"/>
      <c r="D48" s="272">
        <v>22.095419784421999</v>
      </c>
      <c r="E48" s="273"/>
      <c r="F48" s="272">
        <v>26.934601311929001</v>
      </c>
      <c r="G48" s="273"/>
      <c r="H48" s="272">
        <v>39.382478491610996</v>
      </c>
      <c r="I48" s="271" t="s">
        <v>153</v>
      </c>
    </row>
    <row r="49" spans="1:9" x14ac:dyDescent="0.2">
      <c r="A49" s="274" t="s">
        <v>25</v>
      </c>
      <c r="B49" s="275">
        <v>9.6736080342638004</v>
      </c>
      <c r="C49" s="276"/>
      <c r="D49" s="277">
        <v>19.332447201299999</v>
      </c>
      <c r="E49" s="278"/>
      <c r="F49" s="277">
        <v>31.767833407177999</v>
      </c>
      <c r="G49" s="278"/>
      <c r="H49" s="279">
        <v>39.226111357258205</v>
      </c>
      <c r="I49" s="276" t="s">
        <v>153</v>
      </c>
    </row>
    <row r="50" spans="1:9" x14ac:dyDescent="0.2">
      <c r="A50" s="269" t="s">
        <v>29</v>
      </c>
      <c r="B50" s="270">
        <v>8.3768620622943999</v>
      </c>
      <c r="C50" s="271"/>
      <c r="D50" s="272">
        <v>18.581930740956</v>
      </c>
      <c r="E50" s="273"/>
      <c r="F50" s="272">
        <v>34.068485200231997</v>
      </c>
      <c r="G50" s="273"/>
      <c r="H50" s="272">
        <v>38.972721996517599</v>
      </c>
      <c r="I50" s="271" t="s">
        <v>153</v>
      </c>
    </row>
    <row r="51" spans="1:9" x14ac:dyDescent="0.2">
      <c r="A51" s="274" t="s">
        <v>7</v>
      </c>
      <c r="B51" s="275">
        <v>6.7121496210628999</v>
      </c>
      <c r="C51" s="276"/>
      <c r="D51" s="277">
        <v>24.45522870153</v>
      </c>
      <c r="E51" s="278"/>
      <c r="F51" s="277">
        <v>30.746687254794001</v>
      </c>
      <c r="G51" s="278"/>
      <c r="H51" s="279">
        <v>38.085934422613093</v>
      </c>
      <c r="I51" s="276" t="s">
        <v>153</v>
      </c>
    </row>
    <row r="52" spans="1:9" x14ac:dyDescent="0.2">
      <c r="A52" s="269" t="s">
        <v>185</v>
      </c>
      <c r="B52" s="270">
        <v>16.376007028168999</v>
      </c>
      <c r="C52" s="271"/>
      <c r="D52" s="272">
        <v>26.947793416700002</v>
      </c>
      <c r="E52" s="273"/>
      <c r="F52" s="272">
        <v>19.876259369332999</v>
      </c>
      <c r="G52" s="273"/>
      <c r="H52" s="272">
        <v>36.799940185798</v>
      </c>
      <c r="I52" s="271" t="s">
        <v>153</v>
      </c>
    </row>
    <row r="53" spans="1:9" x14ac:dyDescent="0.2">
      <c r="A53" s="274" t="s">
        <v>5</v>
      </c>
      <c r="B53" s="275">
        <v>13.577702591755999</v>
      </c>
      <c r="C53" s="276"/>
      <c r="D53" s="277">
        <v>19.972816541240999</v>
      </c>
      <c r="E53" s="278"/>
      <c r="F53" s="277">
        <v>30.227248482756</v>
      </c>
      <c r="G53" s="278"/>
      <c r="H53" s="279">
        <v>36.222232384247008</v>
      </c>
      <c r="I53" s="276" t="s">
        <v>153</v>
      </c>
    </row>
    <row r="54" spans="1:9" x14ac:dyDescent="0.2">
      <c r="A54" s="269" t="s">
        <v>31</v>
      </c>
      <c r="B54" s="270">
        <v>7.3952224288370996</v>
      </c>
      <c r="C54" s="271"/>
      <c r="D54" s="272">
        <v>22.302960949793</v>
      </c>
      <c r="E54" s="273"/>
      <c r="F54" s="272">
        <v>34.819053068231</v>
      </c>
      <c r="G54" s="273"/>
      <c r="H54" s="272">
        <v>35.482763553138895</v>
      </c>
      <c r="I54" s="271" t="s">
        <v>153</v>
      </c>
    </row>
    <row r="55" spans="1:9" x14ac:dyDescent="0.2">
      <c r="A55" s="274" t="s">
        <v>23</v>
      </c>
      <c r="B55" s="275">
        <v>1.5593921553026999</v>
      </c>
      <c r="C55" s="276"/>
      <c r="D55" s="277">
        <v>28.212268279099</v>
      </c>
      <c r="E55" s="278"/>
      <c r="F55" s="277">
        <v>35.018696793699</v>
      </c>
      <c r="G55" s="278"/>
      <c r="H55" s="279">
        <v>35.209642771899304</v>
      </c>
      <c r="I55" s="276" t="s">
        <v>153</v>
      </c>
    </row>
    <row r="56" spans="1:9" x14ac:dyDescent="0.2">
      <c r="A56" s="269" t="s">
        <v>186</v>
      </c>
      <c r="B56" s="270">
        <v>16.235461170623999</v>
      </c>
      <c r="C56" s="271"/>
      <c r="D56" s="272">
        <v>25.703188623692</v>
      </c>
      <c r="E56" s="273"/>
      <c r="F56" s="272">
        <v>23.416651005449999</v>
      </c>
      <c r="G56" s="273"/>
      <c r="H56" s="272">
        <v>34.644699200233994</v>
      </c>
      <c r="I56" s="271" t="s">
        <v>153</v>
      </c>
    </row>
    <row r="57" spans="1:9" x14ac:dyDescent="0.2">
      <c r="A57" s="274" t="s">
        <v>33</v>
      </c>
      <c r="B57" s="275">
        <v>9.8480165334601004</v>
      </c>
      <c r="C57" s="276"/>
      <c r="D57" s="277">
        <v>22.398814858167</v>
      </c>
      <c r="E57" s="278"/>
      <c r="F57" s="277">
        <v>34.131353219818003</v>
      </c>
      <c r="G57" s="278"/>
      <c r="H57" s="279">
        <v>33.6218153885549</v>
      </c>
      <c r="I57" s="276" t="s">
        <v>153</v>
      </c>
    </row>
    <row r="58" spans="1:9" x14ac:dyDescent="0.2">
      <c r="A58" s="269" t="s">
        <v>26</v>
      </c>
      <c r="B58" s="270">
        <v>9.1300770571426</v>
      </c>
      <c r="C58" s="271"/>
      <c r="D58" s="272">
        <v>32.813868516273999</v>
      </c>
      <c r="E58" s="273"/>
      <c r="F58" s="272">
        <v>24.863977776401999</v>
      </c>
      <c r="G58" s="273"/>
      <c r="H58" s="272">
        <v>33.192076650181406</v>
      </c>
      <c r="I58" s="271" t="s">
        <v>153</v>
      </c>
    </row>
    <row r="59" spans="1:9" x14ac:dyDescent="0.2">
      <c r="A59" s="274" t="s">
        <v>3</v>
      </c>
      <c r="B59" s="275">
        <v>11.877253830076</v>
      </c>
      <c r="C59" s="276"/>
      <c r="D59" s="277">
        <v>27.852171716011998</v>
      </c>
      <c r="E59" s="278"/>
      <c r="F59" s="277">
        <v>27.147024370076</v>
      </c>
      <c r="G59" s="278"/>
      <c r="H59" s="279">
        <v>33.123550083836008</v>
      </c>
      <c r="I59" s="276" t="s">
        <v>153</v>
      </c>
    </row>
    <row r="60" spans="1:9" x14ac:dyDescent="0.2">
      <c r="A60" s="269" t="s">
        <v>2</v>
      </c>
      <c r="B60" s="270">
        <v>12.737035467006001</v>
      </c>
      <c r="C60" s="271"/>
      <c r="D60" s="272">
        <v>26.9845979935</v>
      </c>
      <c r="E60" s="273"/>
      <c r="F60" s="272">
        <v>28.202628232302001</v>
      </c>
      <c r="G60" s="273"/>
      <c r="H60" s="272">
        <v>32.075738307191997</v>
      </c>
      <c r="I60" s="271" t="s">
        <v>153</v>
      </c>
    </row>
    <row r="61" spans="1:9" x14ac:dyDescent="0.2">
      <c r="A61" s="274" t="s">
        <v>13</v>
      </c>
      <c r="B61" s="275">
        <v>11.082588023666924</v>
      </c>
      <c r="C61" s="276"/>
      <c r="D61" s="277">
        <v>26.558590696957172</v>
      </c>
      <c r="E61" s="278"/>
      <c r="F61" s="277">
        <v>30.432894812336226</v>
      </c>
      <c r="G61" s="278"/>
      <c r="H61" s="279">
        <v>31.925926467039677</v>
      </c>
      <c r="I61" s="276" t="s">
        <v>153</v>
      </c>
    </row>
    <row r="62" spans="1:9" x14ac:dyDescent="0.2">
      <c r="A62" s="269" t="s">
        <v>4</v>
      </c>
      <c r="B62" s="270">
        <v>15.376459156084</v>
      </c>
      <c r="C62" s="271"/>
      <c r="D62" s="272">
        <v>28.638680491323999</v>
      </c>
      <c r="E62" s="273"/>
      <c r="F62" s="272">
        <v>24.658643395795</v>
      </c>
      <c r="G62" s="273"/>
      <c r="H62" s="272">
        <v>31.326216956797008</v>
      </c>
      <c r="I62" s="271" t="s">
        <v>153</v>
      </c>
    </row>
    <row r="63" spans="1:9" x14ac:dyDescent="0.2">
      <c r="A63" s="274" t="s">
        <v>12</v>
      </c>
      <c r="B63" s="275">
        <v>17.281130915036002</v>
      </c>
      <c r="C63" s="276"/>
      <c r="D63" s="277">
        <v>24.74680199406</v>
      </c>
      <c r="E63" s="278"/>
      <c r="F63" s="277">
        <v>26.928461712011</v>
      </c>
      <c r="G63" s="278"/>
      <c r="H63" s="279">
        <v>31.043605378892998</v>
      </c>
      <c r="I63" s="276" t="s">
        <v>153</v>
      </c>
    </row>
    <row r="64" spans="1:9" x14ac:dyDescent="0.2">
      <c r="A64" s="269" t="s">
        <v>15</v>
      </c>
      <c r="B64" s="270">
        <v>12.746387501153075</v>
      </c>
      <c r="C64" s="271"/>
      <c r="D64" s="272">
        <v>27.744827583637424</v>
      </c>
      <c r="E64" s="273"/>
      <c r="F64" s="272">
        <v>29.089363661576183</v>
      </c>
      <c r="G64" s="273"/>
      <c r="H64" s="272">
        <v>30.419421253633313</v>
      </c>
      <c r="I64" s="271" t="s">
        <v>153</v>
      </c>
    </row>
    <row r="65" spans="1:11" x14ac:dyDescent="0.2">
      <c r="A65" s="274" t="s">
        <v>14</v>
      </c>
      <c r="B65" s="275">
        <v>8.8762554481712996</v>
      </c>
      <c r="C65" s="276"/>
      <c r="D65" s="277">
        <v>29.221148379761001</v>
      </c>
      <c r="E65" s="278"/>
      <c r="F65" s="277">
        <v>31.680879287473999</v>
      </c>
      <c r="G65" s="278"/>
      <c r="H65" s="279">
        <v>30.221716884593704</v>
      </c>
      <c r="I65" s="276" t="s">
        <v>153</v>
      </c>
    </row>
    <row r="66" spans="1:11" x14ac:dyDescent="0.2">
      <c r="A66" s="269" t="s">
        <v>11</v>
      </c>
      <c r="B66" s="270">
        <v>5.7155715571557</v>
      </c>
      <c r="C66" s="271"/>
      <c r="D66" s="272">
        <v>30.36303630363</v>
      </c>
      <c r="E66" s="273"/>
      <c r="F66" s="272">
        <v>33.828382838284</v>
      </c>
      <c r="G66" s="273"/>
      <c r="H66" s="272">
        <v>30.093009300930305</v>
      </c>
      <c r="I66" s="271" t="s">
        <v>153</v>
      </c>
    </row>
    <row r="67" spans="1:11" x14ac:dyDescent="0.2">
      <c r="A67" s="274" t="s">
        <v>86</v>
      </c>
      <c r="B67" s="275">
        <v>6.9280114041339997</v>
      </c>
      <c r="C67" s="276"/>
      <c r="D67" s="277">
        <v>28.218104062723</v>
      </c>
      <c r="E67" s="278"/>
      <c r="F67" s="277">
        <v>36.707056307911998</v>
      </c>
      <c r="G67" s="278"/>
      <c r="H67" s="279">
        <v>28.146828225231005</v>
      </c>
      <c r="I67" s="276" t="s">
        <v>153</v>
      </c>
    </row>
    <row r="68" spans="1:11" x14ac:dyDescent="0.2">
      <c r="A68" s="269" t="s">
        <v>120</v>
      </c>
      <c r="B68" s="270">
        <v>22.569851660613001</v>
      </c>
      <c r="C68" s="271"/>
      <c r="D68" s="272">
        <v>31.437497319367001</v>
      </c>
      <c r="E68" s="273"/>
      <c r="F68" s="272">
        <v>19.027507642635999</v>
      </c>
      <c r="G68" s="273"/>
      <c r="H68" s="272">
        <v>26.965143377384006</v>
      </c>
      <c r="I68" s="271" t="s">
        <v>153</v>
      </c>
    </row>
    <row r="69" spans="1:11" x14ac:dyDescent="0.2">
      <c r="A69" s="274" t="s">
        <v>28</v>
      </c>
      <c r="B69" s="275">
        <v>9.0558283341460992</v>
      </c>
      <c r="C69" s="276"/>
      <c r="D69" s="277">
        <v>25.919858334004001</v>
      </c>
      <c r="E69" s="278"/>
      <c r="F69" s="277">
        <v>38.318947353468999</v>
      </c>
      <c r="G69" s="278"/>
      <c r="H69" s="279">
        <v>26.705365978380897</v>
      </c>
      <c r="I69" s="276" t="s">
        <v>153</v>
      </c>
    </row>
    <row r="70" spans="1:11" x14ac:dyDescent="0.2">
      <c r="A70" s="269" t="s">
        <v>24</v>
      </c>
      <c r="B70" s="270">
        <v>7.2145831146566</v>
      </c>
      <c r="C70" s="271"/>
      <c r="D70" s="272">
        <v>34.459081207795002</v>
      </c>
      <c r="E70" s="273"/>
      <c r="F70" s="272">
        <v>32.759525558938002</v>
      </c>
      <c r="G70" s="273"/>
      <c r="H70" s="272">
        <v>25.566810118610391</v>
      </c>
      <c r="I70" s="271" t="s">
        <v>153</v>
      </c>
    </row>
    <row r="71" spans="1:11" x14ac:dyDescent="0.2">
      <c r="A71" s="274" t="s">
        <v>187</v>
      </c>
      <c r="B71" s="275">
        <v>12.391957886725001</v>
      </c>
      <c r="C71" s="276" t="s">
        <v>188</v>
      </c>
      <c r="D71" s="277">
        <v>31.844485317435002</v>
      </c>
      <c r="E71" s="278" t="s">
        <v>188</v>
      </c>
      <c r="F71" s="277">
        <v>30.227437052071</v>
      </c>
      <c r="G71" s="278" t="s">
        <v>188</v>
      </c>
      <c r="H71" s="279">
        <v>25.536119743769003</v>
      </c>
      <c r="I71" s="276" t="s">
        <v>188</v>
      </c>
    </row>
    <row r="72" spans="1:11" x14ac:dyDescent="0.2">
      <c r="A72" s="269" t="s">
        <v>9</v>
      </c>
      <c r="B72" s="270">
        <v>22.078865544997999</v>
      </c>
      <c r="C72" s="271"/>
      <c r="D72" s="272">
        <v>31.005724580827</v>
      </c>
      <c r="E72" s="273"/>
      <c r="F72" s="272">
        <v>24.165286374335</v>
      </c>
      <c r="G72" s="273"/>
      <c r="H72" s="272">
        <v>22.750123499840004</v>
      </c>
      <c r="I72" s="271" t="s">
        <v>153</v>
      </c>
    </row>
    <row r="73" spans="1:11" x14ac:dyDescent="0.2">
      <c r="A73" s="274" t="s">
        <v>189</v>
      </c>
      <c r="B73" s="275">
        <v>18.252711100279999</v>
      </c>
      <c r="C73" s="276"/>
      <c r="D73" s="277">
        <v>42.229194589983997</v>
      </c>
      <c r="E73" s="278"/>
      <c r="F73" s="277">
        <v>17.156086267820001</v>
      </c>
      <c r="G73" s="278"/>
      <c r="H73" s="279">
        <v>22.362008041916006</v>
      </c>
      <c r="I73" s="276" t="s">
        <v>153</v>
      </c>
      <c r="K73" s="280"/>
    </row>
    <row r="74" spans="1:11" x14ac:dyDescent="0.2">
      <c r="A74" s="269" t="s">
        <v>27</v>
      </c>
      <c r="B74" s="270">
        <v>14.612963325080999</v>
      </c>
      <c r="C74" s="271"/>
      <c r="D74" s="272">
        <v>36.467229418320997</v>
      </c>
      <c r="E74" s="273"/>
      <c r="F74" s="272">
        <v>27.515390105487999</v>
      </c>
      <c r="G74" s="273"/>
      <c r="H74" s="272">
        <v>21.404417151110007</v>
      </c>
      <c r="I74" s="271" t="s">
        <v>153</v>
      </c>
      <c r="K74" s="280"/>
    </row>
    <row r="75" spans="1:11" x14ac:dyDescent="0.2">
      <c r="A75" s="274" t="s">
        <v>75</v>
      </c>
      <c r="B75" s="275">
        <v>23.005993545412998</v>
      </c>
      <c r="C75" s="276"/>
      <c r="D75" s="277">
        <v>33.725218994929001</v>
      </c>
      <c r="E75" s="278"/>
      <c r="F75" s="277">
        <v>23.098201936376</v>
      </c>
      <c r="G75" s="278"/>
      <c r="H75" s="279">
        <v>20.170585523282007</v>
      </c>
      <c r="I75" s="276" t="s">
        <v>153</v>
      </c>
      <c r="K75" s="280"/>
    </row>
    <row r="76" spans="1:11" x14ac:dyDescent="0.2">
      <c r="A76" s="269" t="s">
        <v>162</v>
      </c>
      <c r="B76" s="270">
        <v>18.140619169278999</v>
      </c>
      <c r="C76" s="271"/>
      <c r="D76" s="272">
        <v>36.013432548251998</v>
      </c>
      <c r="E76" s="273"/>
      <c r="F76" s="272">
        <v>26.756154913366</v>
      </c>
      <c r="G76" s="273"/>
      <c r="H76" s="272">
        <v>19.089793369102996</v>
      </c>
      <c r="I76" s="271" t="s">
        <v>153</v>
      </c>
      <c r="K76" s="280"/>
    </row>
    <row r="77" spans="1:11" x14ac:dyDescent="0.2">
      <c r="A77" s="274" t="s">
        <v>134</v>
      </c>
      <c r="B77" s="275">
        <v>12.092981322595</v>
      </c>
      <c r="C77" s="276"/>
      <c r="D77" s="277">
        <v>21.461736112154998</v>
      </c>
      <c r="E77" s="278"/>
      <c r="F77" s="277">
        <v>47.891091042959999</v>
      </c>
      <c r="G77" s="278"/>
      <c r="H77" s="279">
        <v>18.554191522290012</v>
      </c>
      <c r="I77" s="276" t="s">
        <v>153</v>
      </c>
      <c r="K77" s="280"/>
    </row>
    <row r="78" spans="1:11" x14ac:dyDescent="0.2">
      <c r="A78" s="269" t="s">
        <v>6</v>
      </c>
      <c r="B78" s="270">
        <v>27.298902913035</v>
      </c>
      <c r="C78" s="271"/>
      <c r="D78" s="272">
        <v>32.616151321270998</v>
      </c>
      <c r="E78" s="273"/>
      <c r="F78" s="272">
        <v>22.306014020702001</v>
      </c>
      <c r="G78" s="273"/>
      <c r="H78" s="272">
        <v>17.778931744992008</v>
      </c>
      <c r="I78" s="271" t="s">
        <v>153</v>
      </c>
      <c r="K78" s="280"/>
    </row>
    <row r="79" spans="1:11" x14ac:dyDescent="0.2">
      <c r="A79" s="274" t="s">
        <v>119</v>
      </c>
      <c r="B79" s="275">
        <v>15.644504373507999</v>
      </c>
      <c r="C79" s="276"/>
      <c r="D79" s="277">
        <v>35.746791880395001</v>
      </c>
      <c r="E79" s="278"/>
      <c r="F79" s="277">
        <v>32.711876771980997</v>
      </c>
      <c r="G79" s="278"/>
      <c r="H79" s="279">
        <v>15.896826974116003</v>
      </c>
      <c r="I79" s="276" t="s">
        <v>153</v>
      </c>
    </row>
    <row r="80" spans="1:11" x14ac:dyDescent="0.2">
      <c r="A80" s="269" t="s">
        <v>21</v>
      </c>
      <c r="B80" s="270">
        <v>20.209185335312</v>
      </c>
      <c r="C80" s="271"/>
      <c r="D80" s="272">
        <v>38.895926073372003</v>
      </c>
      <c r="E80" s="273"/>
      <c r="F80" s="272">
        <v>25.029254581206999</v>
      </c>
      <c r="G80" s="273"/>
      <c r="H80" s="272">
        <v>15.865634010108998</v>
      </c>
      <c r="I80" s="271" t="s">
        <v>153</v>
      </c>
    </row>
    <row r="81" spans="1:9" x14ac:dyDescent="0.2">
      <c r="A81" s="274" t="s">
        <v>41</v>
      </c>
      <c r="B81" s="275">
        <v>21.065918187706998</v>
      </c>
      <c r="C81" s="276"/>
      <c r="D81" s="277">
        <v>36.731660327847003</v>
      </c>
      <c r="E81" s="278"/>
      <c r="F81" s="277">
        <v>29.395376260151998</v>
      </c>
      <c r="G81" s="278"/>
      <c r="H81" s="279">
        <v>12.807045224294001</v>
      </c>
      <c r="I81" s="276" t="s">
        <v>153</v>
      </c>
    </row>
    <row r="82" spans="1:9" ht="12.75" customHeight="1" x14ac:dyDescent="0.2">
      <c r="A82" s="269" t="s">
        <v>45</v>
      </c>
      <c r="B82" s="270">
        <v>37.451058849253997</v>
      </c>
      <c r="C82" s="271"/>
      <c r="D82" s="272">
        <v>25.986162453264999</v>
      </c>
      <c r="E82" s="273"/>
      <c r="F82" s="272">
        <v>25.406055466729999</v>
      </c>
      <c r="G82" s="273"/>
      <c r="H82" s="272">
        <v>11.156723230751009</v>
      </c>
      <c r="I82" s="271" t="s">
        <v>153</v>
      </c>
    </row>
    <row r="83" spans="1:9" x14ac:dyDescent="0.2">
      <c r="A83" s="274" t="s">
        <v>44</v>
      </c>
      <c r="B83" s="275"/>
      <c r="C83" s="276"/>
      <c r="D83" s="277"/>
      <c r="E83" s="278"/>
      <c r="F83" s="277"/>
      <c r="G83" s="278"/>
      <c r="H83" s="279" t="s">
        <v>153</v>
      </c>
      <c r="I83" s="276" t="s">
        <v>153</v>
      </c>
    </row>
    <row r="84" spans="1:9" x14ac:dyDescent="0.2">
      <c r="A84" s="269" t="s">
        <v>8</v>
      </c>
      <c r="B84" s="270"/>
      <c r="C84" s="271"/>
      <c r="D84" s="272"/>
      <c r="E84" s="273"/>
      <c r="F84" s="272"/>
      <c r="G84" s="273"/>
      <c r="H84" s="272" t="s">
        <v>153</v>
      </c>
      <c r="I84" s="271" t="s">
        <v>153</v>
      </c>
    </row>
    <row r="85" spans="1:9" x14ac:dyDescent="0.2">
      <c r="A85" s="274" t="s">
        <v>18</v>
      </c>
      <c r="B85" s="275"/>
      <c r="C85" s="276" t="s">
        <v>154</v>
      </c>
      <c r="D85" s="277"/>
      <c r="E85" s="278" t="s">
        <v>154</v>
      </c>
      <c r="F85" s="277"/>
      <c r="G85" s="278" t="s">
        <v>154</v>
      </c>
      <c r="H85" s="279" t="s">
        <v>153</v>
      </c>
      <c r="I85" s="276" t="s">
        <v>154</v>
      </c>
    </row>
    <row r="86" spans="1:9" x14ac:dyDescent="0.2">
      <c r="A86" s="269" t="s">
        <v>42</v>
      </c>
      <c r="B86" s="270"/>
      <c r="C86" s="271" t="s">
        <v>154</v>
      </c>
      <c r="D86" s="272"/>
      <c r="E86" s="273" t="s">
        <v>154</v>
      </c>
      <c r="F86" s="272"/>
      <c r="G86" s="273" t="s">
        <v>154</v>
      </c>
      <c r="H86" s="272" t="s">
        <v>153</v>
      </c>
      <c r="I86" s="271" t="s">
        <v>154</v>
      </c>
    </row>
    <row r="87" spans="1:9" x14ac:dyDescent="0.2">
      <c r="A87" s="274" t="s">
        <v>40</v>
      </c>
      <c r="B87" s="275"/>
      <c r="C87" s="276" t="s">
        <v>154</v>
      </c>
      <c r="D87" s="277"/>
      <c r="E87" s="278" t="s">
        <v>154</v>
      </c>
      <c r="F87" s="277"/>
      <c r="G87" s="278" t="s">
        <v>154</v>
      </c>
      <c r="H87" s="279" t="s">
        <v>153</v>
      </c>
      <c r="I87" s="276" t="s">
        <v>154</v>
      </c>
    </row>
    <row r="88" spans="1:9" x14ac:dyDescent="0.2">
      <c r="A88" s="269" t="s">
        <v>163</v>
      </c>
      <c r="B88" s="270"/>
      <c r="C88" s="271"/>
      <c r="D88" s="272"/>
      <c r="E88" s="273"/>
      <c r="F88" s="272"/>
      <c r="G88" s="273"/>
      <c r="H88" s="272" t="s">
        <v>153</v>
      </c>
      <c r="I88" s="271" t="s">
        <v>153</v>
      </c>
    </row>
    <row r="89" spans="1:9" x14ac:dyDescent="0.2">
      <c r="A89" s="274" t="s">
        <v>111</v>
      </c>
      <c r="B89" s="275"/>
      <c r="C89" s="276" t="s">
        <v>154</v>
      </c>
      <c r="D89" s="277"/>
      <c r="E89" s="278" t="s">
        <v>154</v>
      </c>
      <c r="F89" s="277"/>
      <c r="G89" s="278" t="s">
        <v>154</v>
      </c>
      <c r="H89" s="279" t="s">
        <v>153</v>
      </c>
      <c r="I89" s="276" t="s">
        <v>154</v>
      </c>
    </row>
    <row r="90" spans="1:9" x14ac:dyDescent="0.2">
      <c r="A90" s="269" t="s">
        <v>164</v>
      </c>
      <c r="B90" s="270"/>
      <c r="C90" s="271"/>
      <c r="D90" s="272"/>
      <c r="E90" s="273"/>
      <c r="F90" s="272"/>
      <c r="G90" s="273"/>
      <c r="H90" s="272" t="s">
        <v>153</v>
      </c>
      <c r="I90" s="271" t="s">
        <v>153</v>
      </c>
    </row>
    <row r="91" spans="1:9" x14ac:dyDescent="0.2">
      <c r="A91" s="281" t="s">
        <v>165</v>
      </c>
      <c r="B91" s="282"/>
      <c r="C91" s="283"/>
      <c r="D91" s="284"/>
      <c r="E91" s="283"/>
      <c r="F91" s="284"/>
      <c r="G91" s="283"/>
      <c r="H91" s="284" t="s">
        <v>153</v>
      </c>
      <c r="I91" s="283" t="s">
        <v>153</v>
      </c>
    </row>
  </sheetData>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91"/>
  <sheetViews>
    <sheetView zoomScale="89" workbookViewId="0">
      <selection activeCell="Q45" sqref="Q45"/>
    </sheetView>
  </sheetViews>
  <sheetFormatPr defaultColWidth="9.140625" defaultRowHeight="12.75" x14ac:dyDescent="0.2"/>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12.28515625" style="251" customWidth="1"/>
    <col min="14" max="18" width="11.7109375" style="251" customWidth="1"/>
    <col min="19" max="16384" width="9.140625" style="251"/>
  </cols>
  <sheetData>
    <row r="1" spans="1:12" s="249" customFormat="1" x14ac:dyDescent="0.2">
      <c r="A1" s="248" t="s">
        <v>59</v>
      </c>
    </row>
    <row r="2" spans="1:12" s="249" customFormat="1" x14ac:dyDescent="0.2">
      <c r="A2" s="249" t="s">
        <v>170</v>
      </c>
      <c r="B2" s="249" t="s">
        <v>171</v>
      </c>
    </row>
    <row r="3" spans="1:12" s="249" customFormat="1" x14ac:dyDescent="0.2">
      <c r="A3" s="249" t="s">
        <v>62</v>
      </c>
    </row>
    <row r="4" spans="1:12" s="249" customFormat="1" x14ac:dyDescent="0.2">
      <c r="A4" s="248" t="s">
        <v>63</v>
      </c>
    </row>
    <row r="5" spans="1:12" s="249" customFormat="1" x14ac:dyDescent="0.2"/>
    <row r="6" spans="1:12" x14ac:dyDescent="0.2">
      <c r="A6" s="250" t="s">
        <v>172</v>
      </c>
    </row>
    <row r="7" spans="1:12" x14ac:dyDescent="0.2">
      <c r="A7" s="250" t="s">
        <v>173</v>
      </c>
    </row>
    <row r="8" spans="1:12" x14ac:dyDescent="0.2">
      <c r="A8" s="252" t="s">
        <v>174</v>
      </c>
      <c r="B8" s="253"/>
      <c r="C8" s="253"/>
      <c r="D8" s="253"/>
      <c r="E8" s="253"/>
      <c r="F8" s="253"/>
      <c r="G8" s="253"/>
      <c r="H8" s="253"/>
      <c r="I8" s="253"/>
      <c r="J8" s="253"/>
      <c r="K8" s="253"/>
      <c r="L8" s="253"/>
    </row>
    <row r="9" spans="1:12" x14ac:dyDescent="0.2">
      <c r="A9" s="254"/>
      <c r="B9" s="254"/>
      <c r="C9" s="254"/>
      <c r="D9" s="254"/>
      <c r="E9" s="254"/>
      <c r="F9" s="254"/>
      <c r="G9" s="254"/>
      <c r="H9" s="254"/>
      <c r="I9" s="254"/>
      <c r="J9" s="254"/>
      <c r="K9" s="254"/>
      <c r="L9" s="254"/>
    </row>
    <row r="10" spans="1:12" x14ac:dyDescent="0.2">
      <c r="A10" s="254"/>
      <c r="B10" s="254"/>
      <c r="C10" s="254"/>
      <c r="D10" s="254"/>
      <c r="E10" s="254"/>
      <c r="F10" s="254"/>
      <c r="G10" s="254"/>
      <c r="H10" s="254"/>
      <c r="I10" s="254"/>
      <c r="J10" s="254"/>
      <c r="K10" s="254"/>
      <c r="L10" s="254"/>
    </row>
    <row r="11" spans="1:12" x14ac:dyDescent="0.2">
      <c r="A11" s="254"/>
      <c r="B11" s="254"/>
      <c r="C11" s="254"/>
      <c r="D11" s="254"/>
      <c r="E11" s="254"/>
      <c r="F11" s="254"/>
      <c r="G11" s="254"/>
      <c r="H11" s="254"/>
      <c r="I11" s="254"/>
      <c r="J11" s="254"/>
      <c r="K11" s="255"/>
      <c r="L11" s="254"/>
    </row>
    <row r="12" spans="1:12" x14ac:dyDescent="0.2">
      <c r="A12" s="254"/>
      <c r="B12" s="254"/>
      <c r="C12" s="254"/>
      <c r="D12" s="254"/>
      <c r="E12" s="254"/>
      <c r="F12" s="254"/>
      <c r="G12" s="254"/>
      <c r="H12" s="254"/>
      <c r="I12" s="254"/>
      <c r="J12" s="254"/>
      <c r="K12" s="255"/>
      <c r="L12" s="254"/>
    </row>
    <row r="13" spans="1:12" x14ac:dyDescent="0.2">
      <c r="A13" s="254"/>
      <c r="B13" s="254"/>
      <c r="C13" s="254"/>
      <c r="D13" s="254"/>
      <c r="E13" s="254"/>
      <c r="F13" s="254"/>
      <c r="G13" s="254"/>
      <c r="H13" s="254"/>
      <c r="I13" s="254"/>
      <c r="J13" s="254"/>
      <c r="K13" s="254"/>
      <c r="L13" s="254"/>
    </row>
    <row r="14" spans="1:12" x14ac:dyDescent="0.2">
      <c r="A14" s="254"/>
      <c r="B14" s="254"/>
      <c r="C14" s="254"/>
      <c r="D14" s="254"/>
      <c r="E14" s="254"/>
      <c r="F14" s="254"/>
      <c r="G14" s="254"/>
      <c r="H14" s="254"/>
      <c r="I14" s="254"/>
      <c r="J14" s="254"/>
      <c r="K14" s="254"/>
      <c r="L14" s="254"/>
    </row>
    <row r="15" spans="1:12" x14ac:dyDescent="0.2">
      <c r="A15" s="254"/>
      <c r="B15" s="254"/>
      <c r="C15" s="254"/>
      <c r="D15" s="254"/>
      <c r="E15" s="254"/>
      <c r="F15" s="254"/>
      <c r="G15" s="254"/>
      <c r="H15" s="254"/>
      <c r="I15" s="254"/>
      <c r="J15" s="254"/>
      <c r="K15" s="254"/>
      <c r="L15" s="254"/>
    </row>
    <row r="16" spans="1:12" x14ac:dyDescent="0.2">
      <c r="A16" s="254"/>
      <c r="B16" s="254"/>
      <c r="C16" s="254"/>
      <c r="D16" s="254"/>
      <c r="E16" s="254"/>
      <c r="F16" s="254"/>
      <c r="G16" s="254"/>
      <c r="H16" s="254"/>
      <c r="I16" s="254"/>
      <c r="J16" s="254"/>
      <c r="K16" s="254"/>
      <c r="L16" s="254"/>
    </row>
    <row r="17" spans="1:12" x14ac:dyDescent="0.2">
      <c r="A17" s="254"/>
      <c r="B17" s="254"/>
      <c r="C17" s="254"/>
      <c r="D17" s="254"/>
      <c r="E17" s="254"/>
      <c r="F17" s="254"/>
      <c r="G17" s="254"/>
      <c r="H17" s="254"/>
      <c r="I17" s="254"/>
      <c r="J17" s="254"/>
      <c r="K17" s="254"/>
      <c r="L17" s="254"/>
    </row>
    <row r="18" spans="1:12" x14ac:dyDescent="0.2">
      <c r="A18" s="254"/>
      <c r="B18" s="254"/>
      <c r="C18" s="254"/>
      <c r="D18" s="254"/>
      <c r="E18" s="254"/>
      <c r="F18" s="254"/>
      <c r="G18" s="254"/>
      <c r="H18" s="254"/>
      <c r="I18" s="254"/>
      <c r="J18" s="254"/>
      <c r="K18" s="254"/>
      <c r="L18" s="254"/>
    </row>
    <row r="19" spans="1:12" x14ac:dyDescent="0.2">
      <c r="A19" s="254"/>
      <c r="B19" s="254"/>
      <c r="C19" s="254"/>
      <c r="D19" s="254"/>
      <c r="E19" s="254"/>
      <c r="F19" s="254"/>
      <c r="G19" s="254"/>
      <c r="H19" s="254"/>
      <c r="I19" s="254"/>
      <c r="J19" s="254"/>
      <c r="K19" s="254"/>
      <c r="L19" s="254"/>
    </row>
    <row r="20" spans="1:12" x14ac:dyDescent="0.2">
      <c r="A20" s="254"/>
      <c r="B20" s="254"/>
      <c r="C20" s="254"/>
      <c r="D20" s="254"/>
      <c r="E20" s="254"/>
      <c r="F20" s="254"/>
      <c r="G20" s="254"/>
      <c r="H20" s="254"/>
      <c r="I20" s="254"/>
      <c r="J20" s="254"/>
      <c r="K20" s="254"/>
      <c r="L20" s="254"/>
    </row>
    <row r="21" spans="1:12" x14ac:dyDescent="0.2">
      <c r="A21" s="254"/>
      <c r="B21" s="254"/>
      <c r="C21" s="254"/>
      <c r="D21" s="254"/>
      <c r="E21" s="254"/>
      <c r="F21" s="254"/>
      <c r="G21" s="254"/>
      <c r="H21" s="254"/>
      <c r="I21" s="254"/>
      <c r="J21" s="254"/>
      <c r="K21" s="254"/>
      <c r="L21" s="254"/>
    </row>
    <row r="22" spans="1:12" x14ac:dyDescent="0.2">
      <c r="A22" s="254"/>
      <c r="B22" s="254"/>
      <c r="C22" s="254"/>
      <c r="D22" s="254"/>
      <c r="E22" s="254"/>
      <c r="F22" s="254"/>
      <c r="G22" s="254"/>
      <c r="H22" s="254"/>
      <c r="I22" s="254"/>
      <c r="J22" s="254"/>
      <c r="K22" s="254"/>
      <c r="L22" s="254"/>
    </row>
    <row r="23" spans="1:12" x14ac:dyDescent="0.2">
      <c r="A23" s="254"/>
      <c r="B23" s="254"/>
      <c r="C23" s="254"/>
      <c r="D23" s="254"/>
      <c r="E23" s="254"/>
      <c r="F23" s="254"/>
      <c r="G23" s="254"/>
      <c r="H23" s="254"/>
      <c r="I23" s="254"/>
      <c r="J23" s="254"/>
      <c r="K23" s="254"/>
      <c r="L23" s="254"/>
    </row>
    <row r="24" spans="1:12" x14ac:dyDescent="0.2">
      <c r="A24" s="254"/>
      <c r="B24" s="254"/>
      <c r="C24" s="254"/>
      <c r="D24" s="254"/>
      <c r="E24" s="254"/>
      <c r="F24" s="254"/>
      <c r="G24" s="254"/>
      <c r="H24" s="254"/>
      <c r="I24" s="254"/>
      <c r="J24" s="254"/>
      <c r="K24" s="254"/>
      <c r="L24" s="254"/>
    </row>
    <row r="25" spans="1:12" x14ac:dyDescent="0.2">
      <c r="A25" s="254"/>
      <c r="B25" s="254"/>
      <c r="C25" s="254"/>
      <c r="D25" s="254"/>
      <c r="E25" s="254"/>
      <c r="F25" s="254"/>
      <c r="G25" s="254"/>
      <c r="H25" s="254"/>
      <c r="I25" s="254"/>
      <c r="J25" s="254"/>
      <c r="K25" s="254"/>
      <c r="L25" s="254"/>
    </row>
    <row r="26" spans="1:12" x14ac:dyDescent="0.2">
      <c r="A26" s="254"/>
      <c r="B26" s="254"/>
      <c r="C26" s="254"/>
      <c r="D26" s="254"/>
      <c r="E26" s="254"/>
      <c r="F26" s="254"/>
      <c r="G26" s="254"/>
      <c r="H26" s="254"/>
      <c r="I26" s="254"/>
      <c r="J26" s="254"/>
      <c r="K26" s="254"/>
      <c r="L26" s="254"/>
    </row>
    <row r="27" spans="1:12" x14ac:dyDescent="0.2">
      <c r="A27" s="254"/>
      <c r="B27" s="254"/>
      <c r="C27" s="254"/>
      <c r="D27" s="254"/>
      <c r="E27" s="254"/>
      <c r="F27" s="254"/>
      <c r="G27" s="254"/>
      <c r="H27" s="254"/>
      <c r="I27" s="254"/>
      <c r="J27" s="254"/>
      <c r="K27" s="254"/>
      <c r="L27" s="254"/>
    </row>
    <row r="28" spans="1:12" x14ac:dyDescent="0.2">
      <c r="A28" s="254"/>
      <c r="B28" s="254"/>
      <c r="C28" s="254"/>
      <c r="D28" s="254"/>
      <c r="E28" s="254"/>
      <c r="F28" s="254"/>
      <c r="G28" s="254"/>
      <c r="H28" s="254"/>
      <c r="I28" s="254"/>
      <c r="J28" s="254"/>
      <c r="K28" s="254"/>
      <c r="L28" s="254"/>
    </row>
    <row r="29" spans="1:12" x14ac:dyDescent="0.2">
      <c r="A29" s="254"/>
      <c r="B29" s="254"/>
      <c r="C29" s="254"/>
      <c r="D29" s="254"/>
      <c r="E29" s="254"/>
      <c r="F29" s="254"/>
      <c r="G29" s="254"/>
      <c r="H29" s="254"/>
      <c r="I29" s="254"/>
      <c r="J29" s="254"/>
      <c r="K29" s="254"/>
      <c r="L29" s="254"/>
    </row>
    <row r="30" spans="1:12" x14ac:dyDescent="0.2">
      <c r="A30" s="254"/>
      <c r="B30" s="254"/>
      <c r="C30" s="254"/>
      <c r="D30" s="254"/>
      <c r="E30" s="254"/>
      <c r="F30" s="254"/>
      <c r="G30" s="254"/>
      <c r="H30" s="254"/>
      <c r="I30" s="254"/>
      <c r="J30" s="254"/>
      <c r="K30" s="254"/>
      <c r="L30" s="254"/>
    </row>
    <row r="31" spans="1:12" x14ac:dyDescent="0.2">
      <c r="A31" s="254"/>
      <c r="B31" s="254"/>
      <c r="C31" s="254"/>
      <c r="D31" s="254"/>
      <c r="E31" s="254"/>
      <c r="F31" s="254"/>
      <c r="G31" s="254"/>
      <c r="H31" s="254"/>
      <c r="I31" s="254"/>
      <c r="J31" s="254"/>
      <c r="K31" s="254"/>
      <c r="L31" s="254"/>
    </row>
    <row r="32" spans="1:12" x14ac:dyDescent="0.2">
      <c r="A32" s="254"/>
      <c r="B32" s="254"/>
      <c r="C32" s="254"/>
      <c r="D32" s="254"/>
      <c r="E32" s="254"/>
      <c r="F32" s="254"/>
      <c r="G32" s="254"/>
      <c r="H32" s="254"/>
      <c r="I32" s="254"/>
      <c r="J32" s="254"/>
      <c r="K32" s="254"/>
      <c r="L32" s="254"/>
    </row>
    <row r="33" spans="1:18" x14ac:dyDescent="0.2">
      <c r="A33" s="254"/>
      <c r="B33" s="254"/>
      <c r="C33" s="254"/>
      <c r="D33" s="254"/>
      <c r="E33" s="254"/>
      <c r="F33" s="254"/>
      <c r="G33" s="254"/>
      <c r="H33" s="254"/>
      <c r="I33" s="254"/>
      <c r="J33" s="254"/>
      <c r="K33" s="254"/>
      <c r="L33" s="254"/>
    </row>
    <row r="34" spans="1:18" x14ac:dyDescent="0.2">
      <c r="A34" s="254"/>
      <c r="B34" s="254"/>
      <c r="C34" s="254"/>
      <c r="D34" s="254"/>
      <c r="E34" s="254"/>
      <c r="F34" s="254"/>
      <c r="G34" s="254"/>
      <c r="H34" s="254"/>
      <c r="I34" s="254"/>
      <c r="J34" s="254"/>
      <c r="K34" s="254"/>
      <c r="L34" s="254"/>
    </row>
    <row r="35" spans="1:18" x14ac:dyDescent="0.2">
      <c r="A35" s="258" t="s">
        <v>175</v>
      </c>
      <c r="B35" s="254"/>
      <c r="C35" s="254"/>
      <c r="D35" s="254"/>
      <c r="E35" s="254"/>
      <c r="F35" s="254"/>
      <c r="G35" s="254"/>
      <c r="H35" s="254"/>
      <c r="I35" s="254"/>
      <c r="J35" s="254"/>
      <c r="K35" s="254"/>
      <c r="L35" s="254"/>
    </row>
    <row r="36" spans="1:18" x14ac:dyDescent="0.2">
      <c r="A36" s="258" t="s">
        <v>176</v>
      </c>
      <c r="B36" s="254"/>
      <c r="C36" s="254"/>
      <c r="D36" s="254"/>
      <c r="E36" s="254"/>
      <c r="F36" s="254"/>
      <c r="G36" s="254"/>
      <c r="H36" s="254"/>
      <c r="I36" s="254"/>
      <c r="J36" s="254"/>
      <c r="K36" s="254"/>
      <c r="L36" s="254"/>
    </row>
    <row r="37" spans="1:18" x14ac:dyDescent="0.2">
      <c r="A37" s="258" t="s">
        <v>177</v>
      </c>
      <c r="B37" s="254"/>
      <c r="C37" s="254"/>
      <c r="D37" s="259"/>
      <c r="E37" s="254"/>
      <c r="F37" s="254"/>
      <c r="G37" s="254"/>
      <c r="H37" s="254"/>
      <c r="I37" s="254"/>
      <c r="J37" s="254"/>
      <c r="K37" s="254"/>
      <c r="L37" s="254"/>
    </row>
    <row r="38" spans="1:18" x14ac:dyDescent="0.2">
      <c r="A38" s="258"/>
      <c r="B38" s="254"/>
      <c r="C38" s="254"/>
      <c r="D38" s="254"/>
      <c r="E38" s="254"/>
      <c r="F38" s="254"/>
      <c r="G38" s="254"/>
      <c r="H38" s="254"/>
      <c r="I38" s="254"/>
      <c r="J38" s="254"/>
      <c r="K38" s="254"/>
      <c r="L38" s="254"/>
    </row>
    <row r="39" spans="1:18" x14ac:dyDescent="0.2">
      <c r="A39" s="260" t="s">
        <v>178</v>
      </c>
      <c r="B39" s="254"/>
      <c r="C39" s="254"/>
      <c r="D39" s="254"/>
      <c r="E39" s="254"/>
      <c r="F39" s="254"/>
      <c r="G39" s="254"/>
      <c r="H39" s="254"/>
      <c r="I39" s="254"/>
      <c r="J39" s="254"/>
      <c r="K39" s="254"/>
      <c r="L39" s="254"/>
    </row>
    <row r="40" spans="1:18" x14ac:dyDescent="0.2">
      <c r="A40" s="261" t="s">
        <v>179</v>
      </c>
      <c r="B40" s="254"/>
      <c r="C40" s="254"/>
      <c r="D40" s="254"/>
      <c r="E40" s="254"/>
      <c r="F40" s="254"/>
      <c r="G40" s="254"/>
      <c r="H40" s="254"/>
      <c r="I40" s="254"/>
      <c r="J40" s="254"/>
      <c r="K40" s="254"/>
      <c r="L40" s="254"/>
    </row>
    <row r="41" spans="1:18" x14ac:dyDescent="0.2">
      <c r="A41" s="262" t="s">
        <v>58</v>
      </c>
      <c r="B41" s="254"/>
      <c r="C41" s="254"/>
      <c r="D41" s="254"/>
      <c r="E41" s="254"/>
      <c r="F41" s="254"/>
      <c r="G41" s="254"/>
      <c r="H41" s="254"/>
      <c r="I41" s="254"/>
      <c r="J41" s="254"/>
      <c r="K41" s="254"/>
      <c r="L41" s="253"/>
    </row>
    <row r="43" spans="1:18" ht="12.75" customHeight="1" x14ac:dyDescent="0.25">
      <c r="A43" s="263"/>
      <c r="B43" s="862" t="s">
        <v>73</v>
      </c>
      <c r="C43" s="863"/>
      <c r="D43" s="863"/>
      <c r="E43" s="863"/>
      <c r="F43" s="863"/>
      <c r="G43" s="863"/>
      <c r="H43" s="863"/>
      <c r="I43" s="864"/>
      <c r="M43" s="263"/>
      <c r="N43" s="287"/>
      <c r="O43" s="288"/>
      <c r="P43" s="288"/>
      <c r="Q43" s="288"/>
    </row>
    <row r="44" spans="1:18" ht="12.75" customHeight="1" x14ac:dyDescent="0.25">
      <c r="A44" s="263" t="s">
        <v>180</v>
      </c>
      <c r="B44" s="865" t="s">
        <v>181</v>
      </c>
      <c r="C44" s="866"/>
      <c r="D44" s="867" t="s">
        <v>182</v>
      </c>
      <c r="E44" s="868"/>
      <c r="F44" s="865" t="s">
        <v>183</v>
      </c>
      <c r="G44" s="866"/>
      <c r="H44" s="865" t="s">
        <v>184</v>
      </c>
      <c r="I44" s="866"/>
      <c r="M44" s="405"/>
      <c r="N44" s="406" t="s">
        <v>405</v>
      </c>
      <c r="O44" s="407" t="s">
        <v>406</v>
      </c>
      <c r="P44" s="406" t="s">
        <v>407</v>
      </c>
      <c r="Q44" s="406" t="s">
        <v>408</v>
      </c>
      <c r="R44" s="285"/>
    </row>
    <row r="45" spans="1:18" x14ac:dyDescent="0.2">
      <c r="A45" s="264" t="s">
        <v>82</v>
      </c>
      <c r="B45" s="265">
        <v>0.54116164424182001</v>
      </c>
      <c r="C45" s="266"/>
      <c r="D45" s="267">
        <v>9.0487045479817994</v>
      </c>
      <c r="E45" s="268"/>
      <c r="F45" s="267">
        <v>32.529467363504999</v>
      </c>
      <c r="G45" s="268"/>
      <c r="H45" s="267">
        <v>57.880666444271377</v>
      </c>
      <c r="I45" s="266" t="s">
        <v>153</v>
      </c>
      <c r="M45" s="410" t="s">
        <v>82</v>
      </c>
      <c r="N45" s="740">
        <v>5.4116164424182003E-3</v>
      </c>
      <c r="O45" s="741">
        <v>9.0487045479817993E-2</v>
      </c>
      <c r="P45" s="741">
        <v>0.32529467363504999</v>
      </c>
      <c r="Q45" s="741">
        <v>0.57880666444271378</v>
      </c>
      <c r="R45" s="742">
        <v>9.5898661922236186E-2</v>
      </c>
    </row>
    <row r="46" spans="1:18" x14ac:dyDescent="0.2">
      <c r="A46" s="269" t="s">
        <v>19</v>
      </c>
      <c r="B46" s="270">
        <v>8.2297792494812008</v>
      </c>
      <c r="C46" s="271"/>
      <c r="D46" s="272">
        <v>23.150735976924999</v>
      </c>
      <c r="E46" s="273"/>
      <c r="F46" s="272">
        <v>26.416128577102999</v>
      </c>
      <c r="G46" s="273"/>
      <c r="H46" s="272">
        <v>42.203356196490802</v>
      </c>
      <c r="I46" s="271" t="s">
        <v>153</v>
      </c>
      <c r="M46" s="410" t="s">
        <v>32</v>
      </c>
      <c r="N46" s="740">
        <v>3.3923123856009998E-2</v>
      </c>
      <c r="O46" s="741">
        <v>0.1692495424039</v>
      </c>
      <c r="P46" s="741">
        <v>0.39194630872483005</v>
      </c>
      <c r="Q46" s="743">
        <v>0.40488102501525985</v>
      </c>
      <c r="R46" s="744">
        <v>0.20317266625990998</v>
      </c>
    </row>
    <row r="47" spans="1:18" ht="13.5" customHeight="1" x14ac:dyDescent="0.2">
      <c r="A47" s="274" t="s">
        <v>32</v>
      </c>
      <c r="B47" s="275">
        <v>3.392312385601</v>
      </c>
      <c r="C47" s="276"/>
      <c r="D47" s="277">
        <v>16.924954240390001</v>
      </c>
      <c r="E47" s="278"/>
      <c r="F47" s="277">
        <v>39.194630872483003</v>
      </c>
      <c r="G47" s="278"/>
      <c r="H47" s="279">
        <v>40.488102501525987</v>
      </c>
      <c r="I47" s="276"/>
      <c r="M47" s="408" t="s">
        <v>29</v>
      </c>
      <c r="N47" s="745">
        <v>8.3768620622944004E-2</v>
      </c>
      <c r="O47" s="746">
        <v>0.18581930740956001</v>
      </c>
      <c r="P47" s="746">
        <v>0.34068485200231996</v>
      </c>
      <c r="Q47" s="746">
        <v>0.38972721996517601</v>
      </c>
      <c r="R47" s="747">
        <v>0.26958792803250398</v>
      </c>
    </row>
    <row r="48" spans="1:18" x14ac:dyDescent="0.2">
      <c r="A48" s="269" t="s">
        <v>22</v>
      </c>
      <c r="B48" s="270">
        <v>11.587500412038001</v>
      </c>
      <c r="C48" s="271"/>
      <c r="D48" s="272">
        <v>22.095419784421999</v>
      </c>
      <c r="E48" s="273"/>
      <c r="F48" s="272">
        <v>26.934601311929001</v>
      </c>
      <c r="G48" s="273"/>
      <c r="H48" s="272">
        <v>39.382478491610996</v>
      </c>
      <c r="I48" s="271" t="s">
        <v>153</v>
      </c>
      <c r="M48" s="410" t="s">
        <v>25</v>
      </c>
      <c r="N48" s="740">
        <v>9.6736080342638003E-2</v>
      </c>
      <c r="O48" s="741">
        <v>0.19332447201299999</v>
      </c>
      <c r="P48" s="741">
        <v>0.31767833407177998</v>
      </c>
      <c r="Q48" s="743">
        <v>0.39226111357258203</v>
      </c>
      <c r="R48" s="744">
        <v>0.29006055235563799</v>
      </c>
    </row>
    <row r="49" spans="1:18" x14ac:dyDescent="0.2">
      <c r="A49" s="274" t="s">
        <v>25</v>
      </c>
      <c r="B49" s="275">
        <v>9.6736080342638004</v>
      </c>
      <c r="C49" s="276"/>
      <c r="D49" s="277">
        <v>19.332447201299999</v>
      </c>
      <c r="E49" s="278"/>
      <c r="F49" s="277">
        <v>31.767833407177999</v>
      </c>
      <c r="G49" s="278"/>
      <c r="H49" s="279">
        <v>39.226111357258205</v>
      </c>
      <c r="I49" s="276" t="s">
        <v>153</v>
      </c>
      <c r="M49" s="408" t="s">
        <v>31</v>
      </c>
      <c r="N49" s="745">
        <v>7.3952224288370991E-2</v>
      </c>
      <c r="O49" s="746">
        <v>0.22302960949792999</v>
      </c>
      <c r="P49" s="746">
        <v>0.34819053068230998</v>
      </c>
      <c r="Q49" s="746">
        <v>0.35482763553138896</v>
      </c>
      <c r="R49" s="747">
        <v>0.296981833786301</v>
      </c>
    </row>
    <row r="50" spans="1:18" x14ac:dyDescent="0.2">
      <c r="A50" s="269" t="s">
        <v>29</v>
      </c>
      <c r="B50" s="270">
        <v>8.3768620622943999</v>
      </c>
      <c r="C50" s="271"/>
      <c r="D50" s="272">
        <v>18.581930740956</v>
      </c>
      <c r="E50" s="273"/>
      <c r="F50" s="272">
        <v>34.068485200231997</v>
      </c>
      <c r="G50" s="273"/>
      <c r="H50" s="272">
        <v>38.972721996517599</v>
      </c>
      <c r="I50" s="271" t="s">
        <v>153</v>
      </c>
      <c r="M50" s="410" t="s">
        <v>23</v>
      </c>
      <c r="N50" s="740">
        <v>1.5593921553026999E-2</v>
      </c>
      <c r="O50" s="741">
        <v>0.28212268279099001</v>
      </c>
      <c r="P50" s="741">
        <v>0.35018696793699</v>
      </c>
      <c r="Q50" s="743">
        <v>0.35209642771899302</v>
      </c>
      <c r="R50" s="744">
        <v>0.29771660434401698</v>
      </c>
    </row>
    <row r="51" spans="1:18" x14ac:dyDescent="0.2">
      <c r="A51" s="274" t="s">
        <v>7</v>
      </c>
      <c r="B51" s="275">
        <v>6.7121496210628999</v>
      </c>
      <c r="C51" s="276"/>
      <c r="D51" s="277">
        <v>24.45522870153</v>
      </c>
      <c r="E51" s="278"/>
      <c r="F51" s="277">
        <v>30.746687254794001</v>
      </c>
      <c r="G51" s="278"/>
      <c r="H51" s="279">
        <v>38.085934422613093</v>
      </c>
      <c r="I51" s="276" t="s">
        <v>153</v>
      </c>
      <c r="M51" s="410" t="s">
        <v>7</v>
      </c>
      <c r="N51" s="740">
        <v>6.7121496210629003E-2</v>
      </c>
      <c r="O51" s="741">
        <v>0.24455228701529999</v>
      </c>
      <c r="P51" s="741">
        <v>0.30746687254794003</v>
      </c>
      <c r="Q51" s="743">
        <v>0.38085934422613094</v>
      </c>
      <c r="R51" s="744">
        <v>0.31167378322592898</v>
      </c>
    </row>
    <row r="52" spans="1:18" x14ac:dyDescent="0.2">
      <c r="A52" s="269" t="s">
        <v>185</v>
      </c>
      <c r="B52" s="270">
        <v>16.376007028168999</v>
      </c>
      <c r="C52" s="271"/>
      <c r="D52" s="272">
        <v>26.947793416700002</v>
      </c>
      <c r="E52" s="273"/>
      <c r="F52" s="272">
        <v>19.876259369332999</v>
      </c>
      <c r="G52" s="273"/>
      <c r="H52" s="272">
        <v>36.799940185798</v>
      </c>
      <c r="I52" s="271" t="s">
        <v>153</v>
      </c>
      <c r="M52" s="408" t="s">
        <v>19</v>
      </c>
      <c r="N52" s="745">
        <v>8.2297792494812005E-2</v>
      </c>
      <c r="O52" s="746">
        <v>0.23150735976924999</v>
      </c>
      <c r="P52" s="746">
        <v>0.26416128577102999</v>
      </c>
      <c r="Q52" s="746">
        <v>0.42203356196490804</v>
      </c>
      <c r="R52" s="747">
        <v>0.31380515226406197</v>
      </c>
    </row>
    <row r="53" spans="1:18" x14ac:dyDescent="0.2">
      <c r="A53" s="274" t="s">
        <v>5</v>
      </c>
      <c r="B53" s="275">
        <v>13.577702591755999</v>
      </c>
      <c r="C53" s="276"/>
      <c r="D53" s="277">
        <v>19.972816541240999</v>
      </c>
      <c r="E53" s="278"/>
      <c r="F53" s="277">
        <v>30.227248482756</v>
      </c>
      <c r="G53" s="278"/>
      <c r="H53" s="279">
        <v>36.222232384247008</v>
      </c>
      <c r="I53" s="276" t="s">
        <v>153</v>
      </c>
      <c r="M53" s="410" t="s">
        <v>33</v>
      </c>
      <c r="N53" s="740">
        <v>9.8480165334601008E-2</v>
      </c>
      <c r="O53" s="741">
        <v>0.22398814858167002</v>
      </c>
      <c r="P53" s="741">
        <v>0.34131353219818</v>
      </c>
      <c r="Q53" s="743">
        <v>0.33621815388554899</v>
      </c>
      <c r="R53" s="744">
        <v>0.32246831391627095</v>
      </c>
    </row>
    <row r="54" spans="1:18" x14ac:dyDescent="0.2">
      <c r="A54" s="269" t="s">
        <v>31</v>
      </c>
      <c r="B54" s="270">
        <v>7.3952224288370996</v>
      </c>
      <c r="C54" s="271"/>
      <c r="D54" s="272">
        <v>22.302960949793</v>
      </c>
      <c r="E54" s="273"/>
      <c r="F54" s="272">
        <v>34.819053068231</v>
      </c>
      <c r="G54" s="273"/>
      <c r="H54" s="272">
        <v>35.482763553138895</v>
      </c>
      <c r="I54" s="271" t="s">
        <v>153</v>
      </c>
      <c r="M54" s="410" t="s">
        <v>5</v>
      </c>
      <c r="N54" s="740">
        <v>0.13577702591756</v>
      </c>
      <c r="O54" s="741">
        <v>0.19972816541240998</v>
      </c>
      <c r="P54" s="741">
        <v>0.30227248482755997</v>
      </c>
      <c r="Q54" s="743">
        <v>0.36222232384247005</v>
      </c>
      <c r="R54" s="744">
        <v>0.33550519132996998</v>
      </c>
    </row>
    <row r="55" spans="1:18" x14ac:dyDescent="0.2">
      <c r="A55" s="274" t="s">
        <v>23</v>
      </c>
      <c r="B55" s="275">
        <v>1.5593921553026999</v>
      </c>
      <c r="C55" s="276"/>
      <c r="D55" s="277">
        <v>28.212268279099</v>
      </c>
      <c r="E55" s="278"/>
      <c r="F55" s="277">
        <v>35.018696793699</v>
      </c>
      <c r="G55" s="278"/>
      <c r="H55" s="279">
        <v>35.209642771899304</v>
      </c>
      <c r="I55" s="276" t="s">
        <v>153</v>
      </c>
      <c r="M55" s="410" t="s">
        <v>134</v>
      </c>
      <c r="N55" s="740">
        <v>0.12092981322594999</v>
      </c>
      <c r="O55" s="741">
        <v>0.21461736112154997</v>
      </c>
      <c r="P55" s="741">
        <v>0.47891091042959999</v>
      </c>
      <c r="Q55" s="743">
        <v>0.18554191522290012</v>
      </c>
      <c r="R55" s="744">
        <v>0.33554717434749998</v>
      </c>
    </row>
    <row r="56" spans="1:18" x14ac:dyDescent="0.2">
      <c r="A56" s="269" t="s">
        <v>186</v>
      </c>
      <c r="B56" s="270">
        <v>16.235461170623999</v>
      </c>
      <c r="C56" s="271"/>
      <c r="D56" s="272">
        <v>25.703188623692</v>
      </c>
      <c r="E56" s="273"/>
      <c r="F56" s="272">
        <v>23.416651005449999</v>
      </c>
      <c r="G56" s="273"/>
      <c r="H56" s="272">
        <v>34.644699200233994</v>
      </c>
      <c r="I56" s="271" t="s">
        <v>153</v>
      </c>
      <c r="M56" s="408" t="s">
        <v>22</v>
      </c>
      <c r="N56" s="745">
        <v>0.11587500412038</v>
      </c>
      <c r="O56" s="746">
        <v>0.22095419784421999</v>
      </c>
      <c r="P56" s="746">
        <v>0.26934601311929002</v>
      </c>
      <c r="Q56" s="746">
        <v>0.39382478491610995</v>
      </c>
      <c r="R56" s="747">
        <v>0.33682920196460003</v>
      </c>
    </row>
    <row r="57" spans="1:18" x14ac:dyDescent="0.2">
      <c r="A57" s="274" t="s">
        <v>33</v>
      </c>
      <c r="B57" s="275">
        <v>9.8480165334601004</v>
      </c>
      <c r="C57" s="276"/>
      <c r="D57" s="277">
        <v>22.398814858167</v>
      </c>
      <c r="E57" s="278"/>
      <c r="F57" s="277">
        <v>34.131353219818003</v>
      </c>
      <c r="G57" s="278"/>
      <c r="H57" s="279">
        <v>33.6218153885549</v>
      </c>
      <c r="I57" s="276" t="s">
        <v>153</v>
      </c>
      <c r="M57" s="410" t="s">
        <v>28</v>
      </c>
      <c r="N57" s="740">
        <v>9.0558283341460988E-2</v>
      </c>
      <c r="O57" s="741">
        <v>0.25919858334004003</v>
      </c>
      <c r="P57" s="741">
        <v>0.38318947353469002</v>
      </c>
      <c r="Q57" s="743">
        <v>0.26705365978380896</v>
      </c>
      <c r="R57" s="744">
        <v>0.34975686668150102</v>
      </c>
    </row>
    <row r="58" spans="1:18" x14ac:dyDescent="0.2">
      <c r="A58" s="269" t="s">
        <v>26</v>
      </c>
      <c r="B58" s="270">
        <v>9.1300770571426</v>
      </c>
      <c r="C58" s="271"/>
      <c r="D58" s="272">
        <v>32.813868516273999</v>
      </c>
      <c r="E58" s="273"/>
      <c r="F58" s="272">
        <v>24.863977776401999</v>
      </c>
      <c r="G58" s="273"/>
      <c r="H58" s="272">
        <v>33.192076650181406</v>
      </c>
      <c r="I58" s="271" t="s">
        <v>153</v>
      </c>
      <c r="M58" s="410" t="s">
        <v>86</v>
      </c>
      <c r="N58" s="740">
        <v>6.9280114041339991E-2</v>
      </c>
      <c r="O58" s="741">
        <v>0.28218104062722998</v>
      </c>
      <c r="P58" s="741">
        <v>0.36707056307912</v>
      </c>
      <c r="Q58" s="743">
        <v>0.28146828225231002</v>
      </c>
      <c r="R58" s="744">
        <v>0.35146115466856998</v>
      </c>
    </row>
    <row r="59" spans="1:18" x14ac:dyDescent="0.2">
      <c r="A59" s="274" t="s">
        <v>3</v>
      </c>
      <c r="B59" s="275">
        <v>11.877253830076</v>
      </c>
      <c r="C59" s="276"/>
      <c r="D59" s="277">
        <v>27.852171716011998</v>
      </c>
      <c r="E59" s="278"/>
      <c r="F59" s="277">
        <v>27.147024370076</v>
      </c>
      <c r="G59" s="278"/>
      <c r="H59" s="279">
        <v>33.123550083836008</v>
      </c>
      <c r="I59" s="276" t="s">
        <v>153</v>
      </c>
      <c r="M59" s="408" t="s">
        <v>11</v>
      </c>
      <c r="N59" s="745">
        <v>5.7155715571556999E-2</v>
      </c>
      <c r="O59" s="746">
        <v>0.30363036303629998</v>
      </c>
      <c r="P59" s="746">
        <v>0.33828382838283999</v>
      </c>
      <c r="Q59" s="746">
        <v>0.30093009300930307</v>
      </c>
      <c r="R59" s="747">
        <v>0.360786078607857</v>
      </c>
    </row>
    <row r="60" spans="1:18" x14ac:dyDescent="0.2">
      <c r="A60" s="269" t="s">
        <v>2</v>
      </c>
      <c r="B60" s="270">
        <v>12.737035467006001</v>
      </c>
      <c r="C60" s="271"/>
      <c r="D60" s="272">
        <v>26.9845979935</v>
      </c>
      <c r="E60" s="273"/>
      <c r="F60" s="272">
        <v>28.202628232302001</v>
      </c>
      <c r="G60" s="273"/>
      <c r="H60" s="272">
        <v>32.075738307191997</v>
      </c>
      <c r="I60" s="271" t="s">
        <v>153</v>
      </c>
      <c r="M60" s="410" t="s">
        <v>13</v>
      </c>
      <c r="N60" s="740">
        <v>0.11082588023666924</v>
      </c>
      <c r="O60" s="741">
        <v>0.26558590696957174</v>
      </c>
      <c r="P60" s="741">
        <v>0.30432894812336225</v>
      </c>
      <c r="Q60" s="743">
        <v>0.31925926467039678</v>
      </c>
      <c r="R60" s="744">
        <v>0.37641178720624097</v>
      </c>
    </row>
    <row r="61" spans="1:18" x14ac:dyDescent="0.2">
      <c r="A61" s="274" t="s">
        <v>13</v>
      </c>
      <c r="B61" s="275">
        <v>11.082588023666924</v>
      </c>
      <c r="C61" s="276"/>
      <c r="D61" s="277">
        <v>26.558590696957172</v>
      </c>
      <c r="E61" s="278"/>
      <c r="F61" s="277">
        <v>30.432894812336226</v>
      </c>
      <c r="G61" s="278"/>
      <c r="H61" s="279">
        <v>31.925926467039677</v>
      </c>
      <c r="I61" s="276" t="s">
        <v>153</v>
      </c>
      <c r="M61" s="410" t="s">
        <v>14</v>
      </c>
      <c r="N61" s="740">
        <v>8.8762554481712996E-2</v>
      </c>
      <c r="O61" s="741">
        <v>0.29221148379761003</v>
      </c>
      <c r="P61" s="741">
        <v>0.31680879287474001</v>
      </c>
      <c r="Q61" s="743">
        <v>0.30221716884593702</v>
      </c>
      <c r="R61" s="744">
        <v>0.38097403827932297</v>
      </c>
    </row>
    <row r="62" spans="1:18" x14ac:dyDescent="0.2">
      <c r="A62" s="269" t="s">
        <v>4</v>
      </c>
      <c r="B62" s="270">
        <v>15.376459156084</v>
      </c>
      <c r="C62" s="271"/>
      <c r="D62" s="272">
        <v>28.638680491323999</v>
      </c>
      <c r="E62" s="273"/>
      <c r="F62" s="272">
        <v>24.658643395795</v>
      </c>
      <c r="G62" s="273"/>
      <c r="H62" s="272">
        <v>31.326216956797008</v>
      </c>
      <c r="I62" s="271" t="s">
        <v>153</v>
      </c>
      <c r="M62" s="408" t="s">
        <v>2</v>
      </c>
      <c r="N62" s="745">
        <v>0.12737035467006</v>
      </c>
      <c r="O62" s="746">
        <v>0.26984597993499998</v>
      </c>
      <c r="P62" s="746">
        <v>0.28202628232302002</v>
      </c>
      <c r="Q62" s="746">
        <v>0.32075738307191998</v>
      </c>
      <c r="R62" s="747">
        <v>0.39721633460506001</v>
      </c>
    </row>
    <row r="63" spans="1:18" x14ac:dyDescent="0.2">
      <c r="A63" s="274" t="s">
        <v>12</v>
      </c>
      <c r="B63" s="275">
        <v>17.281130915036002</v>
      </c>
      <c r="C63" s="276"/>
      <c r="D63" s="277">
        <v>24.74680199406</v>
      </c>
      <c r="E63" s="278"/>
      <c r="F63" s="277">
        <v>26.928461712011</v>
      </c>
      <c r="G63" s="278"/>
      <c r="H63" s="279">
        <v>31.043605378892998</v>
      </c>
      <c r="I63" s="276" t="s">
        <v>153</v>
      </c>
      <c r="M63" s="410" t="s">
        <v>3</v>
      </c>
      <c r="N63" s="740">
        <v>0.11877253830076001</v>
      </c>
      <c r="O63" s="741">
        <v>0.27852171716011997</v>
      </c>
      <c r="P63" s="741">
        <v>0.27147024370076001</v>
      </c>
      <c r="Q63" s="743">
        <v>0.33123550083836006</v>
      </c>
      <c r="R63" s="744">
        <v>0.39729425546087993</v>
      </c>
    </row>
    <row r="64" spans="1:18" x14ac:dyDescent="0.2">
      <c r="A64" s="269" t="s">
        <v>15</v>
      </c>
      <c r="B64" s="270">
        <v>12.746387501153075</v>
      </c>
      <c r="C64" s="271"/>
      <c r="D64" s="272">
        <v>27.744827583637424</v>
      </c>
      <c r="E64" s="273"/>
      <c r="F64" s="272">
        <v>29.089363661576183</v>
      </c>
      <c r="G64" s="273"/>
      <c r="H64" s="272">
        <v>30.419421253633313</v>
      </c>
      <c r="I64" s="271" t="s">
        <v>153</v>
      </c>
      <c r="M64" s="408" t="s">
        <v>15</v>
      </c>
      <c r="N64" s="745">
        <v>0.12746387501153075</v>
      </c>
      <c r="O64" s="746">
        <v>0.27744827583637421</v>
      </c>
      <c r="P64" s="746">
        <v>0.29089363661576184</v>
      </c>
      <c r="Q64" s="746">
        <v>0.30419421253633311</v>
      </c>
      <c r="R64" s="747">
        <v>0.40491215084790499</v>
      </c>
    </row>
    <row r="65" spans="1:18" x14ac:dyDescent="0.2">
      <c r="A65" s="274" t="s">
        <v>14</v>
      </c>
      <c r="B65" s="275">
        <v>8.8762554481712996</v>
      </c>
      <c r="C65" s="276"/>
      <c r="D65" s="277">
        <v>29.221148379761001</v>
      </c>
      <c r="E65" s="278"/>
      <c r="F65" s="277">
        <v>31.680879287473999</v>
      </c>
      <c r="G65" s="278"/>
      <c r="H65" s="279">
        <v>30.221716884593704</v>
      </c>
      <c r="I65" s="276" t="s">
        <v>153</v>
      </c>
      <c r="M65" s="408" t="s">
        <v>24</v>
      </c>
      <c r="N65" s="745">
        <v>7.2145831146566003E-2</v>
      </c>
      <c r="O65" s="746">
        <v>0.34459081207795</v>
      </c>
      <c r="P65" s="746">
        <v>0.32759525558938002</v>
      </c>
      <c r="Q65" s="746">
        <v>0.25566810118610389</v>
      </c>
      <c r="R65" s="747">
        <v>0.41673664322451598</v>
      </c>
    </row>
    <row r="66" spans="1:18" x14ac:dyDescent="0.2">
      <c r="A66" s="269" t="s">
        <v>11</v>
      </c>
      <c r="B66" s="270">
        <v>5.7155715571557</v>
      </c>
      <c r="C66" s="271"/>
      <c r="D66" s="272">
        <v>30.36303630363</v>
      </c>
      <c r="E66" s="273"/>
      <c r="F66" s="272">
        <v>33.828382838284</v>
      </c>
      <c r="G66" s="273"/>
      <c r="H66" s="272">
        <v>30.093009300930305</v>
      </c>
      <c r="I66" s="271" t="s">
        <v>153</v>
      </c>
      <c r="M66" s="408" t="s">
        <v>121</v>
      </c>
      <c r="N66" s="745">
        <v>0.16235461170623999</v>
      </c>
      <c r="O66" s="746">
        <v>0.25703188623692003</v>
      </c>
      <c r="P66" s="746">
        <v>0.23416651005449998</v>
      </c>
      <c r="Q66" s="746">
        <v>0.34644699200233992</v>
      </c>
      <c r="R66" s="747">
        <v>0.41938649794316002</v>
      </c>
    </row>
    <row r="67" spans="1:18" x14ac:dyDescent="0.2">
      <c r="A67" s="274" t="s">
        <v>86</v>
      </c>
      <c r="B67" s="275">
        <v>6.9280114041339997</v>
      </c>
      <c r="C67" s="276"/>
      <c r="D67" s="277">
        <v>28.218104062723</v>
      </c>
      <c r="E67" s="278"/>
      <c r="F67" s="277">
        <v>36.707056307911998</v>
      </c>
      <c r="G67" s="278"/>
      <c r="H67" s="279">
        <v>28.146828225231005</v>
      </c>
      <c r="I67" s="276" t="s">
        <v>153</v>
      </c>
      <c r="M67" s="408" t="s">
        <v>26</v>
      </c>
      <c r="N67" s="745">
        <v>9.1300770571425993E-2</v>
      </c>
      <c r="O67" s="746">
        <v>0.32813868516273997</v>
      </c>
      <c r="P67" s="746">
        <v>0.24863977776401999</v>
      </c>
      <c r="Q67" s="746">
        <v>0.33192076650181407</v>
      </c>
      <c r="R67" s="747">
        <v>0.41943945573416597</v>
      </c>
    </row>
    <row r="68" spans="1:18" x14ac:dyDescent="0.2">
      <c r="A68" s="269" t="s">
        <v>120</v>
      </c>
      <c r="B68" s="270">
        <v>22.569851660613001</v>
      </c>
      <c r="C68" s="271"/>
      <c r="D68" s="272">
        <v>31.437497319367001</v>
      </c>
      <c r="E68" s="273"/>
      <c r="F68" s="272">
        <v>19.027507642635999</v>
      </c>
      <c r="G68" s="273"/>
      <c r="H68" s="272">
        <v>26.965143377384006</v>
      </c>
      <c r="I68" s="271" t="s">
        <v>153</v>
      </c>
      <c r="M68" s="410" t="s">
        <v>12</v>
      </c>
      <c r="N68" s="740">
        <v>0.17281130915036003</v>
      </c>
      <c r="O68" s="741">
        <v>0.2474680199406</v>
      </c>
      <c r="P68" s="741">
        <v>0.26928461712010998</v>
      </c>
      <c r="Q68" s="743">
        <v>0.31043605378892997</v>
      </c>
      <c r="R68" s="744">
        <v>0.42027932909096</v>
      </c>
    </row>
    <row r="69" spans="1:18" x14ac:dyDescent="0.2">
      <c r="A69" s="274" t="s">
        <v>28</v>
      </c>
      <c r="B69" s="275">
        <v>9.0558283341460992</v>
      </c>
      <c r="C69" s="276"/>
      <c r="D69" s="277">
        <v>25.919858334004001</v>
      </c>
      <c r="E69" s="278"/>
      <c r="F69" s="277">
        <v>38.318947353468999</v>
      </c>
      <c r="G69" s="278"/>
      <c r="H69" s="279">
        <v>26.705365978380897</v>
      </c>
      <c r="I69" s="276" t="s">
        <v>153</v>
      </c>
      <c r="M69" s="408" t="s">
        <v>17</v>
      </c>
      <c r="N69" s="745">
        <v>0.16376007028168998</v>
      </c>
      <c r="O69" s="746">
        <v>0.269477934167</v>
      </c>
      <c r="P69" s="746">
        <v>0.19876259369332999</v>
      </c>
      <c r="Q69" s="746">
        <v>0.36799940185798002</v>
      </c>
      <c r="R69" s="747">
        <v>0.43323800444868998</v>
      </c>
    </row>
    <row r="70" spans="1:18" x14ac:dyDescent="0.2">
      <c r="A70" s="269" t="s">
        <v>24</v>
      </c>
      <c r="B70" s="270">
        <v>7.2145831146566</v>
      </c>
      <c r="C70" s="271"/>
      <c r="D70" s="272">
        <v>34.459081207795002</v>
      </c>
      <c r="E70" s="273"/>
      <c r="F70" s="272">
        <v>32.759525558938002</v>
      </c>
      <c r="G70" s="273"/>
      <c r="H70" s="272">
        <v>25.566810118610391</v>
      </c>
      <c r="I70" s="271" t="s">
        <v>153</v>
      </c>
      <c r="M70" s="408" t="s">
        <v>4</v>
      </c>
      <c r="N70" s="745">
        <v>0.15376459156083999</v>
      </c>
      <c r="O70" s="746">
        <v>0.28638680491323998</v>
      </c>
      <c r="P70" s="746">
        <v>0.24658643395794999</v>
      </c>
      <c r="Q70" s="746">
        <v>0.31326216956797009</v>
      </c>
      <c r="R70" s="747">
        <v>0.44015139647407997</v>
      </c>
    </row>
    <row r="71" spans="1:18" x14ac:dyDescent="0.2">
      <c r="A71" s="274" t="s">
        <v>187</v>
      </c>
      <c r="B71" s="275">
        <v>12.391957886725001</v>
      </c>
      <c r="C71" s="276" t="s">
        <v>188</v>
      </c>
      <c r="D71" s="277">
        <v>31.844485317435002</v>
      </c>
      <c r="E71" s="278" t="s">
        <v>188</v>
      </c>
      <c r="F71" s="277">
        <v>30.227437052071</v>
      </c>
      <c r="G71" s="278" t="s">
        <v>188</v>
      </c>
      <c r="H71" s="279">
        <v>25.536119743769003</v>
      </c>
      <c r="I71" s="276" t="s">
        <v>188</v>
      </c>
      <c r="M71" s="410" t="s">
        <v>157</v>
      </c>
      <c r="N71" s="740">
        <v>0.12391957886725001</v>
      </c>
      <c r="O71" s="741">
        <v>0.31844485317435001</v>
      </c>
      <c r="P71" s="741">
        <v>0.30227437052070999</v>
      </c>
      <c r="Q71" s="743">
        <v>0.25536119743769004</v>
      </c>
      <c r="R71" s="744">
        <v>0.44236443204160003</v>
      </c>
    </row>
    <row r="72" spans="1:18" x14ac:dyDescent="0.2">
      <c r="A72" s="269" t="s">
        <v>9</v>
      </c>
      <c r="B72" s="270">
        <v>22.078865544997999</v>
      </c>
      <c r="C72" s="271"/>
      <c r="D72" s="272">
        <v>31.005724580827</v>
      </c>
      <c r="E72" s="273"/>
      <c r="F72" s="272">
        <v>24.165286374335</v>
      </c>
      <c r="G72" s="273"/>
      <c r="H72" s="272">
        <v>22.750123499840004</v>
      </c>
      <c r="I72" s="271" t="s">
        <v>153</v>
      </c>
      <c r="M72" s="408" t="s">
        <v>27</v>
      </c>
      <c r="N72" s="745">
        <v>0.14612963325080999</v>
      </c>
      <c r="O72" s="746">
        <v>0.36467229418320996</v>
      </c>
      <c r="P72" s="746">
        <v>0.27515390105487997</v>
      </c>
      <c r="Q72" s="746">
        <v>0.21404417151110006</v>
      </c>
      <c r="R72" s="747">
        <v>0.51080192743401998</v>
      </c>
    </row>
    <row r="73" spans="1:18" x14ac:dyDescent="0.2">
      <c r="A73" s="274" t="s">
        <v>189</v>
      </c>
      <c r="B73" s="275">
        <v>18.252711100279999</v>
      </c>
      <c r="C73" s="276"/>
      <c r="D73" s="277">
        <v>42.229194589983997</v>
      </c>
      <c r="E73" s="278"/>
      <c r="F73" s="277">
        <v>17.156086267820001</v>
      </c>
      <c r="G73" s="278"/>
      <c r="H73" s="279">
        <v>22.362008041916006</v>
      </c>
      <c r="I73" s="276" t="s">
        <v>153</v>
      </c>
      <c r="K73" s="280"/>
      <c r="M73" s="408" t="s">
        <v>9</v>
      </c>
      <c r="N73" s="745">
        <v>0.22078865544998</v>
      </c>
      <c r="O73" s="746">
        <v>0.31005724580826999</v>
      </c>
      <c r="P73" s="746">
        <v>0.24165286374335002</v>
      </c>
      <c r="Q73" s="746">
        <v>0.22750123499840005</v>
      </c>
      <c r="R73" s="747">
        <v>0.53084590125825004</v>
      </c>
    </row>
    <row r="74" spans="1:18" x14ac:dyDescent="0.2">
      <c r="A74" s="269" t="s">
        <v>27</v>
      </c>
      <c r="B74" s="270">
        <v>14.612963325080999</v>
      </c>
      <c r="C74" s="271"/>
      <c r="D74" s="272">
        <v>36.467229418320997</v>
      </c>
      <c r="E74" s="273"/>
      <c r="F74" s="272">
        <v>27.515390105487999</v>
      </c>
      <c r="G74" s="273"/>
      <c r="H74" s="272">
        <v>21.404417151110007</v>
      </c>
      <c r="I74" s="271" t="s">
        <v>153</v>
      </c>
      <c r="K74" s="280"/>
      <c r="M74" s="410" t="s">
        <v>75</v>
      </c>
      <c r="N74" s="740">
        <v>0.23005993545412998</v>
      </c>
      <c r="O74" s="741">
        <v>0.33725218994929002</v>
      </c>
      <c r="P74" s="741">
        <v>0.23098201936376</v>
      </c>
      <c r="Q74" s="743">
        <v>0.20170585523282006</v>
      </c>
      <c r="R74" s="744">
        <v>0.56731212540342002</v>
      </c>
    </row>
    <row r="75" spans="1:18" x14ac:dyDescent="0.2">
      <c r="A75" s="274" t="s">
        <v>75</v>
      </c>
      <c r="B75" s="275">
        <v>23.005993545412998</v>
      </c>
      <c r="C75" s="276"/>
      <c r="D75" s="277">
        <v>33.725218994929001</v>
      </c>
      <c r="E75" s="278"/>
      <c r="F75" s="277">
        <v>23.098201936376</v>
      </c>
      <c r="G75" s="278"/>
      <c r="H75" s="279">
        <v>20.170585523282007</v>
      </c>
      <c r="I75" s="276" t="s">
        <v>153</v>
      </c>
      <c r="K75" s="280"/>
      <c r="M75" s="408" t="s">
        <v>21</v>
      </c>
      <c r="N75" s="745">
        <v>0.20209185335311999</v>
      </c>
      <c r="O75" s="746">
        <v>0.38895926073372</v>
      </c>
      <c r="P75" s="746">
        <v>0.25029254581207</v>
      </c>
      <c r="Q75" s="746">
        <v>0.15865634010108998</v>
      </c>
      <c r="R75" s="747">
        <v>0.59105111408684008</v>
      </c>
    </row>
    <row r="76" spans="1:18" x14ac:dyDescent="0.2">
      <c r="A76" s="269" t="s">
        <v>162</v>
      </c>
      <c r="B76" s="270">
        <v>18.140619169278999</v>
      </c>
      <c r="C76" s="271"/>
      <c r="D76" s="272">
        <v>36.013432548251998</v>
      </c>
      <c r="E76" s="273"/>
      <c r="F76" s="272">
        <v>26.756154913366</v>
      </c>
      <c r="G76" s="273"/>
      <c r="H76" s="272">
        <v>19.089793369102996</v>
      </c>
      <c r="I76" s="271" t="s">
        <v>153</v>
      </c>
      <c r="K76" s="280"/>
      <c r="M76" s="408" t="s">
        <v>6</v>
      </c>
      <c r="N76" s="745">
        <v>0.27298902913035</v>
      </c>
      <c r="O76" s="746">
        <v>0.32616151321270997</v>
      </c>
      <c r="P76" s="746">
        <v>0.22306014020702</v>
      </c>
      <c r="Q76" s="746">
        <v>0.17778931744992008</v>
      </c>
      <c r="R76" s="747">
        <v>0.59915054234305998</v>
      </c>
    </row>
    <row r="77" spans="1:18" x14ac:dyDescent="0.2">
      <c r="A77" s="274" t="s">
        <v>134</v>
      </c>
      <c r="B77" s="275">
        <v>12.092981322595</v>
      </c>
      <c r="C77" s="276"/>
      <c r="D77" s="277">
        <v>21.461736112154998</v>
      </c>
      <c r="E77" s="278"/>
      <c r="F77" s="277">
        <v>47.891091042959999</v>
      </c>
      <c r="G77" s="278"/>
      <c r="H77" s="279">
        <v>18.554191522290012</v>
      </c>
      <c r="I77" s="276" t="s">
        <v>153</v>
      </c>
      <c r="K77" s="280"/>
      <c r="M77" s="410" t="s">
        <v>109</v>
      </c>
      <c r="N77" s="740">
        <v>0.1825271110028</v>
      </c>
      <c r="O77" s="741">
        <v>0.42229194589983998</v>
      </c>
      <c r="P77" s="741">
        <v>0.1715608626782</v>
      </c>
      <c r="Q77" s="743">
        <v>0.22362008041916007</v>
      </c>
      <c r="R77" s="744">
        <v>0.60481905690264004</v>
      </c>
    </row>
    <row r="78" spans="1:18" x14ac:dyDescent="0.2">
      <c r="A78" s="269" t="s">
        <v>6</v>
      </c>
      <c r="B78" s="270">
        <v>27.298902913035</v>
      </c>
      <c r="C78" s="271"/>
      <c r="D78" s="272">
        <v>32.616151321270998</v>
      </c>
      <c r="E78" s="273"/>
      <c r="F78" s="272">
        <v>22.306014020702001</v>
      </c>
      <c r="G78" s="273"/>
      <c r="H78" s="272">
        <v>17.778931744992008</v>
      </c>
      <c r="I78" s="271" t="s">
        <v>153</v>
      </c>
      <c r="K78" s="280"/>
    </row>
    <row r="79" spans="1:18" ht="12.75" customHeight="1" x14ac:dyDescent="0.2">
      <c r="A79" s="274" t="s">
        <v>119</v>
      </c>
      <c r="B79" s="275">
        <v>15.644504373507999</v>
      </c>
      <c r="C79" s="276"/>
      <c r="D79" s="277">
        <v>35.746791880395001</v>
      </c>
      <c r="E79" s="278"/>
      <c r="F79" s="277">
        <v>32.711876771980997</v>
      </c>
      <c r="G79" s="278"/>
      <c r="H79" s="279">
        <v>15.896826974116003</v>
      </c>
      <c r="I79" s="276" t="s">
        <v>153</v>
      </c>
    </row>
    <row r="80" spans="1:18" x14ac:dyDescent="0.2">
      <c r="A80" s="269" t="s">
        <v>21</v>
      </c>
      <c r="B80" s="270">
        <v>20.209185335312</v>
      </c>
      <c r="C80" s="271"/>
      <c r="D80" s="272">
        <v>38.895926073372003</v>
      </c>
      <c r="E80" s="273"/>
      <c r="F80" s="272">
        <v>25.029254581206999</v>
      </c>
      <c r="G80" s="273"/>
      <c r="H80" s="272">
        <v>15.865634010108998</v>
      </c>
      <c r="I80" s="271" t="s">
        <v>153</v>
      </c>
    </row>
    <row r="81" spans="1:9" x14ac:dyDescent="0.2">
      <c r="A81" s="274" t="s">
        <v>41</v>
      </c>
      <c r="B81" s="275">
        <v>21.065918187706998</v>
      </c>
      <c r="C81" s="276"/>
      <c r="D81" s="277">
        <v>36.731660327847003</v>
      </c>
      <c r="E81" s="278"/>
      <c r="F81" s="277">
        <v>29.395376260151998</v>
      </c>
      <c r="G81" s="278"/>
      <c r="H81" s="279">
        <v>12.807045224294001</v>
      </c>
      <c r="I81" s="276" t="s">
        <v>153</v>
      </c>
    </row>
    <row r="82" spans="1:9" ht="12.75" customHeight="1" x14ac:dyDescent="0.2">
      <c r="A82" s="269" t="s">
        <v>45</v>
      </c>
      <c r="B82" s="270">
        <v>37.451058849253997</v>
      </c>
      <c r="C82" s="271"/>
      <c r="D82" s="272">
        <v>25.986162453264999</v>
      </c>
      <c r="E82" s="273"/>
      <c r="F82" s="272">
        <v>25.406055466729999</v>
      </c>
      <c r="G82" s="273"/>
      <c r="H82" s="272">
        <v>11.156723230751009</v>
      </c>
      <c r="I82" s="271" t="s">
        <v>153</v>
      </c>
    </row>
    <row r="83" spans="1:9" x14ac:dyDescent="0.2">
      <c r="A83" s="274" t="s">
        <v>44</v>
      </c>
      <c r="B83" s="275"/>
      <c r="C83" s="276"/>
      <c r="D83" s="277"/>
      <c r="E83" s="278"/>
      <c r="F83" s="277"/>
      <c r="G83" s="278"/>
      <c r="H83" s="279" t="s">
        <v>153</v>
      </c>
      <c r="I83" s="276" t="s">
        <v>153</v>
      </c>
    </row>
    <row r="84" spans="1:9" x14ac:dyDescent="0.2">
      <c r="A84" s="269" t="s">
        <v>8</v>
      </c>
      <c r="B84" s="270"/>
      <c r="C84" s="271"/>
      <c r="D84" s="272"/>
      <c r="E84" s="273"/>
      <c r="F84" s="272"/>
      <c r="G84" s="273"/>
      <c r="H84" s="272" t="s">
        <v>153</v>
      </c>
      <c r="I84" s="271" t="s">
        <v>153</v>
      </c>
    </row>
    <row r="85" spans="1:9" x14ac:dyDescent="0.2">
      <c r="A85" s="274" t="s">
        <v>18</v>
      </c>
      <c r="B85" s="275"/>
      <c r="C85" s="276" t="s">
        <v>154</v>
      </c>
      <c r="D85" s="277"/>
      <c r="E85" s="278" t="s">
        <v>154</v>
      </c>
      <c r="F85" s="277"/>
      <c r="G85" s="278" t="s">
        <v>154</v>
      </c>
      <c r="H85" s="279" t="s">
        <v>153</v>
      </c>
      <c r="I85" s="276" t="s">
        <v>154</v>
      </c>
    </row>
    <row r="86" spans="1:9" x14ac:dyDescent="0.2">
      <c r="A86" s="269" t="s">
        <v>42</v>
      </c>
      <c r="B86" s="270"/>
      <c r="C86" s="271" t="s">
        <v>154</v>
      </c>
      <c r="D86" s="272"/>
      <c r="E86" s="273" t="s">
        <v>154</v>
      </c>
      <c r="F86" s="272"/>
      <c r="G86" s="273" t="s">
        <v>154</v>
      </c>
      <c r="H86" s="272" t="s">
        <v>153</v>
      </c>
      <c r="I86" s="271" t="s">
        <v>154</v>
      </c>
    </row>
    <row r="87" spans="1:9" x14ac:dyDescent="0.2">
      <c r="A87" s="274" t="s">
        <v>40</v>
      </c>
      <c r="B87" s="275"/>
      <c r="C87" s="276" t="s">
        <v>154</v>
      </c>
      <c r="D87" s="277"/>
      <c r="E87" s="278" t="s">
        <v>154</v>
      </c>
      <c r="F87" s="277"/>
      <c r="G87" s="278" t="s">
        <v>154</v>
      </c>
      <c r="H87" s="279" t="s">
        <v>153</v>
      </c>
      <c r="I87" s="276" t="s">
        <v>154</v>
      </c>
    </row>
    <row r="88" spans="1:9" x14ac:dyDescent="0.2">
      <c r="A88" s="269" t="s">
        <v>163</v>
      </c>
      <c r="B88" s="270"/>
      <c r="C88" s="271"/>
      <c r="D88" s="272"/>
      <c r="E88" s="273"/>
      <c r="F88" s="272"/>
      <c r="G88" s="273"/>
      <c r="H88" s="272" t="s">
        <v>153</v>
      </c>
      <c r="I88" s="271" t="s">
        <v>153</v>
      </c>
    </row>
    <row r="89" spans="1:9" x14ac:dyDescent="0.2">
      <c r="A89" s="274" t="s">
        <v>111</v>
      </c>
      <c r="B89" s="275"/>
      <c r="C89" s="276" t="s">
        <v>154</v>
      </c>
      <c r="D89" s="277"/>
      <c r="E89" s="278" t="s">
        <v>154</v>
      </c>
      <c r="F89" s="277"/>
      <c r="G89" s="278" t="s">
        <v>154</v>
      </c>
      <c r="H89" s="279" t="s">
        <v>153</v>
      </c>
      <c r="I89" s="276" t="s">
        <v>154</v>
      </c>
    </row>
    <row r="90" spans="1:9" x14ac:dyDescent="0.2">
      <c r="A90" s="269" t="s">
        <v>164</v>
      </c>
      <c r="B90" s="270"/>
      <c r="C90" s="271"/>
      <c r="D90" s="272"/>
      <c r="E90" s="273"/>
      <c r="F90" s="272"/>
      <c r="G90" s="273"/>
      <c r="H90" s="272" t="s">
        <v>153</v>
      </c>
      <c r="I90" s="271" t="s">
        <v>153</v>
      </c>
    </row>
    <row r="91" spans="1:9" x14ac:dyDescent="0.2">
      <c r="A91" s="281" t="s">
        <v>165</v>
      </c>
      <c r="B91" s="282"/>
      <c r="C91" s="283"/>
      <c r="D91" s="284"/>
      <c r="E91" s="283"/>
      <c r="F91" s="284"/>
      <c r="G91" s="283"/>
      <c r="H91" s="284" t="s">
        <v>153</v>
      </c>
      <c r="I91" s="283" t="s">
        <v>153</v>
      </c>
    </row>
  </sheetData>
  <sortState ref="M45:R79">
    <sortCondition ref="R45:R79"/>
  </sortState>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Y92"/>
  <sheetViews>
    <sheetView topLeftCell="A5" workbookViewId="0">
      <selection activeCell="AB124" sqref="AB124"/>
    </sheetView>
  </sheetViews>
  <sheetFormatPr defaultColWidth="9.140625" defaultRowHeight="12.75" x14ac:dyDescent="0.2"/>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9.140625" style="251" customWidth="1"/>
    <col min="14" max="14" width="9.140625" style="251"/>
    <col min="15" max="15" width="16" style="251" customWidth="1"/>
    <col min="16" max="19" width="9.140625" style="251"/>
    <col min="20" max="21" width="3.42578125" style="251" customWidth="1"/>
    <col min="22" max="22" width="9.140625" style="251"/>
    <col min="23" max="23" width="19" style="251" customWidth="1"/>
    <col min="24" max="16384" width="9.140625" style="251"/>
  </cols>
  <sheetData>
    <row r="1" spans="1:12" s="249" customFormat="1" x14ac:dyDescent="0.2">
      <c r="A1" s="248" t="s">
        <v>59</v>
      </c>
    </row>
    <row r="2" spans="1:12" s="249" customFormat="1" x14ac:dyDescent="0.2">
      <c r="A2" s="249" t="s">
        <v>170</v>
      </c>
      <c r="B2" s="249" t="s">
        <v>171</v>
      </c>
    </row>
    <row r="3" spans="1:12" s="249" customFormat="1" x14ac:dyDescent="0.2">
      <c r="A3" s="249" t="s">
        <v>62</v>
      </c>
    </row>
    <row r="4" spans="1:12" s="249" customFormat="1" x14ac:dyDescent="0.2">
      <c r="A4" s="248" t="s">
        <v>63</v>
      </c>
    </row>
    <row r="5" spans="1:12" s="249" customFormat="1" x14ac:dyDescent="0.2"/>
    <row r="6" spans="1:12" x14ac:dyDescent="0.2">
      <c r="A6" s="250" t="s">
        <v>172</v>
      </c>
    </row>
    <row r="7" spans="1:12" x14ac:dyDescent="0.2">
      <c r="A7" s="250" t="s">
        <v>173</v>
      </c>
    </row>
    <row r="8" spans="1:12" x14ac:dyDescent="0.2">
      <c r="A8" s="252" t="s">
        <v>174</v>
      </c>
      <c r="B8" s="253"/>
      <c r="C8" s="253"/>
      <c r="D8" s="253"/>
      <c r="E8" s="253"/>
      <c r="F8" s="253"/>
      <c r="G8" s="253"/>
      <c r="H8" s="253"/>
      <c r="I8" s="253"/>
      <c r="J8" s="253"/>
      <c r="K8" s="253"/>
      <c r="L8" s="253"/>
    </row>
    <row r="9" spans="1:12" x14ac:dyDescent="0.2">
      <c r="A9" s="254"/>
      <c r="B9" s="254"/>
      <c r="C9" s="254"/>
      <c r="D9" s="254"/>
      <c r="E9" s="254"/>
      <c r="F9" s="254"/>
      <c r="G9" s="254"/>
      <c r="H9" s="254"/>
      <c r="I9" s="254"/>
      <c r="J9" s="254"/>
      <c r="K9" s="254"/>
      <c r="L9" s="254"/>
    </row>
    <row r="10" spans="1:12" x14ac:dyDescent="0.2">
      <c r="A10" s="254"/>
      <c r="B10" s="254"/>
      <c r="C10" s="254"/>
      <c r="D10" s="254"/>
      <c r="E10" s="254"/>
      <c r="F10" s="254"/>
      <c r="G10" s="254"/>
      <c r="H10" s="254"/>
      <c r="I10" s="254"/>
      <c r="J10" s="254"/>
      <c r="K10" s="254"/>
      <c r="L10" s="254"/>
    </row>
    <row r="11" spans="1:12" x14ac:dyDescent="0.2">
      <c r="A11" s="254"/>
      <c r="B11" s="254"/>
      <c r="C11" s="254"/>
      <c r="D11" s="254"/>
      <c r="E11" s="254"/>
      <c r="F11" s="254"/>
      <c r="G11" s="254"/>
      <c r="H11" s="254"/>
      <c r="I11" s="254"/>
      <c r="J11" s="254"/>
      <c r="K11" s="255"/>
      <c r="L11" s="254"/>
    </row>
    <row r="12" spans="1:12" x14ac:dyDescent="0.2">
      <c r="A12" s="254"/>
      <c r="B12" s="254"/>
      <c r="C12" s="254"/>
      <c r="D12" s="254"/>
      <c r="E12" s="254"/>
      <c r="F12" s="254"/>
      <c r="G12" s="254"/>
      <c r="H12" s="254"/>
      <c r="I12" s="254"/>
      <c r="J12" s="254"/>
      <c r="K12" s="255"/>
      <c r="L12" s="254"/>
    </row>
    <row r="13" spans="1:12" x14ac:dyDescent="0.2">
      <c r="A13" s="254"/>
      <c r="B13" s="254"/>
      <c r="C13" s="254"/>
      <c r="D13" s="254"/>
      <c r="E13" s="254"/>
      <c r="F13" s="254"/>
      <c r="G13" s="254"/>
      <c r="H13" s="254"/>
      <c r="I13" s="254"/>
      <c r="J13" s="254"/>
      <c r="K13" s="254"/>
      <c r="L13" s="254"/>
    </row>
    <row r="14" spans="1:12" x14ac:dyDescent="0.2">
      <c r="A14" s="254"/>
      <c r="B14" s="254"/>
      <c r="C14" s="254"/>
      <c r="D14" s="254"/>
      <c r="E14" s="254"/>
      <c r="F14" s="254"/>
      <c r="G14" s="254"/>
      <c r="H14" s="254"/>
      <c r="I14" s="254"/>
      <c r="J14" s="254"/>
      <c r="K14" s="254"/>
      <c r="L14" s="254"/>
    </row>
    <row r="15" spans="1:12" x14ac:dyDescent="0.2">
      <c r="A15" s="254"/>
      <c r="B15" s="254"/>
      <c r="C15" s="254"/>
      <c r="D15" s="254"/>
      <c r="E15" s="254"/>
      <c r="F15" s="254"/>
      <c r="G15" s="254"/>
      <c r="H15" s="254"/>
      <c r="I15" s="254"/>
      <c r="J15" s="254"/>
      <c r="K15" s="254"/>
      <c r="L15" s="254"/>
    </row>
    <row r="16" spans="1:12" x14ac:dyDescent="0.2">
      <c r="A16" s="254"/>
      <c r="B16" s="254"/>
      <c r="C16" s="254"/>
      <c r="D16" s="254"/>
      <c r="E16" s="254"/>
      <c r="F16" s="254"/>
      <c r="G16" s="254"/>
      <c r="H16" s="254"/>
      <c r="I16" s="254"/>
      <c r="J16" s="254"/>
      <c r="K16" s="254"/>
      <c r="L16" s="254"/>
    </row>
    <row r="17" spans="1:17" x14ac:dyDescent="0.2">
      <c r="A17" s="254"/>
      <c r="B17" s="254"/>
      <c r="C17" s="254"/>
      <c r="D17" s="254"/>
      <c r="E17" s="254"/>
      <c r="F17" s="254"/>
      <c r="G17" s="254"/>
      <c r="H17" s="254"/>
      <c r="I17" s="254"/>
      <c r="J17" s="254"/>
      <c r="K17" s="254"/>
      <c r="L17" s="254"/>
    </row>
    <row r="18" spans="1:17" x14ac:dyDescent="0.2">
      <c r="A18" s="254"/>
      <c r="B18" s="254"/>
      <c r="C18" s="254"/>
      <c r="D18" s="254"/>
      <c r="E18" s="254"/>
      <c r="F18" s="254"/>
      <c r="G18" s="254"/>
      <c r="H18" s="254"/>
      <c r="I18" s="254"/>
      <c r="J18" s="254"/>
      <c r="K18" s="254"/>
      <c r="L18" s="254"/>
    </row>
    <row r="19" spans="1:17" x14ac:dyDescent="0.2">
      <c r="A19" s="254"/>
      <c r="B19" s="254"/>
      <c r="C19" s="254"/>
      <c r="D19" s="254"/>
      <c r="E19" s="254"/>
      <c r="F19" s="254"/>
      <c r="G19" s="254"/>
      <c r="H19" s="254"/>
      <c r="I19" s="254"/>
      <c r="J19" s="254"/>
      <c r="K19" s="254"/>
      <c r="L19" s="254"/>
    </row>
    <row r="20" spans="1:17" x14ac:dyDescent="0.2">
      <c r="A20" s="254"/>
      <c r="B20" s="254"/>
      <c r="C20" s="254"/>
      <c r="D20" s="254"/>
      <c r="E20" s="254"/>
      <c r="F20" s="254"/>
      <c r="G20" s="254"/>
      <c r="H20" s="254"/>
      <c r="I20" s="254"/>
      <c r="J20" s="254"/>
      <c r="K20" s="254"/>
      <c r="L20" s="254"/>
    </row>
    <row r="21" spans="1:17" x14ac:dyDescent="0.2">
      <c r="A21" s="254"/>
      <c r="B21" s="254"/>
      <c r="C21" s="254"/>
      <c r="D21" s="254"/>
      <c r="E21" s="254"/>
      <c r="F21" s="254"/>
      <c r="G21" s="254"/>
      <c r="H21" s="254"/>
      <c r="I21" s="254"/>
      <c r="J21" s="254"/>
      <c r="K21" s="254"/>
      <c r="L21" s="254"/>
    </row>
    <row r="22" spans="1:17" x14ac:dyDescent="0.2">
      <c r="A22" s="254"/>
      <c r="B22" s="254"/>
      <c r="C22" s="254"/>
      <c r="D22" s="254"/>
      <c r="E22" s="254"/>
      <c r="F22" s="254"/>
      <c r="G22" s="254"/>
      <c r="H22" s="254"/>
      <c r="I22" s="254"/>
      <c r="J22" s="254"/>
      <c r="K22" s="254"/>
      <c r="L22" s="254"/>
    </row>
    <row r="23" spans="1:17" x14ac:dyDescent="0.2">
      <c r="A23" s="254"/>
      <c r="B23" s="254"/>
      <c r="C23" s="254"/>
      <c r="D23" s="254"/>
      <c r="E23" s="254"/>
      <c r="F23" s="254"/>
      <c r="G23" s="254"/>
      <c r="H23" s="254"/>
      <c r="I23" s="254"/>
      <c r="J23" s="254"/>
      <c r="K23" s="254"/>
      <c r="L23" s="254"/>
    </row>
    <row r="24" spans="1:17" x14ac:dyDescent="0.2">
      <c r="A24" s="254"/>
      <c r="B24" s="254"/>
      <c r="C24" s="254"/>
      <c r="D24" s="254"/>
      <c r="E24" s="254"/>
      <c r="F24" s="254"/>
      <c r="G24" s="254"/>
      <c r="H24" s="254"/>
      <c r="I24" s="254"/>
      <c r="J24" s="254"/>
      <c r="K24" s="254"/>
      <c r="L24" s="254"/>
    </row>
    <row r="25" spans="1:17" x14ac:dyDescent="0.2">
      <c r="A25" s="254"/>
      <c r="B25" s="254"/>
      <c r="C25" s="254"/>
      <c r="D25" s="254"/>
      <c r="E25" s="254"/>
      <c r="F25" s="254"/>
      <c r="G25" s="254"/>
      <c r="H25" s="254"/>
      <c r="I25" s="254"/>
      <c r="J25" s="254"/>
      <c r="K25" s="254"/>
      <c r="L25" s="254"/>
    </row>
    <row r="26" spans="1:17" x14ac:dyDescent="0.2">
      <c r="A26" s="254"/>
      <c r="B26" s="254"/>
      <c r="C26" s="254"/>
      <c r="D26" s="254"/>
      <c r="E26" s="254"/>
      <c r="F26" s="254"/>
      <c r="G26" s="254"/>
      <c r="H26" s="254"/>
      <c r="I26" s="254"/>
      <c r="J26" s="254"/>
      <c r="K26" s="254"/>
      <c r="L26" s="254"/>
    </row>
    <row r="27" spans="1:17" x14ac:dyDescent="0.2">
      <c r="A27" s="254"/>
      <c r="B27" s="254"/>
      <c r="C27" s="254"/>
      <c r="D27" s="254"/>
      <c r="E27" s="254"/>
      <c r="F27" s="254"/>
      <c r="G27" s="254"/>
      <c r="H27" s="254"/>
      <c r="I27" s="254"/>
      <c r="J27" s="254"/>
      <c r="K27" s="254"/>
      <c r="L27" s="254"/>
    </row>
    <row r="28" spans="1:17" x14ac:dyDescent="0.2">
      <c r="A28" s="254"/>
      <c r="B28" s="254"/>
      <c r="C28" s="254"/>
      <c r="D28" s="254"/>
      <c r="E28" s="254"/>
      <c r="F28" s="254"/>
      <c r="G28" s="254"/>
      <c r="H28" s="254"/>
      <c r="I28" s="254"/>
      <c r="J28" s="254"/>
      <c r="K28" s="254"/>
      <c r="L28" s="254"/>
    </row>
    <row r="29" spans="1:17" x14ac:dyDescent="0.2">
      <c r="A29" s="254"/>
      <c r="B29" s="254"/>
      <c r="C29" s="254"/>
      <c r="D29" s="254"/>
      <c r="E29" s="254"/>
      <c r="F29" s="254"/>
      <c r="G29" s="254"/>
      <c r="H29" s="254"/>
      <c r="I29" s="254"/>
      <c r="J29" s="254"/>
      <c r="K29" s="254"/>
      <c r="L29" s="254"/>
    </row>
    <row r="30" spans="1:17" x14ac:dyDescent="0.2">
      <c r="A30" s="254"/>
      <c r="B30" s="254"/>
      <c r="C30" s="254"/>
      <c r="D30" s="254"/>
      <c r="E30" s="254"/>
      <c r="F30" s="254"/>
      <c r="G30" s="254"/>
      <c r="H30" s="254"/>
      <c r="I30" s="254"/>
      <c r="J30" s="254"/>
      <c r="K30" s="254"/>
      <c r="L30" s="254"/>
    </row>
    <row r="31" spans="1:17" x14ac:dyDescent="0.2">
      <c r="A31" s="254"/>
      <c r="B31" s="254"/>
      <c r="C31" s="254"/>
      <c r="D31" s="254"/>
      <c r="E31" s="254"/>
      <c r="F31" s="254"/>
      <c r="G31" s="254"/>
      <c r="H31" s="254"/>
      <c r="I31" s="254"/>
      <c r="J31" s="254"/>
      <c r="K31" s="254"/>
      <c r="L31" s="254"/>
    </row>
    <row r="32" spans="1:17" x14ac:dyDescent="0.2">
      <c r="A32" s="254"/>
      <c r="B32" s="254"/>
      <c r="C32" s="254"/>
      <c r="D32" s="254"/>
      <c r="E32" s="254"/>
      <c r="F32" s="254"/>
      <c r="G32" s="254"/>
      <c r="H32" s="254"/>
      <c r="I32" s="254"/>
      <c r="J32" s="254"/>
      <c r="K32" s="254"/>
      <c r="L32" s="254"/>
      <c r="Q32" s="256"/>
    </row>
    <row r="33" spans="1:25" x14ac:dyDescent="0.2">
      <c r="A33" s="254"/>
      <c r="B33" s="254"/>
      <c r="C33" s="254"/>
      <c r="D33" s="254"/>
      <c r="E33" s="254"/>
      <c r="F33" s="254"/>
      <c r="G33" s="254"/>
      <c r="H33" s="254"/>
      <c r="I33" s="254"/>
      <c r="J33" s="254"/>
      <c r="K33" s="254"/>
      <c r="L33" s="254"/>
      <c r="Q33" s="257"/>
    </row>
    <row r="34" spans="1:25" x14ac:dyDescent="0.2">
      <c r="A34" s="254"/>
      <c r="B34" s="254"/>
      <c r="C34" s="254"/>
      <c r="D34" s="254"/>
      <c r="E34" s="254"/>
      <c r="F34" s="254"/>
      <c r="G34" s="254"/>
      <c r="H34" s="254"/>
      <c r="I34" s="254"/>
      <c r="J34" s="254"/>
      <c r="K34" s="254"/>
      <c r="L34" s="254"/>
      <c r="Q34" s="256"/>
    </row>
    <row r="35" spans="1:25" x14ac:dyDescent="0.2">
      <c r="A35" s="258" t="s">
        <v>175</v>
      </c>
      <c r="B35" s="254"/>
      <c r="C35" s="254"/>
      <c r="D35" s="254"/>
      <c r="E35" s="254"/>
      <c r="F35" s="254"/>
      <c r="G35" s="254"/>
      <c r="H35" s="254"/>
      <c r="I35" s="254"/>
      <c r="J35" s="254"/>
      <c r="K35" s="254"/>
      <c r="L35" s="254"/>
      <c r="Q35" s="256"/>
    </row>
    <row r="36" spans="1:25" x14ac:dyDescent="0.2">
      <c r="A36" s="258" t="s">
        <v>176</v>
      </c>
      <c r="B36" s="254"/>
      <c r="C36" s="254"/>
      <c r="D36" s="254"/>
      <c r="E36" s="254"/>
      <c r="F36" s="254"/>
      <c r="G36" s="254"/>
      <c r="H36" s="254"/>
      <c r="I36" s="254"/>
      <c r="J36" s="254"/>
      <c r="K36" s="254"/>
      <c r="L36" s="254"/>
    </row>
    <row r="37" spans="1:25" x14ac:dyDescent="0.2">
      <c r="A37" s="258" t="s">
        <v>177</v>
      </c>
      <c r="B37" s="254"/>
      <c r="C37" s="254"/>
      <c r="D37" s="259"/>
      <c r="E37" s="254"/>
      <c r="F37" s="254"/>
      <c r="G37" s="254"/>
      <c r="H37" s="254"/>
      <c r="I37" s="254"/>
      <c r="J37" s="254"/>
      <c r="K37" s="254"/>
      <c r="L37" s="254"/>
    </row>
    <row r="38" spans="1:25" x14ac:dyDescent="0.2">
      <c r="A38" s="258"/>
      <c r="B38" s="254"/>
      <c r="C38" s="254"/>
      <c r="D38" s="254"/>
      <c r="E38" s="254"/>
      <c r="F38" s="254"/>
      <c r="G38" s="254"/>
      <c r="H38" s="254"/>
      <c r="I38" s="254"/>
      <c r="J38" s="254"/>
      <c r="K38" s="254"/>
      <c r="L38" s="254"/>
    </row>
    <row r="39" spans="1:25" x14ac:dyDescent="0.2">
      <c r="A39" s="260" t="s">
        <v>178</v>
      </c>
      <c r="B39" s="254"/>
      <c r="C39" s="254"/>
      <c r="D39" s="254"/>
      <c r="E39" s="254"/>
      <c r="F39" s="254"/>
      <c r="G39" s="254"/>
      <c r="H39" s="254"/>
      <c r="I39" s="254"/>
      <c r="J39" s="254"/>
      <c r="K39" s="254"/>
      <c r="L39" s="254"/>
    </row>
    <row r="40" spans="1:25" x14ac:dyDescent="0.2">
      <c r="A40" s="261" t="s">
        <v>179</v>
      </c>
      <c r="B40" s="254"/>
      <c r="C40" s="254"/>
      <c r="D40" s="254"/>
      <c r="E40" s="254"/>
      <c r="F40" s="254"/>
      <c r="G40" s="254"/>
      <c r="H40" s="254"/>
      <c r="I40" s="254"/>
      <c r="J40" s="254"/>
      <c r="K40" s="254"/>
      <c r="L40" s="254"/>
    </row>
    <row r="41" spans="1:25" x14ac:dyDescent="0.2">
      <c r="A41" s="262" t="s">
        <v>58</v>
      </c>
      <c r="B41" s="254"/>
      <c r="C41" s="254"/>
      <c r="D41" s="254"/>
      <c r="E41" s="254"/>
      <c r="F41" s="254"/>
      <c r="G41" s="254"/>
      <c r="H41" s="254"/>
      <c r="I41" s="254"/>
      <c r="J41" s="254"/>
      <c r="K41" s="254"/>
      <c r="L41" s="253"/>
    </row>
    <row r="43" spans="1:25" ht="12.75" customHeight="1" x14ac:dyDescent="0.25">
      <c r="A43" s="263"/>
      <c r="B43" s="862" t="s">
        <v>73</v>
      </c>
      <c r="C43" s="863"/>
      <c r="D43" s="863"/>
      <c r="E43" s="863"/>
      <c r="F43" s="863"/>
      <c r="G43" s="863"/>
      <c r="H43" s="863"/>
      <c r="I43" s="864"/>
      <c r="O43" s="263"/>
      <c r="P43" s="287" t="s">
        <v>73</v>
      </c>
      <c r="Q43" s="288"/>
      <c r="R43" s="288"/>
      <c r="S43" s="288"/>
    </row>
    <row r="44" spans="1:25" ht="12.75" customHeight="1" x14ac:dyDescent="0.25">
      <c r="A44" s="263" t="s">
        <v>180</v>
      </c>
      <c r="B44" s="865" t="s">
        <v>181</v>
      </c>
      <c r="C44" s="866"/>
      <c r="D44" s="867" t="s">
        <v>182</v>
      </c>
      <c r="E44" s="868"/>
      <c r="F44" s="865" t="s">
        <v>183</v>
      </c>
      <c r="G44" s="866"/>
      <c r="H44" s="865" t="s">
        <v>184</v>
      </c>
      <c r="I44" s="866"/>
      <c r="O44" s="263" t="s">
        <v>180</v>
      </c>
      <c r="P44" s="285" t="s">
        <v>181</v>
      </c>
      <c r="Q44" s="286" t="s">
        <v>182</v>
      </c>
      <c r="R44" s="285" t="s">
        <v>183</v>
      </c>
      <c r="S44" s="285" t="s">
        <v>184</v>
      </c>
      <c r="X44" s="251" t="s">
        <v>191</v>
      </c>
      <c r="Y44" s="251" t="s">
        <v>192</v>
      </c>
    </row>
    <row r="45" spans="1:25" x14ac:dyDescent="0.2">
      <c r="A45" s="264" t="s">
        <v>82</v>
      </c>
      <c r="B45" s="265">
        <v>0.54116164424182001</v>
      </c>
      <c r="C45" s="266"/>
      <c r="D45" s="267">
        <v>9.0487045479817994</v>
      </c>
      <c r="E45" s="268"/>
      <c r="F45" s="267">
        <v>32.529467363504999</v>
      </c>
      <c r="G45" s="268"/>
      <c r="H45" s="267">
        <v>57.880666444271377</v>
      </c>
      <c r="I45" s="266" t="s">
        <v>153</v>
      </c>
      <c r="O45" s="289" t="s">
        <v>82</v>
      </c>
      <c r="P45" s="290">
        <v>0.54116164424182001</v>
      </c>
      <c r="Q45" s="291">
        <v>9.0487045479817994</v>
      </c>
      <c r="R45" s="291">
        <v>32.529467363504999</v>
      </c>
      <c r="S45" s="291">
        <v>57.880666444271377</v>
      </c>
      <c r="U45" s="290">
        <f t="shared" ref="U45:U82" si="0">+P45+Q45</f>
        <v>9.589866192223619</v>
      </c>
      <c r="W45" s="235" t="s">
        <v>82</v>
      </c>
      <c r="X45" s="237">
        <v>0.64558165942170087</v>
      </c>
      <c r="Y45" s="295">
        <f>+U45</f>
        <v>9.589866192223619</v>
      </c>
    </row>
    <row r="46" spans="1:25" x14ac:dyDescent="0.2">
      <c r="A46" s="269" t="s">
        <v>19</v>
      </c>
      <c r="B46" s="270">
        <v>8.2297792494812008</v>
      </c>
      <c r="C46" s="271"/>
      <c r="D46" s="272">
        <v>23.150735976924999</v>
      </c>
      <c r="E46" s="273"/>
      <c r="F46" s="272">
        <v>26.416128577102999</v>
      </c>
      <c r="G46" s="273"/>
      <c r="H46" s="272">
        <v>42.203356196490802</v>
      </c>
      <c r="I46" s="271" t="s">
        <v>153</v>
      </c>
      <c r="O46" s="292" t="s">
        <v>32</v>
      </c>
      <c r="P46" s="280">
        <v>3.392312385601</v>
      </c>
      <c r="Q46" s="293">
        <v>16.924954240390001</v>
      </c>
      <c r="R46" s="293">
        <v>39.194630872483003</v>
      </c>
      <c r="S46" s="294">
        <v>40.488102501525987</v>
      </c>
      <c r="U46" s="280">
        <f t="shared" si="0"/>
        <v>20.317266625991</v>
      </c>
      <c r="Y46" s="295">
        <f t="shared" ref="Y46:Y80" si="1">+U46</f>
        <v>20.317266625991</v>
      </c>
    </row>
    <row r="47" spans="1:25" ht="13.5" customHeight="1" x14ac:dyDescent="0.2">
      <c r="A47" s="274" t="s">
        <v>32</v>
      </c>
      <c r="B47" s="275">
        <v>3.392312385601</v>
      </c>
      <c r="C47" s="276"/>
      <c r="D47" s="277">
        <v>16.924954240390001</v>
      </c>
      <c r="E47" s="278"/>
      <c r="F47" s="277">
        <v>39.194630872483003</v>
      </c>
      <c r="G47" s="278"/>
      <c r="H47" s="279">
        <v>40.488102501525987</v>
      </c>
      <c r="I47" s="276"/>
      <c r="O47" s="292" t="s">
        <v>29</v>
      </c>
      <c r="P47" s="280">
        <v>8.3768620622943999</v>
      </c>
      <c r="Q47" s="293">
        <v>18.581930740956</v>
      </c>
      <c r="R47" s="293">
        <v>34.068485200231997</v>
      </c>
      <c r="S47" s="293">
        <v>38.972721996517599</v>
      </c>
      <c r="U47" s="280">
        <f t="shared" si="0"/>
        <v>26.9587928032504</v>
      </c>
      <c r="Y47" s="295">
        <f t="shared" si="1"/>
        <v>26.9587928032504</v>
      </c>
    </row>
    <row r="48" spans="1:25" x14ac:dyDescent="0.2">
      <c r="A48" s="269" t="s">
        <v>22</v>
      </c>
      <c r="B48" s="270">
        <v>11.587500412038001</v>
      </c>
      <c r="C48" s="271"/>
      <c r="D48" s="272">
        <v>22.095419784421999</v>
      </c>
      <c r="E48" s="273"/>
      <c r="F48" s="272">
        <v>26.934601311929001</v>
      </c>
      <c r="G48" s="273"/>
      <c r="H48" s="272">
        <v>39.382478491610996</v>
      </c>
      <c r="I48" s="271" t="s">
        <v>153</v>
      </c>
      <c r="O48" s="292" t="s">
        <v>25</v>
      </c>
      <c r="P48" s="280">
        <v>9.6736080342638004</v>
      </c>
      <c r="Q48" s="293">
        <v>19.332447201299999</v>
      </c>
      <c r="R48" s="293">
        <v>31.767833407177999</v>
      </c>
      <c r="S48" s="294">
        <v>39.226111357258205</v>
      </c>
      <c r="U48" s="280">
        <f t="shared" si="0"/>
        <v>29.006055235563799</v>
      </c>
      <c r="W48" s="235" t="s">
        <v>25</v>
      </c>
      <c r="X48" s="237">
        <v>0.87985059987309877</v>
      </c>
      <c r="Y48" s="295">
        <f t="shared" si="1"/>
        <v>29.006055235563799</v>
      </c>
    </row>
    <row r="49" spans="1:25" x14ac:dyDescent="0.2">
      <c r="A49" s="274" t="s">
        <v>25</v>
      </c>
      <c r="B49" s="275">
        <v>9.6736080342638004</v>
      </c>
      <c r="C49" s="276"/>
      <c r="D49" s="277">
        <v>19.332447201299999</v>
      </c>
      <c r="E49" s="278"/>
      <c r="F49" s="277">
        <v>31.767833407177999</v>
      </c>
      <c r="G49" s="278"/>
      <c r="H49" s="279">
        <v>39.226111357258205</v>
      </c>
      <c r="I49" s="276" t="s">
        <v>153</v>
      </c>
      <c r="O49" s="292" t="s">
        <v>31</v>
      </c>
      <c r="P49" s="280">
        <v>7.3952224288370996</v>
      </c>
      <c r="Q49" s="293">
        <v>22.302960949793</v>
      </c>
      <c r="R49" s="293">
        <v>34.819053068231</v>
      </c>
      <c r="S49" s="293">
        <v>35.482763553138895</v>
      </c>
      <c r="U49" s="280">
        <f t="shared" si="0"/>
        <v>29.698183378630098</v>
      </c>
      <c r="Y49" s="295">
        <f t="shared" si="1"/>
        <v>29.698183378630098</v>
      </c>
    </row>
    <row r="50" spans="1:25" x14ac:dyDescent="0.2">
      <c r="A50" s="269" t="s">
        <v>29</v>
      </c>
      <c r="B50" s="270">
        <v>8.3768620622943999</v>
      </c>
      <c r="C50" s="271"/>
      <c r="D50" s="272">
        <v>18.581930740956</v>
      </c>
      <c r="E50" s="273"/>
      <c r="F50" s="272">
        <v>34.068485200231997</v>
      </c>
      <c r="G50" s="273"/>
      <c r="H50" s="272">
        <v>38.972721996517599</v>
      </c>
      <c r="I50" s="271" t="s">
        <v>153</v>
      </c>
      <c r="O50" s="292" t="s">
        <v>23</v>
      </c>
      <c r="P50" s="280">
        <v>1.5593921553026999</v>
      </c>
      <c r="Q50" s="293">
        <v>28.212268279099</v>
      </c>
      <c r="R50" s="293">
        <v>35.018696793699</v>
      </c>
      <c r="S50" s="294">
        <v>35.209642771899304</v>
      </c>
      <c r="U50" s="280">
        <f t="shared" si="0"/>
        <v>29.771660434401699</v>
      </c>
      <c r="W50" s="246" t="s">
        <v>31</v>
      </c>
      <c r="X50" s="237">
        <v>0.7102040892650171</v>
      </c>
      <c r="Y50" s="295">
        <f t="shared" si="1"/>
        <v>29.771660434401699</v>
      </c>
    </row>
    <row r="51" spans="1:25" x14ac:dyDescent="0.2">
      <c r="A51" s="274" t="s">
        <v>7</v>
      </c>
      <c r="B51" s="275">
        <v>6.7121496210628999</v>
      </c>
      <c r="C51" s="276"/>
      <c r="D51" s="277">
        <v>24.45522870153</v>
      </c>
      <c r="E51" s="278"/>
      <c r="F51" s="277">
        <v>30.746687254794001</v>
      </c>
      <c r="G51" s="278"/>
      <c r="H51" s="279">
        <v>38.085934422613093</v>
      </c>
      <c r="I51" s="276" t="s">
        <v>153</v>
      </c>
      <c r="O51" s="292" t="s">
        <v>7</v>
      </c>
      <c r="P51" s="280">
        <v>6.7121496210628999</v>
      </c>
      <c r="Q51" s="293">
        <v>24.45522870153</v>
      </c>
      <c r="R51" s="293">
        <v>30.746687254794001</v>
      </c>
      <c r="S51" s="294">
        <v>38.085934422613093</v>
      </c>
      <c r="U51" s="280">
        <f t="shared" si="0"/>
        <v>31.167378322592899</v>
      </c>
      <c r="W51" s="235" t="s">
        <v>7</v>
      </c>
      <c r="X51" s="237">
        <v>0.81968084511113648</v>
      </c>
      <c r="Y51" s="295">
        <f t="shared" si="1"/>
        <v>31.167378322592899</v>
      </c>
    </row>
    <row r="52" spans="1:25" x14ac:dyDescent="0.2">
      <c r="A52" s="269" t="s">
        <v>185</v>
      </c>
      <c r="B52" s="270">
        <v>16.376007028168999</v>
      </c>
      <c r="C52" s="271"/>
      <c r="D52" s="272">
        <v>26.947793416700002</v>
      </c>
      <c r="E52" s="273"/>
      <c r="F52" s="272">
        <v>19.876259369332999</v>
      </c>
      <c r="G52" s="273"/>
      <c r="H52" s="272">
        <v>36.799940185798</v>
      </c>
      <c r="I52" s="271" t="s">
        <v>153</v>
      </c>
      <c r="O52" s="292" t="s">
        <v>19</v>
      </c>
      <c r="P52" s="280">
        <v>8.2297792494812008</v>
      </c>
      <c r="Q52" s="293">
        <v>23.150735976924999</v>
      </c>
      <c r="R52" s="293">
        <v>26.416128577102999</v>
      </c>
      <c r="S52" s="293">
        <v>42.203356196490802</v>
      </c>
      <c r="U52" s="280">
        <f t="shared" si="0"/>
        <v>31.3805152264062</v>
      </c>
      <c r="W52" s="235" t="s">
        <v>19</v>
      </c>
      <c r="X52" s="237">
        <v>0.88914867433683076</v>
      </c>
      <c r="Y52" s="295">
        <f t="shared" si="1"/>
        <v>31.3805152264062</v>
      </c>
    </row>
    <row r="53" spans="1:25" x14ac:dyDescent="0.2">
      <c r="A53" s="274" t="s">
        <v>5</v>
      </c>
      <c r="B53" s="275">
        <v>13.577702591755999</v>
      </c>
      <c r="C53" s="276"/>
      <c r="D53" s="277">
        <v>19.972816541240999</v>
      </c>
      <c r="E53" s="278"/>
      <c r="F53" s="277">
        <v>30.227248482756</v>
      </c>
      <c r="G53" s="278"/>
      <c r="H53" s="279">
        <v>36.222232384247008</v>
      </c>
      <c r="I53" s="276" t="s">
        <v>153</v>
      </c>
      <c r="O53" s="292" t="s">
        <v>33</v>
      </c>
      <c r="P53" s="280">
        <v>9.8480165334601004</v>
      </c>
      <c r="Q53" s="293">
        <v>22.398814858167</v>
      </c>
      <c r="R53" s="293">
        <v>34.131353219818003</v>
      </c>
      <c r="S53" s="294">
        <v>33.6218153885549</v>
      </c>
      <c r="U53" s="280">
        <f t="shared" si="0"/>
        <v>32.246831391627097</v>
      </c>
      <c r="W53" s="245" t="s">
        <v>33</v>
      </c>
      <c r="X53" s="240">
        <v>0.55682628229713504</v>
      </c>
      <c r="Y53" s="295">
        <f t="shared" si="1"/>
        <v>32.246831391627097</v>
      </c>
    </row>
    <row r="54" spans="1:25" x14ac:dyDescent="0.2">
      <c r="A54" s="269" t="s">
        <v>31</v>
      </c>
      <c r="B54" s="270">
        <v>7.3952224288370996</v>
      </c>
      <c r="C54" s="271"/>
      <c r="D54" s="272">
        <v>22.302960949793</v>
      </c>
      <c r="E54" s="273"/>
      <c r="F54" s="272">
        <v>34.819053068231</v>
      </c>
      <c r="G54" s="273"/>
      <c r="H54" s="272">
        <v>35.482763553138895</v>
      </c>
      <c r="I54" s="271" t="s">
        <v>153</v>
      </c>
      <c r="O54" s="292" t="s">
        <v>5</v>
      </c>
      <c r="P54" s="280">
        <v>13.577702591755999</v>
      </c>
      <c r="Q54" s="293">
        <v>19.972816541240999</v>
      </c>
      <c r="R54" s="293">
        <v>30.227248482756</v>
      </c>
      <c r="S54" s="294">
        <v>36.222232384247008</v>
      </c>
      <c r="U54" s="280">
        <f t="shared" si="0"/>
        <v>33.550519132996996</v>
      </c>
      <c r="W54" s="235" t="s">
        <v>5</v>
      </c>
      <c r="X54" s="237">
        <v>0.75156299559298934</v>
      </c>
      <c r="Y54" s="295">
        <f t="shared" si="1"/>
        <v>33.550519132996996</v>
      </c>
    </row>
    <row r="55" spans="1:25" x14ac:dyDescent="0.2">
      <c r="A55" s="274" t="s">
        <v>23</v>
      </c>
      <c r="B55" s="275">
        <v>1.5593921553026999</v>
      </c>
      <c r="C55" s="276"/>
      <c r="D55" s="277">
        <v>28.212268279099</v>
      </c>
      <c r="E55" s="278"/>
      <c r="F55" s="277">
        <v>35.018696793699</v>
      </c>
      <c r="G55" s="278"/>
      <c r="H55" s="279">
        <v>35.209642771899304</v>
      </c>
      <c r="I55" s="276" t="s">
        <v>153</v>
      </c>
      <c r="O55" s="292" t="s">
        <v>134</v>
      </c>
      <c r="P55" s="280">
        <v>12.092981322595</v>
      </c>
      <c r="Q55" s="293">
        <v>21.461736112154998</v>
      </c>
      <c r="R55" s="293">
        <v>47.891091042959999</v>
      </c>
      <c r="S55" s="294">
        <v>18.554191522290012</v>
      </c>
      <c r="U55" s="280">
        <f t="shared" si="0"/>
        <v>33.554717434749996</v>
      </c>
      <c r="W55" s="235" t="s">
        <v>134</v>
      </c>
      <c r="X55" s="237">
        <v>0.96220724156023474</v>
      </c>
      <c r="Y55" s="295">
        <f t="shared" si="1"/>
        <v>33.554717434749996</v>
      </c>
    </row>
    <row r="56" spans="1:25" x14ac:dyDescent="0.2">
      <c r="A56" s="269" t="s">
        <v>186</v>
      </c>
      <c r="B56" s="270">
        <v>16.235461170623999</v>
      </c>
      <c r="C56" s="271"/>
      <c r="D56" s="272">
        <v>25.703188623692</v>
      </c>
      <c r="E56" s="273"/>
      <c r="F56" s="272">
        <v>23.416651005449999</v>
      </c>
      <c r="G56" s="273"/>
      <c r="H56" s="272">
        <v>34.644699200233994</v>
      </c>
      <c r="I56" s="271" t="s">
        <v>153</v>
      </c>
      <c r="O56" s="292" t="s">
        <v>22</v>
      </c>
      <c r="P56" s="280">
        <v>11.587500412038001</v>
      </c>
      <c r="Q56" s="293">
        <v>22.095419784421999</v>
      </c>
      <c r="R56" s="293">
        <v>26.934601311929001</v>
      </c>
      <c r="S56" s="293">
        <v>39.382478491610996</v>
      </c>
      <c r="U56" s="280">
        <f t="shared" si="0"/>
        <v>33.682920196460003</v>
      </c>
      <c r="W56" s="235" t="s">
        <v>22</v>
      </c>
      <c r="X56" s="237">
        <v>0.84739639077815965</v>
      </c>
      <c r="Y56" s="295">
        <f t="shared" si="1"/>
        <v>33.682920196460003</v>
      </c>
    </row>
    <row r="57" spans="1:25" x14ac:dyDescent="0.2">
      <c r="A57" s="274" t="s">
        <v>33</v>
      </c>
      <c r="B57" s="275">
        <v>9.8480165334601004</v>
      </c>
      <c r="C57" s="276"/>
      <c r="D57" s="277">
        <v>22.398814858167</v>
      </c>
      <c r="E57" s="278"/>
      <c r="F57" s="277">
        <v>34.131353219818003</v>
      </c>
      <c r="G57" s="278"/>
      <c r="H57" s="279">
        <v>33.6218153885549</v>
      </c>
      <c r="I57" s="276" t="s">
        <v>153</v>
      </c>
      <c r="O57" s="292" t="s">
        <v>28</v>
      </c>
      <c r="P57" s="280">
        <v>9.0558283341460992</v>
      </c>
      <c r="Q57" s="293">
        <v>25.919858334004001</v>
      </c>
      <c r="R57" s="293">
        <v>38.318947353468999</v>
      </c>
      <c r="S57" s="294">
        <v>26.705365978380897</v>
      </c>
      <c r="U57" s="280">
        <f t="shared" si="0"/>
        <v>34.975686668150104</v>
      </c>
      <c r="W57" s="235" t="s">
        <v>28</v>
      </c>
      <c r="X57" s="237">
        <v>0.81595323334125214</v>
      </c>
      <c r="Y57" s="295">
        <f t="shared" si="1"/>
        <v>34.975686668150104</v>
      </c>
    </row>
    <row r="58" spans="1:25" x14ac:dyDescent="0.2">
      <c r="A58" s="269" t="s">
        <v>26</v>
      </c>
      <c r="B58" s="270">
        <v>9.1300770571426</v>
      </c>
      <c r="C58" s="271"/>
      <c r="D58" s="272">
        <v>32.813868516273999</v>
      </c>
      <c r="E58" s="273"/>
      <c r="F58" s="272">
        <v>24.863977776401999</v>
      </c>
      <c r="G58" s="273"/>
      <c r="H58" s="272">
        <v>33.192076650181406</v>
      </c>
      <c r="I58" s="271" t="s">
        <v>153</v>
      </c>
      <c r="O58" s="292" t="s">
        <v>86</v>
      </c>
      <c r="P58" s="280">
        <v>6.9280114041339997</v>
      </c>
      <c r="Q58" s="293">
        <v>28.218104062723</v>
      </c>
      <c r="R58" s="293">
        <v>36.707056307911998</v>
      </c>
      <c r="S58" s="294">
        <v>28.146828225231005</v>
      </c>
      <c r="U58" s="280">
        <f t="shared" si="0"/>
        <v>35.146115466856998</v>
      </c>
      <c r="W58" s="246" t="s">
        <v>86</v>
      </c>
      <c r="X58" s="237">
        <v>0.6114798854129454</v>
      </c>
      <c r="Y58" s="295">
        <f t="shared" si="1"/>
        <v>35.146115466856998</v>
      </c>
    </row>
    <row r="59" spans="1:25" x14ac:dyDescent="0.2">
      <c r="A59" s="274" t="s">
        <v>3</v>
      </c>
      <c r="B59" s="275">
        <v>11.877253830076</v>
      </c>
      <c r="C59" s="276"/>
      <c r="D59" s="277">
        <v>27.852171716011998</v>
      </c>
      <c r="E59" s="278"/>
      <c r="F59" s="277">
        <v>27.147024370076</v>
      </c>
      <c r="G59" s="278"/>
      <c r="H59" s="279">
        <v>33.123550083836008</v>
      </c>
      <c r="I59" s="276" t="s">
        <v>153</v>
      </c>
      <c r="O59" s="292" t="s">
        <v>11</v>
      </c>
      <c r="P59" s="280">
        <v>5.7155715571557</v>
      </c>
      <c r="Q59" s="293">
        <v>30.36303630363</v>
      </c>
      <c r="R59" s="293">
        <v>33.828382838284</v>
      </c>
      <c r="S59" s="293">
        <v>30.093009300930305</v>
      </c>
      <c r="U59" s="280">
        <f t="shared" si="0"/>
        <v>36.078607860785702</v>
      </c>
      <c r="W59" s="235" t="s">
        <v>11</v>
      </c>
      <c r="X59" s="237">
        <v>0.86247675759968012</v>
      </c>
      <c r="Y59" s="295">
        <f t="shared" si="1"/>
        <v>36.078607860785702</v>
      </c>
    </row>
    <row r="60" spans="1:25" x14ac:dyDescent="0.2">
      <c r="A60" s="269" t="s">
        <v>2</v>
      </c>
      <c r="B60" s="270">
        <v>12.737035467006001</v>
      </c>
      <c r="C60" s="271"/>
      <c r="D60" s="272">
        <v>26.9845979935</v>
      </c>
      <c r="E60" s="273"/>
      <c r="F60" s="272">
        <v>28.202628232302001</v>
      </c>
      <c r="G60" s="273"/>
      <c r="H60" s="272">
        <v>32.075738307191997</v>
      </c>
      <c r="I60" s="271" t="s">
        <v>153</v>
      </c>
      <c r="O60" s="292" t="s">
        <v>13</v>
      </c>
      <c r="P60" s="280">
        <v>11.082588023666924</v>
      </c>
      <c r="Q60" s="293">
        <v>26.558590696957172</v>
      </c>
      <c r="R60" s="293">
        <v>30.432894812336226</v>
      </c>
      <c r="S60" s="294">
        <v>31.925926467039677</v>
      </c>
      <c r="U60" s="280">
        <f t="shared" si="0"/>
        <v>37.641178720624097</v>
      </c>
      <c r="W60" s="244" t="s">
        <v>13</v>
      </c>
      <c r="X60" s="243">
        <v>0.81133533705534355</v>
      </c>
      <c r="Y60" s="295">
        <f t="shared" si="1"/>
        <v>37.641178720624097</v>
      </c>
    </row>
    <row r="61" spans="1:25" x14ac:dyDescent="0.2">
      <c r="A61" s="274" t="s">
        <v>13</v>
      </c>
      <c r="B61" s="275">
        <v>11.082588023666924</v>
      </c>
      <c r="C61" s="276"/>
      <c r="D61" s="277">
        <v>26.558590696957172</v>
      </c>
      <c r="E61" s="278"/>
      <c r="F61" s="277">
        <v>30.432894812336226</v>
      </c>
      <c r="G61" s="278"/>
      <c r="H61" s="279">
        <v>31.925926467039677</v>
      </c>
      <c r="I61" s="276" t="s">
        <v>153</v>
      </c>
      <c r="O61" s="292" t="s">
        <v>14</v>
      </c>
      <c r="P61" s="280">
        <v>8.8762554481712996</v>
      </c>
      <c r="Q61" s="293">
        <v>29.221148379761001</v>
      </c>
      <c r="R61" s="293">
        <v>31.680879287473999</v>
      </c>
      <c r="S61" s="294">
        <v>30.221716884593704</v>
      </c>
      <c r="U61" s="280">
        <f t="shared" si="0"/>
        <v>38.097403827932297</v>
      </c>
      <c r="W61" s="235" t="s">
        <v>14</v>
      </c>
      <c r="X61" s="237">
        <v>0.888411557466524</v>
      </c>
      <c r="Y61" s="295">
        <f t="shared" si="1"/>
        <v>38.097403827932297</v>
      </c>
    </row>
    <row r="62" spans="1:25" x14ac:dyDescent="0.2">
      <c r="A62" s="269" t="s">
        <v>4</v>
      </c>
      <c r="B62" s="270">
        <v>15.376459156084</v>
      </c>
      <c r="C62" s="271"/>
      <c r="D62" s="272">
        <v>28.638680491323999</v>
      </c>
      <c r="E62" s="273"/>
      <c r="F62" s="272">
        <v>24.658643395795</v>
      </c>
      <c r="G62" s="273"/>
      <c r="H62" s="272">
        <v>31.326216956797008</v>
      </c>
      <c r="I62" s="271" t="s">
        <v>153</v>
      </c>
      <c r="O62" s="292" t="s">
        <v>2</v>
      </c>
      <c r="P62" s="280">
        <v>12.737035467006001</v>
      </c>
      <c r="Q62" s="293">
        <v>26.9845979935</v>
      </c>
      <c r="R62" s="293">
        <v>28.202628232302001</v>
      </c>
      <c r="S62" s="293">
        <v>32.075738307191997</v>
      </c>
      <c r="U62" s="280">
        <f t="shared" si="0"/>
        <v>39.721633460505998</v>
      </c>
      <c r="W62" s="235" t="s">
        <v>2</v>
      </c>
      <c r="X62" s="237">
        <v>0.69947136146360389</v>
      </c>
      <c r="Y62" s="295">
        <f t="shared" si="1"/>
        <v>39.721633460505998</v>
      </c>
    </row>
    <row r="63" spans="1:25" x14ac:dyDescent="0.2">
      <c r="A63" s="274" t="s">
        <v>12</v>
      </c>
      <c r="B63" s="275">
        <v>17.281130915036002</v>
      </c>
      <c r="C63" s="276"/>
      <c r="D63" s="277">
        <v>24.74680199406</v>
      </c>
      <c r="E63" s="278"/>
      <c r="F63" s="277">
        <v>26.928461712011</v>
      </c>
      <c r="G63" s="278"/>
      <c r="H63" s="279">
        <v>31.043605378892998</v>
      </c>
      <c r="I63" s="276" t="s">
        <v>153</v>
      </c>
      <c r="O63" s="292" t="s">
        <v>3</v>
      </c>
      <c r="P63" s="280">
        <v>11.877253830076</v>
      </c>
      <c r="Q63" s="293">
        <v>27.852171716011998</v>
      </c>
      <c r="R63" s="293">
        <v>27.147024370076</v>
      </c>
      <c r="S63" s="294">
        <v>33.123550083836008</v>
      </c>
      <c r="U63" s="280">
        <f t="shared" si="0"/>
        <v>39.729425546087995</v>
      </c>
      <c r="W63" s="246" t="s">
        <v>3</v>
      </c>
      <c r="X63" s="237">
        <v>0.86567403257247477</v>
      </c>
      <c r="Y63" s="295">
        <f t="shared" si="1"/>
        <v>39.729425546087995</v>
      </c>
    </row>
    <row r="64" spans="1:25" x14ac:dyDescent="0.2">
      <c r="A64" s="269" t="s">
        <v>15</v>
      </c>
      <c r="B64" s="270">
        <v>12.746387501153075</v>
      </c>
      <c r="C64" s="271"/>
      <c r="D64" s="272">
        <v>27.744827583637424</v>
      </c>
      <c r="E64" s="273"/>
      <c r="F64" s="272">
        <v>29.089363661576183</v>
      </c>
      <c r="G64" s="273"/>
      <c r="H64" s="272">
        <v>30.419421253633313</v>
      </c>
      <c r="I64" s="271" t="s">
        <v>153</v>
      </c>
      <c r="O64" s="292" t="s">
        <v>15</v>
      </c>
      <c r="P64" s="280">
        <v>12.746387501153075</v>
      </c>
      <c r="Q64" s="293">
        <v>27.744827583637424</v>
      </c>
      <c r="R64" s="293">
        <v>29.089363661576183</v>
      </c>
      <c r="S64" s="293">
        <v>30.419421253633313</v>
      </c>
      <c r="U64" s="280">
        <f t="shared" si="0"/>
        <v>40.491215084790497</v>
      </c>
      <c r="W64" s="244" t="s">
        <v>15</v>
      </c>
      <c r="X64" s="243">
        <v>0.80510177763875801</v>
      </c>
      <c r="Y64" s="295">
        <f t="shared" si="1"/>
        <v>40.491215084790497</v>
      </c>
    </row>
    <row r="65" spans="1:25" x14ac:dyDescent="0.2">
      <c r="A65" s="274" t="s">
        <v>14</v>
      </c>
      <c r="B65" s="275">
        <v>8.8762554481712996</v>
      </c>
      <c r="C65" s="276"/>
      <c r="D65" s="277">
        <v>29.221148379761001</v>
      </c>
      <c r="E65" s="278"/>
      <c r="F65" s="277">
        <v>31.680879287473999</v>
      </c>
      <c r="G65" s="278"/>
      <c r="H65" s="279">
        <v>30.221716884593704</v>
      </c>
      <c r="I65" s="276" t="s">
        <v>153</v>
      </c>
      <c r="O65" s="292" t="s">
        <v>24</v>
      </c>
      <c r="P65" s="280">
        <v>7.2145831146566</v>
      </c>
      <c r="Q65" s="293">
        <v>34.459081207795002</v>
      </c>
      <c r="R65" s="293">
        <v>32.759525558938002</v>
      </c>
      <c r="S65" s="293">
        <v>25.566810118610391</v>
      </c>
      <c r="U65" s="280">
        <f t="shared" si="0"/>
        <v>41.6736643224516</v>
      </c>
      <c r="W65" s="235" t="s">
        <v>24</v>
      </c>
      <c r="X65" s="237">
        <v>0.76369636737385671</v>
      </c>
      <c r="Y65" s="295">
        <f t="shared" si="1"/>
        <v>41.6736643224516</v>
      </c>
    </row>
    <row r="66" spans="1:25" x14ac:dyDescent="0.2">
      <c r="A66" s="269" t="s">
        <v>11</v>
      </c>
      <c r="B66" s="270">
        <v>5.7155715571557</v>
      </c>
      <c r="C66" s="271"/>
      <c r="D66" s="272">
        <v>30.36303630363</v>
      </c>
      <c r="E66" s="273"/>
      <c r="F66" s="272">
        <v>33.828382838284</v>
      </c>
      <c r="G66" s="273"/>
      <c r="H66" s="272">
        <v>30.093009300930305</v>
      </c>
      <c r="I66" s="271" t="s">
        <v>153</v>
      </c>
      <c r="O66" s="292" t="s">
        <v>186</v>
      </c>
      <c r="P66" s="280">
        <v>16.235461170623999</v>
      </c>
      <c r="Q66" s="293">
        <v>25.703188623692</v>
      </c>
      <c r="R66" s="293">
        <v>23.416651005449999</v>
      </c>
      <c r="S66" s="293">
        <v>34.644699200233994</v>
      </c>
      <c r="U66" s="280">
        <f t="shared" si="0"/>
        <v>41.938649794315999</v>
      </c>
      <c r="Y66" s="295">
        <f t="shared" si="1"/>
        <v>41.938649794315999</v>
      </c>
    </row>
    <row r="67" spans="1:25" x14ac:dyDescent="0.2">
      <c r="A67" s="274" t="s">
        <v>86</v>
      </c>
      <c r="B67" s="275">
        <v>6.9280114041339997</v>
      </c>
      <c r="C67" s="276"/>
      <c r="D67" s="277">
        <v>28.218104062723</v>
      </c>
      <c r="E67" s="278"/>
      <c r="F67" s="277">
        <v>36.707056307911998</v>
      </c>
      <c r="G67" s="278"/>
      <c r="H67" s="279">
        <v>28.146828225231005</v>
      </c>
      <c r="I67" s="276" t="s">
        <v>153</v>
      </c>
      <c r="O67" s="292" t="s">
        <v>26</v>
      </c>
      <c r="P67" s="280">
        <v>9.1300770571426</v>
      </c>
      <c r="Q67" s="293">
        <v>32.813868516273999</v>
      </c>
      <c r="R67" s="293">
        <v>24.863977776401999</v>
      </c>
      <c r="S67" s="293">
        <v>33.192076650181406</v>
      </c>
      <c r="U67" s="280">
        <f t="shared" si="0"/>
        <v>41.943945573416599</v>
      </c>
      <c r="Y67" s="295">
        <f t="shared" si="1"/>
        <v>41.943945573416599</v>
      </c>
    </row>
    <row r="68" spans="1:25" x14ac:dyDescent="0.2">
      <c r="A68" s="269" t="s">
        <v>120</v>
      </c>
      <c r="B68" s="270">
        <v>22.569851660613001</v>
      </c>
      <c r="C68" s="271"/>
      <c r="D68" s="272">
        <v>31.437497319367001</v>
      </c>
      <c r="E68" s="273"/>
      <c r="F68" s="272">
        <v>19.027507642635999</v>
      </c>
      <c r="G68" s="273"/>
      <c r="H68" s="272">
        <v>26.965143377384006</v>
      </c>
      <c r="I68" s="271" t="s">
        <v>153</v>
      </c>
      <c r="O68" s="292" t="s">
        <v>12</v>
      </c>
      <c r="P68" s="280">
        <v>17.281130915036002</v>
      </c>
      <c r="Q68" s="293">
        <v>24.74680199406</v>
      </c>
      <c r="R68" s="293">
        <v>26.928461712011</v>
      </c>
      <c r="S68" s="294">
        <v>31.043605378892998</v>
      </c>
      <c r="U68" s="280">
        <f t="shared" si="0"/>
        <v>42.027932909096002</v>
      </c>
      <c r="Y68" s="295">
        <f t="shared" si="1"/>
        <v>42.027932909096002</v>
      </c>
    </row>
    <row r="69" spans="1:25" x14ac:dyDescent="0.2">
      <c r="A69" s="274" t="s">
        <v>28</v>
      </c>
      <c r="B69" s="275">
        <v>9.0558283341460992</v>
      </c>
      <c r="C69" s="276"/>
      <c r="D69" s="277">
        <v>25.919858334004001</v>
      </c>
      <c r="E69" s="278"/>
      <c r="F69" s="277">
        <v>38.318947353468999</v>
      </c>
      <c r="G69" s="278"/>
      <c r="H69" s="279">
        <v>26.705365978380897</v>
      </c>
      <c r="I69" s="276" t="s">
        <v>153</v>
      </c>
      <c r="O69" s="292" t="s">
        <v>185</v>
      </c>
      <c r="P69" s="280">
        <v>16.376007028168999</v>
      </c>
      <c r="Q69" s="293">
        <v>26.947793416700002</v>
      </c>
      <c r="R69" s="293">
        <v>19.876259369332999</v>
      </c>
      <c r="S69" s="293">
        <v>36.799940185798</v>
      </c>
      <c r="U69" s="280">
        <f t="shared" si="0"/>
        <v>43.323800444869001</v>
      </c>
      <c r="W69" s="235" t="s">
        <v>17</v>
      </c>
      <c r="X69" s="237">
        <v>0.68349891944015106</v>
      </c>
      <c r="Y69" s="295">
        <f t="shared" si="1"/>
        <v>43.323800444869001</v>
      </c>
    </row>
    <row r="70" spans="1:25" x14ac:dyDescent="0.2">
      <c r="A70" s="269" t="s">
        <v>24</v>
      </c>
      <c r="B70" s="270">
        <v>7.2145831146566</v>
      </c>
      <c r="C70" s="271"/>
      <c r="D70" s="272">
        <v>34.459081207795002</v>
      </c>
      <c r="E70" s="273"/>
      <c r="F70" s="272">
        <v>32.759525558938002</v>
      </c>
      <c r="G70" s="273"/>
      <c r="H70" s="272">
        <v>25.566810118610391</v>
      </c>
      <c r="I70" s="271" t="s">
        <v>153</v>
      </c>
      <c r="O70" s="292" t="s">
        <v>4</v>
      </c>
      <c r="P70" s="280">
        <v>15.376459156084</v>
      </c>
      <c r="Q70" s="293">
        <v>28.638680491323999</v>
      </c>
      <c r="R70" s="293">
        <v>24.658643395795</v>
      </c>
      <c r="S70" s="293">
        <v>31.326216956797008</v>
      </c>
      <c r="U70" s="280">
        <f t="shared" si="0"/>
        <v>44.015139647407999</v>
      </c>
      <c r="W70" s="235" t="s">
        <v>4</v>
      </c>
      <c r="X70" s="237">
        <v>0.67503118125426609</v>
      </c>
      <c r="Y70" s="295">
        <f t="shared" si="1"/>
        <v>44.015139647407999</v>
      </c>
    </row>
    <row r="71" spans="1:25" x14ac:dyDescent="0.2">
      <c r="A71" s="274" t="s">
        <v>187</v>
      </c>
      <c r="B71" s="275">
        <v>12.391957886725001</v>
      </c>
      <c r="C71" s="276" t="s">
        <v>188</v>
      </c>
      <c r="D71" s="277">
        <v>31.844485317435002</v>
      </c>
      <c r="E71" s="278" t="s">
        <v>188</v>
      </c>
      <c r="F71" s="277">
        <v>30.227437052071</v>
      </c>
      <c r="G71" s="278" t="s">
        <v>188</v>
      </c>
      <c r="H71" s="279">
        <v>25.536119743769003</v>
      </c>
      <c r="I71" s="276" t="s">
        <v>188</v>
      </c>
      <c r="O71" s="292" t="s">
        <v>190</v>
      </c>
      <c r="P71" s="280">
        <v>12.391957886725001</v>
      </c>
      <c r="Q71" s="293">
        <v>31.844485317435002</v>
      </c>
      <c r="R71" s="293">
        <v>30.227437052071</v>
      </c>
      <c r="S71" s="294">
        <v>25.536119743769003</v>
      </c>
      <c r="U71" s="280">
        <f t="shared" si="0"/>
        <v>44.236443204160004</v>
      </c>
      <c r="Y71" s="295">
        <f t="shared" si="1"/>
        <v>44.236443204160004</v>
      </c>
    </row>
    <row r="72" spans="1:25" x14ac:dyDescent="0.2">
      <c r="A72" s="269" t="s">
        <v>9</v>
      </c>
      <c r="B72" s="270">
        <v>22.078865544997999</v>
      </c>
      <c r="C72" s="271"/>
      <c r="D72" s="272">
        <v>31.005724580827</v>
      </c>
      <c r="E72" s="273"/>
      <c r="F72" s="272">
        <v>24.165286374335</v>
      </c>
      <c r="G72" s="273"/>
      <c r="H72" s="272">
        <v>22.750123499840004</v>
      </c>
      <c r="I72" s="271" t="s">
        <v>153</v>
      </c>
      <c r="O72" s="292" t="s">
        <v>27</v>
      </c>
      <c r="P72" s="280">
        <v>14.612963325080999</v>
      </c>
      <c r="Q72" s="293">
        <v>36.467229418320997</v>
      </c>
      <c r="R72" s="293">
        <v>27.515390105487999</v>
      </c>
      <c r="S72" s="293">
        <v>21.404417151110007</v>
      </c>
      <c r="U72" s="280">
        <f t="shared" si="0"/>
        <v>51.080192743401994</v>
      </c>
      <c r="W72" s="235" t="s">
        <v>27</v>
      </c>
      <c r="X72" s="237">
        <v>0.91697904559576016</v>
      </c>
      <c r="Y72" s="295">
        <f t="shared" si="1"/>
        <v>51.080192743401994</v>
      </c>
    </row>
    <row r="73" spans="1:25" x14ac:dyDescent="0.2">
      <c r="A73" s="274" t="s">
        <v>189</v>
      </c>
      <c r="B73" s="275">
        <v>18.252711100279999</v>
      </c>
      <c r="C73" s="276"/>
      <c r="D73" s="277">
        <v>42.229194589983997</v>
      </c>
      <c r="E73" s="278"/>
      <c r="F73" s="277">
        <v>17.156086267820001</v>
      </c>
      <c r="G73" s="278"/>
      <c r="H73" s="279">
        <v>22.362008041916006</v>
      </c>
      <c r="I73" s="276" t="s">
        <v>153</v>
      </c>
      <c r="K73" s="280"/>
      <c r="O73" s="292" t="s">
        <v>119</v>
      </c>
      <c r="P73" s="280">
        <v>15.644504373507999</v>
      </c>
      <c r="Q73" s="293">
        <v>35.746791880395001</v>
      </c>
      <c r="R73" s="293">
        <v>32.711876771980997</v>
      </c>
      <c r="S73" s="294">
        <v>15.896826974116003</v>
      </c>
      <c r="U73" s="280">
        <f t="shared" si="0"/>
        <v>51.391296253903</v>
      </c>
      <c r="Y73" s="295">
        <f t="shared" si="1"/>
        <v>51.391296253903</v>
      </c>
    </row>
    <row r="74" spans="1:25" x14ac:dyDescent="0.2">
      <c r="A74" s="269" t="s">
        <v>27</v>
      </c>
      <c r="B74" s="270">
        <v>14.612963325080999</v>
      </c>
      <c r="C74" s="271"/>
      <c r="D74" s="272">
        <v>36.467229418320997</v>
      </c>
      <c r="E74" s="273"/>
      <c r="F74" s="272">
        <v>27.515390105487999</v>
      </c>
      <c r="G74" s="273"/>
      <c r="H74" s="272">
        <v>21.404417151110007</v>
      </c>
      <c r="I74" s="271" t="s">
        <v>153</v>
      </c>
      <c r="K74" s="280"/>
      <c r="O74" s="292" t="s">
        <v>9</v>
      </c>
      <c r="P74" s="280">
        <v>22.078865544997999</v>
      </c>
      <c r="Q74" s="293">
        <v>31.005724580827</v>
      </c>
      <c r="R74" s="293">
        <v>24.165286374335</v>
      </c>
      <c r="S74" s="293">
        <v>22.750123499840004</v>
      </c>
      <c r="U74" s="280">
        <f t="shared" si="0"/>
        <v>53.084590125825002</v>
      </c>
      <c r="W74" s="235" t="s">
        <v>155</v>
      </c>
      <c r="X74" s="237">
        <v>0.91062744906630855</v>
      </c>
      <c r="Y74" s="295">
        <f t="shared" si="1"/>
        <v>53.084590125825002</v>
      </c>
    </row>
    <row r="75" spans="1:25" x14ac:dyDescent="0.2">
      <c r="A75" s="274" t="s">
        <v>75</v>
      </c>
      <c r="B75" s="275">
        <v>23.005993545412998</v>
      </c>
      <c r="C75" s="276"/>
      <c r="D75" s="277">
        <v>33.725218994929001</v>
      </c>
      <c r="E75" s="278"/>
      <c r="F75" s="277">
        <v>23.098201936376</v>
      </c>
      <c r="G75" s="278"/>
      <c r="H75" s="279">
        <v>20.170585523282007</v>
      </c>
      <c r="I75" s="276" t="s">
        <v>153</v>
      </c>
      <c r="K75" s="280"/>
      <c r="O75" s="292" t="s">
        <v>120</v>
      </c>
      <c r="P75" s="280">
        <v>22.569851660613001</v>
      </c>
      <c r="Q75" s="293">
        <v>31.437497319367001</v>
      </c>
      <c r="R75" s="293">
        <v>19.027507642635999</v>
      </c>
      <c r="S75" s="293">
        <v>26.965143377384006</v>
      </c>
      <c r="U75" s="280">
        <f t="shared" si="0"/>
        <v>54.007348979980002</v>
      </c>
      <c r="W75" s="235" t="s">
        <v>120</v>
      </c>
      <c r="X75" s="237">
        <v>0.72956527397730531</v>
      </c>
      <c r="Y75" s="295">
        <f t="shared" si="1"/>
        <v>54.007348979980002</v>
      </c>
    </row>
    <row r="76" spans="1:25" x14ac:dyDescent="0.2">
      <c r="A76" s="269" t="s">
        <v>162</v>
      </c>
      <c r="B76" s="270">
        <v>18.140619169278999</v>
      </c>
      <c r="C76" s="271"/>
      <c r="D76" s="272">
        <v>36.013432548251998</v>
      </c>
      <c r="E76" s="273"/>
      <c r="F76" s="272">
        <v>26.756154913366</v>
      </c>
      <c r="G76" s="273"/>
      <c r="H76" s="272">
        <v>19.089793369102996</v>
      </c>
      <c r="I76" s="271" t="s">
        <v>153</v>
      </c>
      <c r="K76" s="280"/>
      <c r="O76" s="292" t="s">
        <v>162</v>
      </c>
      <c r="P76" s="280">
        <v>18.140619169278999</v>
      </c>
      <c r="Q76" s="293">
        <v>36.013432548251998</v>
      </c>
      <c r="R76" s="293">
        <v>26.756154913366</v>
      </c>
      <c r="S76" s="293">
        <v>19.089793369102996</v>
      </c>
      <c r="U76" s="280">
        <f t="shared" si="0"/>
        <v>54.154051717530997</v>
      </c>
      <c r="Y76" s="295">
        <f t="shared" si="1"/>
        <v>54.154051717530997</v>
      </c>
    </row>
    <row r="77" spans="1:25" x14ac:dyDescent="0.2">
      <c r="A77" s="274" t="s">
        <v>134</v>
      </c>
      <c r="B77" s="275">
        <v>12.092981322595</v>
      </c>
      <c r="C77" s="276"/>
      <c r="D77" s="277">
        <v>21.461736112154998</v>
      </c>
      <c r="E77" s="278"/>
      <c r="F77" s="277">
        <v>47.891091042959999</v>
      </c>
      <c r="G77" s="278"/>
      <c r="H77" s="279">
        <v>18.554191522290012</v>
      </c>
      <c r="I77" s="276" t="s">
        <v>153</v>
      </c>
      <c r="K77" s="280"/>
      <c r="O77" s="292" t="s">
        <v>75</v>
      </c>
      <c r="P77" s="280">
        <v>23.005993545412998</v>
      </c>
      <c r="Q77" s="293">
        <v>33.725218994929001</v>
      </c>
      <c r="R77" s="293">
        <v>23.098201936376</v>
      </c>
      <c r="S77" s="294">
        <v>20.170585523282007</v>
      </c>
      <c r="U77" s="280">
        <f t="shared" si="0"/>
        <v>56.731212540342</v>
      </c>
      <c r="W77" s="235" t="s">
        <v>75</v>
      </c>
      <c r="X77" s="237">
        <v>1.0849429870282477</v>
      </c>
      <c r="Y77" s="295">
        <f t="shared" si="1"/>
        <v>56.731212540342</v>
      </c>
    </row>
    <row r="78" spans="1:25" x14ac:dyDescent="0.2">
      <c r="A78" s="269" t="s">
        <v>6</v>
      </c>
      <c r="B78" s="270">
        <v>27.298902913035</v>
      </c>
      <c r="C78" s="271"/>
      <c r="D78" s="272">
        <v>32.616151321270998</v>
      </c>
      <c r="E78" s="273"/>
      <c r="F78" s="272">
        <v>22.306014020702001</v>
      </c>
      <c r="G78" s="273"/>
      <c r="H78" s="272">
        <v>17.778931744992008</v>
      </c>
      <c r="I78" s="271" t="s">
        <v>153</v>
      </c>
      <c r="K78" s="280"/>
      <c r="O78" s="292" t="s">
        <v>41</v>
      </c>
      <c r="P78" s="280">
        <v>21.065918187706998</v>
      </c>
      <c r="Q78" s="293">
        <v>36.731660327847003</v>
      </c>
      <c r="R78" s="293">
        <v>29.395376260151998</v>
      </c>
      <c r="S78" s="294">
        <v>12.807045224294001</v>
      </c>
      <c r="U78" s="280">
        <f t="shared" si="0"/>
        <v>57.797578515554001</v>
      </c>
      <c r="Y78" s="295">
        <f t="shared" si="1"/>
        <v>57.797578515554001</v>
      </c>
    </row>
    <row r="79" spans="1:25" x14ac:dyDescent="0.2">
      <c r="A79" s="274" t="s">
        <v>119</v>
      </c>
      <c r="B79" s="275">
        <v>15.644504373507999</v>
      </c>
      <c r="C79" s="276"/>
      <c r="D79" s="277">
        <v>35.746791880395001</v>
      </c>
      <c r="E79" s="278"/>
      <c r="F79" s="277">
        <v>32.711876771980997</v>
      </c>
      <c r="G79" s="278"/>
      <c r="H79" s="279">
        <v>15.896826974116003</v>
      </c>
      <c r="I79" s="276" t="s">
        <v>153</v>
      </c>
      <c r="O79" s="292" t="s">
        <v>21</v>
      </c>
      <c r="P79" s="280">
        <v>20.209185335312</v>
      </c>
      <c r="Q79" s="293">
        <v>38.895926073372003</v>
      </c>
      <c r="R79" s="293">
        <v>25.029254581206999</v>
      </c>
      <c r="S79" s="293">
        <v>15.865634010108998</v>
      </c>
      <c r="U79" s="280">
        <f t="shared" si="0"/>
        <v>59.105111408684003</v>
      </c>
      <c r="Y79" s="295">
        <f t="shared" si="1"/>
        <v>59.105111408684003</v>
      </c>
    </row>
    <row r="80" spans="1:25" x14ac:dyDescent="0.2">
      <c r="A80" s="269" t="s">
        <v>21</v>
      </c>
      <c r="B80" s="270">
        <v>20.209185335312</v>
      </c>
      <c r="C80" s="271"/>
      <c r="D80" s="272">
        <v>38.895926073372003</v>
      </c>
      <c r="E80" s="273"/>
      <c r="F80" s="272">
        <v>25.029254581206999</v>
      </c>
      <c r="G80" s="273"/>
      <c r="H80" s="272">
        <v>15.865634010108998</v>
      </c>
      <c r="I80" s="271" t="s">
        <v>153</v>
      </c>
      <c r="O80" s="292" t="s">
        <v>6</v>
      </c>
      <c r="P80" s="280">
        <v>27.298902913035</v>
      </c>
      <c r="Q80" s="293">
        <v>32.616151321270998</v>
      </c>
      <c r="R80" s="293">
        <v>22.306014020702001</v>
      </c>
      <c r="S80" s="293">
        <v>17.778931744992008</v>
      </c>
      <c r="U80" s="280">
        <f t="shared" si="0"/>
        <v>59.915054234305998</v>
      </c>
      <c r="W80" s="247" t="s">
        <v>158</v>
      </c>
      <c r="X80" s="237">
        <v>0.84473189586338127</v>
      </c>
      <c r="Y80" s="295">
        <f t="shared" si="1"/>
        <v>59.915054234305998</v>
      </c>
    </row>
    <row r="81" spans="1:24" x14ac:dyDescent="0.2">
      <c r="A81" s="274" t="s">
        <v>41</v>
      </c>
      <c r="B81" s="275">
        <v>21.065918187706998</v>
      </c>
      <c r="C81" s="276"/>
      <c r="D81" s="277">
        <v>36.731660327847003</v>
      </c>
      <c r="E81" s="278"/>
      <c r="F81" s="277">
        <v>29.395376260151998</v>
      </c>
      <c r="G81" s="278"/>
      <c r="H81" s="279">
        <v>12.807045224294001</v>
      </c>
      <c r="I81" s="276" t="s">
        <v>153</v>
      </c>
      <c r="O81" s="292" t="s">
        <v>189</v>
      </c>
      <c r="P81" s="280">
        <v>18.252711100279999</v>
      </c>
      <c r="Q81" s="293">
        <v>42.229194589983997</v>
      </c>
      <c r="R81" s="293">
        <v>17.156086267820001</v>
      </c>
      <c r="S81" s="294">
        <v>22.362008041916006</v>
      </c>
      <c r="U81" s="280">
        <f t="shared" si="0"/>
        <v>60.481905690264</v>
      </c>
    </row>
    <row r="82" spans="1:24" ht="12.75" customHeight="1" x14ac:dyDescent="0.2">
      <c r="A82" s="269" t="s">
        <v>45</v>
      </c>
      <c r="B82" s="270">
        <v>37.451058849253997</v>
      </c>
      <c r="C82" s="271"/>
      <c r="D82" s="272">
        <v>25.986162453264999</v>
      </c>
      <c r="E82" s="273"/>
      <c r="F82" s="272">
        <v>25.406055466729999</v>
      </c>
      <c r="G82" s="273"/>
      <c r="H82" s="272">
        <v>11.156723230751009</v>
      </c>
      <c r="I82" s="271" t="s">
        <v>153</v>
      </c>
      <c r="O82" s="292" t="s">
        <v>45</v>
      </c>
      <c r="P82" s="280">
        <v>37.451058849253997</v>
      </c>
      <c r="Q82" s="293">
        <v>25.986162453264999</v>
      </c>
      <c r="R82" s="293">
        <v>25.406055466729999</v>
      </c>
      <c r="S82" s="293">
        <v>11.156723230751009</v>
      </c>
      <c r="U82" s="280">
        <f t="shared" si="0"/>
        <v>63.437221302518992</v>
      </c>
    </row>
    <row r="83" spans="1:24" x14ac:dyDescent="0.2">
      <c r="A83" s="274" t="s">
        <v>44</v>
      </c>
      <c r="B83" s="275"/>
      <c r="C83" s="276"/>
      <c r="D83" s="277"/>
      <c r="E83" s="278"/>
      <c r="F83" s="277"/>
      <c r="G83" s="278"/>
      <c r="H83" s="279" t="s">
        <v>153</v>
      </c>
      <c r="I83" s="276" t="s">
        <v>153</v>
      </c>
      <c r="W83" s="235" t="s">
        <v>156</v>
      </c>
      <c r="X83" s="237">
        <v>0.85056675598996656</v>
      </c>
    </row>
    <row r="84" spans="1:24" x14ac:dyDescent="0.2">
      <c r="A84" s="269" t="s">
        <v>8</v>
      </c>
      <c r="B84" s="270"/>
      <c r="C84" s="271"/>
      <c r="D84" s="272"/>
      <c r="E84" s="273"/>
      <c r="F84" s="272"/>
      <c r="G84" s="273"/>
      <c r="H84" s="272" t="s">
        <v>153</v>
      </c>
      <c r="I84" s="271" t="s">
        <v>153</v>
      </c>
    </row>
    <row r="85" spans="1:24" x14ac:dyDescent="0.2">
      <c r="A85" s="274" t="s">
        <v>18</v>
      </c>
      <c r="B85" s="275"/>
      <c r="C85" s="276" t="s">
        <v>154</v>
      </c>
      <c r="D85" s="277"/>
      <c r="E85" s="278" t="s">
        <v>154</v>
      </c>
      <c r="F85" s="277"/>
      <c r="G85" s="278" t="s">
        <v>154</v>
      </c>
      <c r="H85" s="279" t="s">
        <v>153</v>
      </c>
      <c r="I85" s="276" t="s">
        <v>154</v>
      </c>
    </row>
    <row r="86" spans="1:24" x14ac:dyDescent="0.2">
      <c r="A86" s="269" t="s">
        <v>42</v>
      </c>
      <c r="B86" s="270"/>
      <c r="C86" s="271" t="s">
        <v>154</v>
      </c>
      <c r="D86" s="272"/>
      <c r="E86" s="273" t="s">
        <v>154</v>
      </c>
      <c r="F86" s="272"/>
      <c r="G86" s="273" t="s">
        <v>154</v>
      </c>
      <c r="H86" s="272" t="s">
        <v>153</v>
      </c>
      <c r="I86" s="271" t="s">
        <v>154</v>
      </c>
    </row>
    <row r="87" spans="1:24" x14ac:dyDescent="0.2">
      <c r="A87" s="274" t="s">
        <v>40</v>
      </c>
      <c r="B87" s="275"/>
      <c r="C87" s="276" t="s">
        <v>154</v>
      </c>
      <c r="D87" s="277"/>
      <c r="E87" s="278" t="s">
        <v>154</v>
      </c>
      <c r="F87" s="277"/>
      <c r="G87" s="278" t="s">
        <v>154</v>
      </c>
      <c r="H87" s="279" t="s">
        <v>153</v>
      </c>
      <c r="I87" s="276" t="s">
        <v>154</v>
      </c>
    </row>
    <row r="88" spans="1:24" x14ac:dyDescent="0.2">
      <c r="A88" s="269" t="s">
        <v>163</v>
      </c>
      <c r="B88" s="270"/>
      <c r="C88" s="271"/>
      <c r="D88" s="272"/>
      <c r="E88" s="273"/>
      <c r="F88" s="272"/>
      <c r="G88" s="273"/>
      <c r="H88" s="272" t="s">
        <v>153</v>
      </c>
      <c r="I88" s="271" t="s">
        <v>153</v>
      </c>
    </row>
    <row r="89" spans="1:24" x14ac:dyDescent="0.2">
      <c r="A89" s="274" t="s">
        <v>111</v>
      </c>
      <c r="B89" s="275"/>
      <c r="C89" s="276" t="s">
        <v>154</v>
      </c>
      <c r="D89" s="277"/>
      <c r="E89" s="278" t="s">
        <v>154</v>
      </c>
      <c r="F89" s="277"/>
      <c r="G89" s="278" t="s">
        <v>154</v>
      </c>
      <c r="H89" s="279" t="s">
        <v>153</v>
      </c>
      <c r="I89" s="276" t="s">
        <v>154</v>
      </c>
    </row>
    <row r="90" spans="1:24" x14ac:dyDescent="0.2">
      <c r="A90" s="269" t="s">
        <v>164</v>
      </c>
      <c r="B90" s="270"/>
      <c r="C90" s="271"/>
      <c r="D90" s="272"/>
      <c r="E90" s="273"/>
      <c r="F90" s="272"/>
      <c r="G90" s="273"/>
      <c r="H90" s="272" t="s">
        <v>153</v>
      </c>
      <c r="I90" s="271" t="s">
        <v>153</v>
      </c>
    </row>
    <row r="91" spans="1:24" x14ac:dyDescent="0.2">
      <c r="A91" s="281" t="s">
        <v>165</v>
      </c>
      <c r="B91" s="282"/>
      <c r="C91" s="283"/>
      <c r="D91" s="284"/>
      <c r="E91" s="283"/>
      <c r="F91" s="284"/>
      <c r="G91" s="283"/>
      <c r="H91" s="284" t="s">
        <v>153</v>
      </c>
      <c r="I91" s="283" t="s">
        <v>153</v>
      </c>
      <c r="W91" s="235" t="s">
        <v>18</v>
      </c>
      <c r="X91" s="237">
        <v>0.83749622443174609</v>
      </c>
    </row>
    <row r="92" spans="1:24" x14ac:dyDescent="0.2">
      <c r="W92" s="247" t="s">
        <v>159</v>
      </c>
      <c r="X92" s="237">
        <v>0.82958451249393816</v>
      </c>
    </row>
  </sheetData>
  <sortState ref="O45:U82">
    <sortCondition ref="U45:U82"/>
  </sortState>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legacyDrawing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Z91"/>
  <sheetViews>
    <sheetView workbookViewId="0">
      <selection activeCell="O26" sqref="O26"/>
    </sheetView>
  </sheetViews>
  <sheetFormatPr defaultColWidth="9.140625" defaultRowHeight="12.75" x14ac:dyDescent="0.2"/>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9.140625" style="251" customWidth="1"/>
    <col min="26" max="16384" width="9.140625" style="251"/>
  </cols>
  <sheetData>
    <row r="1" spans="1:26" s="249" customFormat="1" x14ac:dyDescent="0.2">
      <c r="A1" s="248" t="s">
        <v>59</v>
      </c>
    </row>
    <row r="2" spans="1:26" s="249" customFormat="1" x14ac:dyDescent="0.2">
      <c r="A2" s="249" t="s">
        <v>170</v>
      </c>
      <c r="B2" s="249" t="s">
        <v>193</v>
      </c>
    </row>
    <row r="3" spans="1:26" s="249" customFormat="1" x14ac:dyDescent="0.2">
      <c r="A3" s="249" t="s">
        <v>62</v>
      </c>
    </row>
    <row r="4" spans="1:26" s="249" customFormat="1" x14ac:dyDescent="0.2">
      <c r="A4" s="248" t="s">
        <v>63</v>
      </c>
    </row>
    <row r="5" spans="1:26" s="249" customFormat="1" x14ac:dyDescent="0.2"/>
    <row r="6" spans="1:26" ht="13.5" x14ac:dyDescent="0.2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x14ac:dyDescent="0.2">
      <c r="A7" s="298" t="s">
        <v>195</v>
      </c>
      <c r="B7" s="297"/>
      <c r="C7" s="297"/>
      <c r="D7" s="297"/>
      <c r="E7" s="297"/>
      <c r="F7" s="297"/>
      <c r="G7" s="297"/>
      <c r="H7" s="297"/>
      <c r="I7" s="297"/>
      <c r="J7" s="297"/>
      <c r="K7" s="297"/>
      <c r="L7" s="297"/>
      <c r="M7" s="297"/>
      <c r="N7" s="297"/>
      <c r="O7" s="297"/>
      <c r="P7" s="297"/>
      <c r="Q7" s="297"/>
      <c r="R7" s="297"/>
      <c r="S7" s="297"/>
      <c r="T7" s="297"/>
      <c r="U7" s="297"/>
      <c r="V7" s="297"/>
      <c r="W7" s="297"/>
      <c r="X7" s="297"/>
      <c r="Y7" s="297"/>
    </row>
    <row r="8" spans="1:26" x14ac:dyDescent="0.2">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x14ac:dyDescent="0.2">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x14ac:dyDescent="0.2">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x14ac:dyDescent="0.2">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x14ac:dyDescent="0.2">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x14ac:dyDescent="0.2">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x14ac:dyDescent="0.2">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x14ac:dyDescent="0.2">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x14ac:dyDescent="0.2">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x14ac:dyDescent="0.2">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x14ac:dyDescent="0.2">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x14ac:dyDescent="0.2">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x14ac:dyDescent="0.2">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x14ac:dyDescent="0.2">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x14ac:dyDescent="0.2">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x14ac:dyDescent="0.2">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x14ac:dyDescent="0.2">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x14ac:dyDescent="0.2">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x14ac:dyDescent="0.2">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x14ac:dyDescent="0.2">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x14ac:dyDescent="0.2">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x14ac:dyDescent="0.2">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x14ac:dyDescent="0.2">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x14ac:dyDescent="0.2">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x14ac:dyDescent="0.2">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26" x14ac:dyDescent="0.2">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26" x14ac:dyDescent="0.2">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26" ht="13.5" x14ac:dyDescent="0.2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26" ht="24" customHeight="1" x14ac:dyDescent="0.25">
      <c r="A36" s="869" t="s">
        <v>198</v>
      </c>
      <c r="B36" s="869"/>
      <c r="C36" s="869"/>
      <c r="D36" s="869"/>
      <c r="E36" s="869"/>
      <c r="F36" s="869"/>
      <c r="G36" s="869"/>
      <c r="H36" s="869"/>
      <c r="I36" s="869"/>
      <c r="J36" s="869"/>
      <c r="K36" s="869"/>
      <c r="L36" s="869"/>
      <c r="M36" s="869"/>
      <c r="N36" s="301"/>
      <c r="O36" s="301"/>
      <c r="P36" s="301"/>
      <c r="Q36" s="301"/>
      <c r="R36" s="301"/>
      <c r="S36" s="301"/>
      <c r="T36" s="301"/>
      <c r="U36" s="301"/>
      <c r="V36" s="301"/>
      <c r="W36" s="301"/>
      <c r="X36" s="301"/>
      <c r="Y36" s="300"/>
      <c r="Z36" s="259"/>
    </row>
    <row r="37" spans="1:26" ht="13.5" x14ac:dyDescent="0.2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26" ht="13.5" x14ac:dyDescent="0.2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26" x14ac:dyDescent="0.2">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26" x14ac:dyDescent="0.2">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26" ht="13.5" x14ac:dyDescent="0.2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26" x14ac:dyDescent="0.2">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26" ht="38.25" customHeight="1" x14ac:dyDescent="0.2">
      <c r="A43" s="305" t="s">
        <v>180</v>
      </c>
      <c r="B43" s="862" t="s">
        <v>203</v>
      </c>
      <c r="C43" s="864"/>
      <c r="D43" s="862" t="s">
        <v>73</v>
      </c>
      <c r="E43" s="864"/>
      <c r="F43" s="862" t="s">
        <v>204</v>
      </c>
      <c r="G43" s="864"/>
      <c r="H43" s="862" t="s">
        <v>36</v>
      </c>
      <c r="I43" s="864"/>
      <c r="J43" s="862" t="s">
        <v>205</v>
      </c>
      <c r="K43" s="864"/>
      <c r="L43" s="862" t="s">
        <v>203</v>
      </c>
      <c r="M43" s="864"/>
      <c r="N43" s="297"/>
      <c r="O43" s="306" t="s">
        <v>73</v>
      </c>
      <c r="P43" s="862" t="s">
        <v>204</v>
      </c>
      <c r="Q43" s="864"/>
      <c r="R43" s="862" t="s">
        <v>36</v>
      </c>
      <c r="S43" s="864"/>
      <c r="T43" s="862" t="s">
        <v>205</v>
      </c>
      <c r="U43" s="864"/>
      <c r="V43" s="297"/>
      <c r="W43" s="297"/>
      <c r="X43" s="297"/>
      <c r="Y43" s="297"/>
    </row>
    <row r="44" spans="1:26" ht="12.75" customHeight="1" x14ac:dyDescent="0.25">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297"/>
    </row>
    <row r="45" spans="1:26" ht="12.75" customHeight="1" x14ac:dyDescent="0.25">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297"/>
    </row>
    <row r="46" spans="1:26" ht="12.75" customHeight="1" x14ac:dyDescent="0.25">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297"/>
    </row>
    <row r="47" spans="1:26" ht="12.75" customHeight="1" x14ac:dyDescent="0.25">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297"/>
    </row>
    <row r="48" spans="1:26" ht="12.75" customHeight="1" x14ac:dyDescent="0.25">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297"/>
    </row>
    <row r="49" spans="1:25" ht="12.75" customHeight="1" x14ac:dyDescent="0.25">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297"/>
    </row>
    <row r="50" spans="1:25" ht="12.75" customHeight="1" x14ac:dyDescent="0.25">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297"/>
    </row>
    <row r="51" spans="1:25" ht="12.75" customHeight="1" x14ac:dyDescent="0.25">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297"/>
    </row>
    <row r="52" spans="1:25" ht="12.75" customHeight="1" x14ac:dyDescent="0.25">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297"/>
    </row>
    <row r="53" spans="1:25" ht="12.75" customHeight="1" x14ac:dyDescent="0.25">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297"/>
    </row>
    <row r="54" spans="1:25" ht="12.75" customHeight="1" x14ac:dyDescent="0.25">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297"/>
    </row>
    <row r="55" spans="1:25" ht="12.75" customHeight="1" x14ac:dyDescent="0.25">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297"/>
    </row>
    <row r="56" spans="1:25" ht="13.5" x14ac:dyDescent="0.25">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297"/>
    </row>
    <row r="57" spans="1:25" ht="13.5" x14ac:dyDescent="0.2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297"/>
    </row>
    <row r="58" spans="1:25" ht="12.75" customHeight="1" x14ac:dyDescent="0.25">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297"/>
    </row>
    <row r="59" spans="1:25" ht="12.75" customHeight="1" x14ac:dyDescent="0.25">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297"/>
    </row>
    <row r="60" spans="1:25" ht="12.75" customHeight="1" x14ac:dyDescent="0.25">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297"/>
    </row>
    <row r="61" spans="1:25" ht="12.75" customHeight="1" x14ac:dyDescent="0.25">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297"/>
    </row>
    <row r="62" spans="1:25" ht="12.75" customHeight="1" x14ac:dyDescent="0.25">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297"/>
    </row>
    <row r="63" spans="1:25" ht="12.75" customHeight="1" x14ac:dyDescent="0.25">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297"/>
    </row>
    <row r="64" spans="1:25" ht="12.75" customHeight="1" x14ac:dyDescent="0.25">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297"/>
    </row>
    <row r="65" spans="1:25" ht="12.75" customHeight="1" x14ac:dyDescent="0.25">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297"/>
    </row>
    <row r="66" spans="1:25" ht="12.75" customHeight="1" x14ac:dyDescent="0.25">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row>
    <row r="67" spans="1:25" ht="12.75" customHeight="1" x14ac:dyDescent="0.25">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row>
    <row r="68" spans="1:25" ht="12.75" customHeight="1" x14ac:dyDescent="0.25">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row>
    <row r="69" spans="1:25" ht="12.75" customHeight="1" x14ac:dyDescent="0.25">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row>
    <row r="70" spans="1:25" ht="12.75" customHeight="1" x14ac:dyDescent="0.25">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row>
    <row r="71" spans="1:25" ht="12.75" customHeight="1" x14ac:dyDescent="0.25">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row>
    <row r="72" spans="1:25" ht="12.75" customHeight="1" x14ac:dyDescent="0.25">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row>
    <row r="73" spans="1:25" ht="13.5" x14ac:dyDescent="0.2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row>
    <row r="74" spans="1:25" ht="12.75" customHeight="1" x14ac:dyDescent="0.25">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row>
    <row r="75" spans="1:25" ht="12.75" customHeight="1" x14ac:dyDescent="0.25">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row>
    <row r="76" spans="1:25" ht="12.75" customHeight="1" x14ac:dyDescent="0.25">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row>
    <row r="77" spans="1:25" ht="12.75" customHeight="1" x14ac:dyDescent="0.25">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row>
    <row r="78" spans="1:25" ht="12.75" customHeight="1" x14ac:dyDescent="0.25">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row>
    <row r="79" spans="1:25" ht="12.75" customHeight="1" x14ac:dyDescent="0.25">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row>
    <row r="80" spans="1:25" ht="13.5" x14ac:dyDescent="0.2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row>
    <row r="81" spans="1:21" ht="12.75" customHeight="1" x14ac:dyDescent="0.25">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row>
    <row r="82" spans="1:21" ht="12.75" customHeight="1" x14ac:dyDescent="0.25">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row>
    <row r="83" spans="1:21" ht="12.75" customHeight="1" x14ac:dyDescent="0.25">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row>
    <row r="84" spans="1:21" ht="12.75" customHeight="1" x14ac:dyDescent="0.25">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row>
    <row r="85" spans="1:21" ht="12.75" customHeight="1" x14ac:dyDescent="0.25">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row>
    <row r="86" spans="1:21" ht="12.75" customHeight="1" x14ac:dyDescent="0.25">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row>
    <row r="87" spans="1:21" ht="12.75" customHeight="1" x14ac:dyDescent="0.25">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row>
    <row r="88" spans="1:21" ht="12.75" customHeight="1" x14ac:dyDescent="0.25">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row>
    <row r="89" spans="1:21" ht="12.75" customHeight="1" x14ac:dyDescent="0.25">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row>
    <row r="90" spans="1:21" ht="12.75" customHeight="1" x14ac:dyDescent="0.25">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row>
    <row r="91" spans="1:21" ht="12.75" customHeight="1" x14ac:dyDescent="0.25">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row>
  </sheetData>
  <mergeCells count="10">
    <mergeCell ref="P43:Q43"/>
    <mergeCell ref="R43:S43"/>
    <mergeCell ref="T43:U43"/>
    <mergeCell ref="A36:M36"/>
    <mergeCell ref="B43:C43"/>
    <mergeCell ref="D43:E43"/>
    <mergeCell ref="F43:G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cfRule type="containsText" dxfId="126" priority="19" operator="containsText" text="NA">
      <formula>NOT(ISERROR(SEARCH("NA",B44)))</formula>
    </cfRule>
  </conditionalFormatting>
  <conditionalFormatting sqref="B67">
    <cfRule type="containsText" dxfId="125" priority="18" operator="containsText" text="NA">
      <formula>NOT(ISERROR(SEARCH("NA",B67)))</formula>
    </cfRule>
  </conditionalFormatting>
  <conditionalFormatting sqref="D67">
    <cfRule type="containsText" dxfId="124" priority="17" operator="containsText" text="NA">
      <formula>NOT(ISERROR(SEARCH("NA",D67)))</formula>
    </cfRule>
  </conditionalFormatting>
  <conditionalFormatting sqref="J67">
    <cfRule type="containsText" dxfId="123" priority="16" operator="containsText" text="NA">
      <formula>NOT(ISERROR(SEARCH("NA",J67)))</formula>
    </cfRule>
  </conditionalFormatting>
  <conditionalFormatting sqref="B55">
    <cfRule type="containsText" dxfId="122" priority="15" operator="containsText" text="NA">
      <formula>NOT(ISERROR(SEARCH("NA",B55)))</formula>
    </cfRule>
  </conditionalFormatting>
  <conditionalFormatting sqref="D55">
    <cfRule type="containsText" dxfId="121" priority="14" operator="containsText" text="NA">
      <formula>NOT(ISERROR(SEARCH("NA",D55)))</formula>
    </cfRule>
  </conditionalFormatting>
  <conditionalFormatting sqref="J55">
    <cfRule type="containsText" dxfId="120" priority="12" operator="containsText" text="NA">
      <formula>NOT(ISERROR(SEARCH("NA",J55)))</formula>
    </cfRule>
  </conditionalFormatting>
  <conditionalFormatting sqref="H55">
    <cfRule type="containsText" dxfId="119" priority="13" operator="containsText" text="NA">
      <formula>NOT(ISERROR(SEARCH("NA",H55)))</formula>
    </cfRule>
  </conditionalFormatting>
  <conditionalFormatting sqref="B54">
    <cfRule type="containsText" dxfId="118" priority="28" operator="containsText" text="NA">
      <formula>NOT(ISERROR(SEARCH("NA",B54)))</formula>
    </cfRule>
  </conditionalFormatting>
  <conditionalFormatting sqref="D54">
    <cfRule type="containsText" dxfId="117" priority="27" operator="containsText" text="NA">
      <formula>NOT(ISERROR(SEARCH("NA",D54)))</formula>
    </cfRule>
  </conditionalFormatting>
  <conditionalFormatting sqref="F45:F90">
    <cfRule type="containsText" dxfId="116" priority="26" operator="containsText" text="NA">
      <formula>NOT(ISERROR(SEARCH("NA",F45)))</formula>
    </cfRule>
  </conditionalFormatting>
  <conditionalFormatting sqref="D91">
    <cfRule type="containsText" dxfId="115" priority="25" operator="containsText" text="NA">
      <formula>NOT(ISERROR(SEARCH("NA",D91)))</formula>
    </cfRule>
  </conditionalFormatting>
  <conditionalFormatting sqref="B91">
    <cfRule type="containsText" dxfId="114" priority="24" operator="containsText" text="NA">
      <formula>NOT(ISERROR(SEARCH("NA",B91)))</formula>
    </cfRule>
  </conditionalFormatting>
  <conditionalFormatting sqref="H54 H58:H59 H61:H62 H64:H65">
    <cfRule type="containsText" dxfId="113" priority="23" operator="containsText" text="NA">
      <formula>NOT(ISERROR(SEARCH("NA",H54)))</formula>
    </cfRule>
  </conditionalFormatting>
  <conditionalFormatting sqref="H91">
    <cfRule type="containsText" dxfId="112" priority="22" operator="containsText" text="NA">
      <formula>NOT(ISERROR(SEARCH("NA",H91)))</formula>
    </cfRule>
  </conditionalFormatting>
  <conditionalFormatting sqref="J91">
    <cfRule type="containsText" dxfId="111" priority="20" operator="containsText" text="NA">
      <formula>NOT(ISERROR(SEARCH("NA",J91)))</formula>
    </cfRule>
  </conditionalFormatting>
  <conditionalFormatting sqref="J54">
    <cfRule type="containsText" dxfId="110" priority="21"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109" priority="11" operator="containsText" text="NA">
      <formula>NOT(ISERROR(SEARCH("NA",B46)))</formula>
    </cfRule>
  </conditionalFormatting>
  <conditionalFormatting sqref="B53 D53 H53 J53">
    <cfRule type="containsText" dxfId="108" priority="10" operator="containsText" text="NA">
      <formula>NOT(ISERROR(SEARCH("NA",B53)))</formula>
    </cfRule>
  </conditionalFormatting>
  <conditionalFormatting sqref="F44">
    <cfRule type="containsText" dxfId="107" priority="9" operator="containsText" text="NA">
      <formula>NOT(ISERROR(SEARCH("NA",F44)))</formula>
    </cfRule>
  </conditionalFormatting>
  <conditionalFormatting sqref="D44">
    <cfRule type="containsText" dxfId="106" priority="8" operator="containsText" text="NA">
      <formula>NOT(ISERROR(SEARCH("NA",D44)))</formula>
    </cfRule>
  </conditionalFormatting>
  <conditionalFormatting sqref="H44">
    <cfRule type="containsText" dxfId="105" priority="7" operator="containsText" text="NA">
      <formula>NOT(ISERROR(SEARCH("NA",H44)))</formula>
    </cfRule>
  </conditionalFormatting>
  <conditionalFormatting sqref="J44">
    <cfRule type="containsText" dxfId="104" priority="6" operator="containsText" text="NA">
      <formula>NOT(ISERROR(SEARCH("NA",J44)))</formula>
    </cfRule>
  </conditionalFormatting>
  <conditionalFormatting sqref="D84 F84 H84 J84">
    <cfRule type="containsText" dxfId="103" priority="5" operator="containsText" text="NA">
      <formula>NOT(ISERROR(SEARCH("NA",D84)))</formula>
    </cfRule>
  </conditionalFormatting>
  <conditionalFormatting sqref="D80">
    <cfRule type="containsText" dxfId="102" priority="4" operator="containsText" text="NA">
      <formula>NOT(ISERROR(SEARCH("NA",D80)))</formula>
    </cfRule>
  </conditionalFormatting>
  <conditionalFormatting sqref="F80">
    <cfRule type="containsText" dxfId="101" priority="3" operator="containsText" text="NA">
      <formula>NOT(ISERROR(SEARCH("NA",F80)))</formula>
    </cfRule>
  </conditionalFormatting>
  <conditionalFormatting sqref="J76">
    <cfRule type="containsText" dxfId="100" priority="2" operator="containsText" text="NA">
      <formula>NOT(ISERROR(SEARCH("NA",J76)))</formula>
    </cfRule>
  </conditionalFormatting>
  <conditionalFormatting sqref="J79">
    <cfRule type="containsText" dxfId="99" priority="1" operator="containsText" text="NA">
      <formula>NOT(ISERROR(SEARCH("NA",J79)))</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A91"/>
  <sheetViews>
    <sheetView topLeftCell="C9" zoomScale="110" workbookViewId="0">
      <selection activeCell="M22" sqref="M22"/>
    </sheetView>
  </sheetViews>
  <sheetFormatPr defaultColWidth="9.140625" defaultRowHeight="12.75" x14ac:dyDescent="0.2"/>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12.42578125" style="251" customWidth="1"/>
    <col min="26" max="16384" width="9.140625" style="251"/>
  </cols>
  <sheetData>
    <row r="1" spans="1:26" s="249" customFormat="1" x14ac:dyDescent="0.2">
      <c r="A1" s="248" t="s">
        <v>59</v>
      </c>
    </row>
    <row r="2" spans="1:26" s="249" customFormat="1" x14ac:dyDescent="0.2">
      <c r="A2" s="249" t="s">
        <v>170</v>
      </c>
      <c r="B2" s="249" t="s">
        <v>193</v>
      </c>
    </row>
    <row r="3" spans="1:26" s="249" customFormat="1" x14ac:dyDescent="0.2">
      <c r="A3" s="249" t="s">
        <v>62</v>
      </c>
    </row>
    <row r="4" spans="1:26" s="249" customFormat="1" x14ac:dyDescent="0.2">
      <c r="A4" s="248" t="s">
        <v>63</v>
      </c>
    </row>
    <row r="5" spans="1:26" s="249" customFormat="1" x14ac:dyDescent="0.2"/>
    <row r="6" spans="1:26" ht="13.5" x14ac:dyDescent="0.2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x14ac:dyDescent="0.2">
      <c r="A7" s="412" t="s">
        <v>195</v>
      </c>
      <c r="B7" s="413"/>
      <c r="C7" s="413"/>
      <c r="D7" s="413"/>
      <c r="E7" s="297"/>
      <c r="F7" s="297"/>
      <c r="G7" s="297"/>
      <c r="H7" s="297"/>
      <c r="I7" s="297"/>
      <c r="J7" s="297"/>
      <c r="K7" s="297"/>
      <c r="L7" s="297"/>
      <c r="M7" s="297"/>
      <c r="N7" s="297"/>
      <c r="O7" s="297"/>
      <c r="P7" s="297"/>
      <c r="Q7" s="297"/>
      <c r="R7" s="297"/>
      <c r="S7" s="297"/>
      <c r="T7" s="297"/>
      <c r="U7" s="297"/>
      <c r="V7" s="297"/>
      <c r="W7" s="297"/>
      <c r="X7" s="297"/>
      <c r="Y7" s="297"/>
    </row>
    <row r="8" spans="1:26" x14ac:dyDescent="0.2">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x14ac:dyDescent="0.2">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x14ac:dyDescent="0.2">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x14ac:dyDescent="0.2">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x14ac:dyDescent="0.2">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x14ac:dyDescent="0.2">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x14ac:dyDescent="0.2">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x14ac:dyDescent="0.2">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x14ac:dyDescent="0.2">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x14ac:dyDescent="0.2">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x14ac:dyDescent="0.2">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x14ac:dyDescent="0.2">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x14ac:dyDescent="0.2">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x14ac:dyDescent="0.2">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x14ac:dyDescent="0.2">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x14ac:dyDescent="0.2">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x14ac:dyDescent="0.2">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x14ac:dyDescent="0.2">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x14ac:dyDescent="0.2">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x14ac:dyDescent="0.2">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x14ac:dyDescent="0.2">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x14ac:dyDescent="0.2">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x14ac:dyDescent="0.2">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x14ac:dyDescent="0.2">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x14ac:dyDescent="0.2">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27" x14ac:dyDescent="0.2">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27" x14ac:dyDescent="0.2">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27" ht="13.5" x14ac:dyDescent="0.2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27" ht="24" customHeight="1" x14ac:dyDescent="0.25">
      <c r="A36" s="869" t="s">
        <v>198</v>
      </c>
      <c r="B36" s="869"/>
      <c r="C36" s="869"/>
      <c r="D36" s="869"/>
      <c r="E36" s="869"/>
      <c r="F36" s="869"/>
      <c r="G36" s="869"/>
      <c r="H36" s="869"/>
      <c r="I36" s="869"/>
      <c r="J36" s="869"/>
      <c r="K36" s="869"/>
      <c r="L36" s="869"/>
      <c r="M36" s="869"/>
      <c r="N36" s="411"/>
      <c r="O36" s="411"/>
      <c r="P36" s="411"/>
      <c r="Q36" s="411"/>
      <c r="R36" s="411"/>
      <c r="S36" s="411"/>
      <c r="T36" s="411"/>
      <c r="U36" s="411"/>
      <c r="V36" s="411"/>
      <c r="W36" s="411"/>
      <c r="X36" s="411"/>
      <c r="Y36" s="300"/>
      <c r="Z36" s="259"/>
    </row>
    <row r="37" spans="1:27" ht="13.5" x14ac:dyDescent="0.2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27" ht="13.5" x14ac:dyDescent="0.2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27" x14ac:dyDescent="0.2">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27" x14ac:dyDescent="0.2">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27" ht="13.5" x14ac:dyDescent="0.2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27" x14ac:dyDescent="0.2">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27" ht="38.25" customHeight="1" x14ac:dyDescent="0.2">
      <c r="A43" s="305" t="s">
        <v>180</v>
      </c>
      <c r="B43" s="862" t="s">
        <v>203</v>
      </c>
      <c r="C43" s="864"/>
      <c r="D43" s="287" t="s">
        <v>73</v>
      </c>
      <c r="E43" s="414"/>
      <c r="F43" s="287" t="s">
        <v>204</v>
      </c>
      <c r="G43" s="414"/>
      <c r="H43" s="862" t="s">
        <v>36</v>
      </c>
      <c r="I43" s="864"/>
      <c r="J43" s="862" t="s">
        <v>205</v>
      </c>
      <c r="K43" s="864"/>
      <c r="L43" s="862" t="s">
        <v>203</v>
      </c>
      <c r="M43" s="864"/>
      <c r="N43" s="297"/>
      <c r="O43" s="306" t="s">
        <v>73</v>
      </c>
      <c r="P43" s="862" t="s">
        <v>204</v>
      </c>
      <c r="Q43" s="864"/>
      <c r="R43" s="862" t="s">
        <v>36</v>
      </c>
      <c r="S43" s="864"/>
      <c r="T43" s="862" t="s">
        <v>205</v>
      </c>
      <c r="U43" s="864"/>
      <c r="V43" s="297"/>
      <c r="W43" s="297"/>
      <c r="X43" s="297"/>
      <c r="Y43" s="415" t="s">
        <v>180</v>
      </c>
      <c r="Z43" s="416" t="s">
        <v>221</v>
      </c>
      <c r="AA43" s="416" t="s">
        <v>222</v>
      </c>
    </row>
    <row r="44" spans="1:27" ht="12.75" customHeight="1" x14ac:dyDescent="0.25">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425" t="s">
        <v>12</v>
      </c>
      <c r="Z44" s="419">
        <v>64.791801236861005</v>
      </c>
      <c r="AA44" s="419">
        <v>36.118264945888001</v>
      </c>
    </row>
    <row r="45" spans="1:27" ht="12.75" customHeight="1" x14ac:dyDescent="0.25">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418" t="s">
        <v>3</v>
      </c>
      <c r="Z45" s="419">
        <v>69.143487148861993</v>
      </c>
      <c r="AA45" s="419">
        <v>56.362895005097002</v>
      </c>
    </row>
    <row r="46" spans="1:27" ht="12.75" customHeight="1" x14ac:dyDescent="0.25">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420" t="s">
        <v>134</v>
      </c>
      <c r="Z46" s="417">
        <v>70.170245375727006</v>
      </c>
      <c r="AA46" s="417">
        <v>58.322137632481997</v>
      </c>
    </row>
    <row r="47" spans="1:27" ht="12.75" customHeight="1" x14ac:dyDescent="0.25">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420" t="s">
        <v>157</v>
      </c>
      <c r="Z47" s="417">
        <v>73.629866785735004</v>
      </c>
      <c r="AA47" s="423"/>
    </row>
    <row r="48" spans="1:27" ht="12.75" customHeight="1" x14ac:dyDescent="0.25">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418" t="s">
        <v>75</v>
      </c>
      <c r="Z48" s="419">
        <v>74.504379898571003</v>
      </c>
      <c r="AA48" s="419">
        <v>52.665369649805001</v>
      </c>
    </row>
    <row r="49" spans="1:27" ht="12.75" customHeight="1" x14ac:dyDescent="0.25">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418" t="s">
        <v>2</v>
      </c>
      <c r="Z49" s="419">
        <v>74.794404408648006</v>
      </c>
      <c r="AA49" s="419">
        <v>62.124654182778997</v>
      </c>
    </row>
    <row r="50" spans="1:27" ht="12.75" customHeight="1" x14ac:dyDescent="0.25">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420" t="s">
        <v>26</v>
      </c>
      <c r="Z50" s="417">
        <v>75.989755204231997</v>
      </c>
      <c r="AA50" s="417">
        <v>56.585637920293998</v>
      </c>
    </row>
    <row r="51" spans="1:27" ht="12.75" customHeight="1" x14ac:dyDescent="0.25">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418" t="s">
        <v>7</v>
      </c>
      <c r="Z51" s="419">
        <v>77.166086312572006</v>
      </c>
      <c r="AA51" s="419">
        <v>63.568506533154</v>
      </c>
    </row>
    <row r="52" spans="1:27" ht="12.75" customHeight="1" x14ac:dyDescent="0.25">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418" t="s">
        <v>21</v>
      </c>
      <c r="Z52" s="419">
        <v>78.579011496749004</v>
      </c>
      <c r="AA52" s="419">
        <v>58.515141919031997</v>
      </c>
    </row>
    <row r="53" spans="1:27" ht="12.75" customHeight="1" x14ac:dyDescent="0.25">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418" t="s">
        <v>14</v>
      </c>
      <c r="Z53" s="419">
        <v>79.488345650938001</v>
      </c>
      <c r="AA53" s="419">
        <v>65.612450992039996</v>
      </c>
    </row>
    <row r="54" spans="1:27" ht="12.75" customHeight="1" x14ac:dyDescent="0.25">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420" t="s">
        <v>23</v>
      </c>
      <c r="Z54" s="417">
        <v>79.843265176227007</v>
      </c>
      <c r="AA54" s="417">
        <v>69.721310420286997</v>
      </c>
    </row>
    <row r="55" spans="1:27" ht="12.75" customHeight="1" x14ac:dyDescent="0.25">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420" t="s">
        <v>9</v>
      </c>
      <c r="Z55" s="417">
        <v>81.708947200186003</v>
      </c>
      <c r="AA55" s="417">
        <v>62.648641492684</v>
      </c>
    </row>
    <row r="56" spans="1:27" ht="12.75" customHeight="1" x14ac:dyDescent="0.25">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418" t="s">
        <v>15</v>
      </c>
      <c r="Z56" s="419">
        <v>81.984582170136051</v>
      </c>
      <c r="AA56" s="419">
        <v>62.479760710073705</v>
      </c>
    </row>
    <row r="57" spans="1:27" ht="13.5" x14ac:dyDescent="0.2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420" t="s">
        <v>121</v>
      </c>
      <c r="Z57" s="417">
        <v>81.987512789994</v>
      </c>
      <c r="AA57" s="417">
        <v>48.781889042435999</v>
      </c>
    </row>
    <row r="58" spans="1:27" ht="12.75" customHeight="1" x14ac:dyDescent="0.25">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420" t="s">
        <v>24</v>
      </c>
      <c r="Z58" s="417">
        <v>83.134337496938997</v>
      </c>
      <c r="AA58" s="417">
        <v>59.572149512587998</v>
      </c>
    </row>
    <row r="59" spans="1:27" ht="12.75" customHeight="1" x14ac:dyDescent="0.25">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420" t="s">
        <v>22</v>
      </c>
      <c r="Z59" s="417">
        <v>83.840589219056</v>
      </c>
      <c r="AA59" s="417">
        <v>62.423398938157</v>
      </c>
    </row>
    <row r="60" spans="1:27" ht="12.75" customHeight="1" x14ac:dyDescent="0.25">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420" t="s">
        <v>6</v>
      </c>
      <c r="Z60" s="417">
        <v>84.122272299231994</v>
      </c>
      <c r="AA60" s="417">
        <v>60.075091363382001</v>
      </c>
    </row>
    <row r="61" spans="1:27" ht="12.75" customHeight="1" x14ac:dyDescent="0.25">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418" t="s">
        <v>13</v>
      </c>
      <c r="Z61" s="419">
        <v>84.938763307325814</v>
      </c>
      <c r="AA61" s="419">
        <v>64.717813220508944</v>
      </c>
    </row>
    <row r="62" spans="1:27" ht="12.75" customHeight="1" x14ac:dyDescent="0.25">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418" t="s">
        <v>27</v>
      </c>
      <c r="Z62" s="419">
        <v>85.287690347604993</v>
      </c>
      <c r="AA62" s="419">
        <v>73.621505384708996</v>
      </c>
    </row>
    <row r="63" spans="1:27" ht="12.75" customHeight="1" x14ac:dyDescent="0.25">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418" t="s">
        <v>28</v>
      </c>
      <c r="Z63" s="419">
        <v>85.342872429581007</v>
      </c>
      <c r="AA63" s="419">
        <v>69.431222758253</v>
      </c>
    </row>
    <row r="64" spans="1:27" ht="12.75" customHeight="1" x14ac:dyDescent="0.25">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418" t="s">
        <v>17</v>
      </c>
      <c r="Z64" s="419">
        <v>85.932447335465</v>
      </c>
      <c r="AA64" s="419">
        <v>51.263417042405003</v>
      </c>
    </row>
    <row r="65" spans="1:27" ht="12.75" customHeight="1" x14ac:dyDescent="0.25">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418" t="s">
        <v>19</v>
      </c>
      <c r="Z65" s="419">
        <v>86.767221121209005</v>
      </c>
      <c r="AA65" s="419">
        <v>61.961632937784998</v>
      </c>
    </row>
    <row r="66" spans="1:27" ht="12.75" customHeight="1" x14ac:dyDescent="0.25">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c r="Y66" s="420" t="s">
        <v>109</v>
      </c>
      <c r="Z66" s="417">
        <v>86.913610332643003</v>
      </c>
      <c r="AA66" s="417">
        <v>71.000125486258995</v>
      </c>
    </row>
    <row r="67" spans="1:27" ht="12.75" customHeight="1" x14ac:dyDescent="0.25">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c r="Y67" s="420" t="s">
        <v>4</v>
      </c>
      <c r="Z67" s="417">
        <v>87.159695996531994</v>
      </c>
      <c r="AA67" s="417">
        <v>62.029211412168003</v>
      </c>
    </row>
    <row r="68" spans="1:27" ht="12.75" customHeight="1" x14ac:dyDescent="0.25">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c r="Y68" s="420" t="s">
        <v>86</v>
      </c>
      <c r="Z68" s="417">
        <v>90</v>
      </c>
      <c r="AA68" s="417">
        <v>75.331628385000002</v>
      </c>
    </row>
    <row r="69" spans="1:27" ht="12.75" customHeight="1" x14ac:dyDescent="0.25">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c r="Y69" s="420" t="s">
        <v>5</v>
      </c>
      <c r="Z69" s="417">
        <v>91.437063782394006</v>
      </c>
      <c r="AA69" s="417">
        <v>64.649174388136004</v>
      </c>
    </row>
    <row r="70" spans="1:27" ht="12.75" customHeight="1" x14ac:dyDescent="0.25">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c r="Y70" s="418" t="s">
        <v>25</v>
      </c>
      <c r="Z70" s="419">
        <v>91.552207945651006</v>
      </c>
      <c r="AA70" s="419">
        <v>77.113337507826998</v>
      </c>
    </row>
    <row r="71" spans="1:27" ht="12.75" customHeight="1" x14ac:dyDescent="0.25">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c r="Y71" s="420" t="s">
        <v>33</v>
      </c>
      <c r="Z71" s="417">
        <v>92.831720833256995</v>
      </c>
      <c r="AA71" s="417">
        <v>67.500034059274995</v>
      </c>
    </row>
    <row r="72" spans="1:27" ht="12.75" customHeight="1" x14ac:dyDescent="0.25">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c r="Y72" s="418" t="s">
        <v>29</v>
      </c>
      <c r="Z72" s="419">
        <v>92.832269297737</v>
      </c>
      <c r="AA72" s="419">
        <v>82.662162162162005</v>
      </c>
    </row>
    <row r="73" spans="1:27" ht="13.5" x14ac:dyDescent="0.2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c r="Y73" s="418" t="s">
        <v>82</v>
      </c>
      <c r="Z73" s="419">
        <v>95.882199195663006</v>
      </c>
      <c r="AA73" s="419">
        <v>71.218665353361004</v>
      </c>
    </row>
    <row r="74" spans="1:27" ht="12.75" customHeight="1" x14ac:dyDescent="0.25">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c r="Y74" s="420" t="s">
        <v>11</v>
      </c>
      <c r="Z74" s="417">
        <v>96.939693969396998</v>
      </c>
      <c r="AA74" s="417">
        <v>73.289720926995997</v>
      </c>
    </row>
    <row r="75" spans="1:27" ht="12.75" customHeight="1" x14ac:dyDescent="0.25">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c r="Y75" s="418" t="s">
        <v>31</v>
      </c>
      <c r="Z75" s="419">
        <v>96.950364754684998</v>
      </c>
      <c r="AA75" s="419">
        <v>70.976434400182995</v>
      </c>
    </row>
    <row r="76" spans="1:27" ht="12.75" customHeight="1" x14ac:dyDescent="0.25">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c r="Y76" s="420" t="s">
        <v>32</v>
      </c>
      <c r="Z76" s="417">
        <v>97.085653358607004</v>
      </c>
      <c r="AA76" s="417">
        <v>81.577797839192002</v>
      </c>
    </row>
    <row r="77" spans="1:27" ht="12.75" customHeight="1" x14ac:dyDescent="0.25">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c r="Y77" s="426" t="s">
        <v>111</v>
      </c>
      <c r="Z77" s="417">
        <v>98.807476881241996</v>
      </c>
      <c r="AA77" s="417">
        <v>82.855665561397998</v>
      </c>
    </row>
    <row r="78" spans="1:27" ht="12.75" customHeight="1" x14ac:dyDescent="0.25">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row>
    <row r="79" spans="1:27" ht="12.75" customHeight="1" x14ac:dyDescent="0.25">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c r="Y79" s="418"/>
      <c r="Z79" s="419"/>
      <c r="AA79" s="419"/>
    </row>
    <row r="80" spans="1:27" ht="13.5" x14ac:dyDescent="0.2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c r="Y80" s="418"/>
      <c r="Z80" s="419"/>
      <c r="AA80" s="419"/>
    </row>
    <row r="81" spans="1:27" ht="12.75" customHeight="1" x14ac:dyDescent="0.25">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c r="Y81" s="418"/>
      <c r="Z81" s="419"/>
      <c r="AA81" s="423"/>
    </row>
    <row r="82" spans="1:27" ht="12.75" customHeight="1" x14ac:dyDescent="0.25">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c r="Y82" s="420"/>
      <c r="Z82" s="417"/>
      <c r="AA82" s="417"/>
    </row>
    <row r="83" spans="1:27" ht="12.75" customHeight="1" x14ac:dyDescent="0.25">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c r="Y83" s="420"/>
      <c r="Z83" s="417"/>
      <c r="AA83" s="417"/>
    </row>
    <row r="84" spans="1:27" ht="12.75" customHeight="1" x14ac:dyDescent="0.25">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c r="Y84" s="420"/>
      <c r="Z84" s="417"/>
      <c r="AA84" s="417"/>
    </row>
    <row r="85" spans="1:27" ht="12.75" customHeight="1" x14ac:dyDescent="0.25">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c r="Y85" s="420"/>
      <c r="Z85" s="417"/>
      <c r="AA85" s="417"/>
    </row>
    <row r="86" spans="1:27" ht="12.75" customHeight="1" x14ac:dyDescent="0.25">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c r="Y86" s="418"/>
      <c r="Z86" s="419"/>
      <c r="AA86" s="424"/>
    </row>
    <row r="87" spans="1:27" ht="12.75" customHeight="1" x14ac:dyDescent="0.25">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c r="Y87" s="418"/>
      <c r="Z87" s="419"/>
      <c r="AA87" s="424"/>
    </row>
    <row r="88" spans="1:27" ht="12.75" customHeight="1" x14ac:dyDescent="0.25">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c r="Y88" s="420"/>
      <c r="Z88" s="417"/>
      <c r="AA88" s="357"/>
    </row>
    <row r="89" spans="1:27" ht="12.75" customHeight="1" x14ac:dyDescent="0.25">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c r="Y89" s="418"/>
      <c r="Z89" s="419"/>
      <c r="AA89" s="357"/>
    </row>
    <row r="90" spans="1:27" ht="12.75" customHeight="1" x14ac:dyDescent="0.25">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c r="Y90" s="420"/>
      <c r="Z90" s="417"/>
      <c r="AA90" s="357"/>
    </row>
    <row r="91" spans="1:27" ht="12.75" customHeight="1" x14ac:dyDescent="0.25">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c r="Y91" s="421"/>
      <c r="Z91" s="422"/>
      <c r="AA91" s="357"/>
    </row>
  </sheetData>
  <sortState ref="Y44:AA78">
    <sortCondition ref="Z44:Z78"/>
  </sortState>
  <mergeCells count="8">
    <mergeCell ref="P43:Q43"/>
    <mergeCell ref="R43:S43"/>
    <mergeCell ref="T43:U43"/>
    <mergeCell ref="A36:M36"/>
    <mergeCell ref="B43:C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Z79 Z68:AA77 AA79:AA85">
    <cfRule type="containsText" dxfId="98" priority="34" operator="containsText" text="NA">
      <formula>NOT(ISERROR(SEARCH("NA",B44)))</formula>
    </cfRule>
  </conditionalFormatting>
  <conditionalFormatting sqref="B67">
    <cfRule type="containsText" dxfId="97" priority="33" operator="containsText" text="NA">
      <formula>NOT(ISERROR(SEARCH("NA",B67)))</formula>
    </cfRule>
  </conditionalFormatting>
  <conditionalFormatting sqref="D67">
    <cfRule type="containsText" dxfId="96" priority="32" operator="containsText" text="NA">
      <formula>NOT(ISERROR(SEARCH("NA",D67)))</formula>
    </cfRule>
  </conditionalFormatting>
  <conditionalFormatting sqref="J67">
    <cfRule type="containsText" dxfId="95" priority="31" operator="containsText" text="NA">
      <formula>NOT(ISERROR(SEARCH("NA",J67)))</formula>
    </cfRule>
  </conditionalFormatting>
  <conditionalFormatting sqref="B55">
    <cfRule type="containsText" dxfId="94" priority="30" operator="containsText" text="NA">
      <formula>NOT(ISERROR(SEARCH("NA",B55)))</formula>
    </cfRule>
  </conditionalFormatting>
  <conditionalFormatting sqref="D55">
    <cfRule type="containsText" dxfId="93" priority="29" operator="containsText" text="NA">
      <formula>NOT(ISERROR(SEARCH("NA",D55)))</formula>
    </cfRule>
  </conditionalFormatting>
  <conditionalFormatting sqref="J55">
    <cfRule type="containsText" dxfId="92" priority="27" operator="containsText" text="NA">
      <formula>NOT(ISERROR(SEARCH("NA",J55)))</formula>
    </cfRule>
  </conditionalFormatting>
  <conditionalFormatting sqref="H55">
    <cfRule type="containsText" dxfId="91" priority="28" operator="containsText" text="NA">
      <formula>NOT(ISERROR(SEARCH("NA",H55)))</formula>
    </cfRule>
  </conditionalFormatting>
  <conditionalFormatting sqref="B54">
    <cfRule type="containsText" dxfId="90" priority="43" operator="containsText" text="NA">
      <formula>NOT(ISERROR(SEARCH("NA",B54)))</formula>
    </cfRule>
  </conditionalFormatting>
  <conditionalFormatting sqref="D54">
    <cfRule type="containsText" dxfId="89" priority="42" operator="containsText" text="NA">
      <formula>NOT(ISERROR(SEARCH("NA",D54)))</formula>
    </cfRule>
  </conditionalFormatting>
  <conditionalFormatting sqref="F45:F90">
    <cfRule type="containsText" dxfId="88" priority="41" operator="containsText" text="NA">
      <formula>NOT(ISERROR(SEARCH("NA",F45)))</formula>
    </cfRule>
  </conditionalFormatting>
  <conditionalFormatting sqref="D91">
    <cfRule type="containsText" dxfId="87" priority="40" operator="containsText" text="NA">
      <formula>NOT(ISERROR(SEARCH("NA",D91)))</formula>
    </cfRule>
  </conditionalFormatting>
  <conditionalFormatting sqref="B91">
    <cfRule type="containsText" dxfId="86" priority="39" operator="containsText" text="NA">
      <formula>NOT(ISERROR(SEARCH("NA",B91)))</formula>
    </cfRule>
  </conditionalFormatting>
  <conditionalFormatting sqref="H54 H58:H59 H61:H62 H64:H65">
    <cfRule type="containsText" dxfId="85" priority="38" operator="containsText" text="NA">
      <formula>NOT(ISERROR(SEARCH("NA",H54)))</formula>
    </cfRule>
  </conditionalFormatting>
  <conditionalFormatting sqref="H91">
    <cfRule type="containsText" dxfId="84" priority="37" operator="containsText" text="NA">
      <formula>NOT(ISERROR(SEARCH("NA",H91)))</formula>
    </cfRule>
  </conditionalFormatting>
  <conditionalFormatting sqref="J91">
    <cfRule type="containsText" dxfId="83" priority="35" operator="containsText" text="NA">
      <formula>NOT(ISERROR(SEARCH("NA",J91)))</formula>
    </cfRule>
  </conditionalFormatting>
  <conditionalFormatting sqref="J54">
    <cfRule type="containsText" dxfId="82" priority="36"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81" priority="26" operator="containsText" text="NA">
      <formula>NOT(ISERROR(SEARCH("NA",B46)))</formula>
    </cfRule>
  </conditionalFormatting>
  <conditionalFormatting sqref="B53 D53 H53 J53">
    <cfRule type="containsText" dxfId="80" priority="25" operator="containsText" text="NA">
      <formula>NOT(ISERROR(SEARCH("NA",B53)))</formula>
    </cfRule>
  </conditionalFormatting>
  <conditionalFormatting sqref="F44">
    <cfRule type="containsText" dxfId="79" priority="24" operator="containsText" text="NA">
      <formula>NOT(ISERROR(SEARCH("NA",F44)))</formula>
    </cfRule>
  </conditionalFormatting>
  <conditionalFormatting sqref="D44">
    <cfRule type="containsText" dxfId="78" priority="23" operator="containsText" text="NA">
      <formula>NOT(ISERROR(SEARCH("NA",D44)))</formula>
    </cfRule>
  </conditionalFormatting>
  <conditionalFormatting sqref="H44">
    <cfRule type="containsText" dxfId="77" priority="22" operator="containsText" text="NA">
      <formula>NOT(ISERROR(SEARCH("NA",H44)))</formula>
    </cfRule>
  </conditionalFormatting>
  <conditionalFormatting sqref="J44">
    <cfRule type="containsText" dxfId="76" priority="21" operator="containsText" text="NA">
      <formula>NOT(ISERROR(SEARCH("NA",J44)))</formula>
    </cfRule>
  </conditionalFormatting>
  <conditionalFormatting sqref="D84 F84 H84 J84">
    <cfRule type="containsText" dxfId="75" priority="20" operator="containsText" text="NA">
      <formula>NOT(ISERROR(SEARCH("NA",D84)))</formula>
    </cfRule>
  </conditionalFormatting>
  <conditionalFormatting sqref="D80">
    <cfRule type="containsText" dxfId="74" priority="19" operator="containsText" text="NA">
      <formula>NOT(ISERROR(SEARCH("NA",D80)))</formula>
    </cfRule>
  </conditionalFormatting>
  <conditionalFormatting sqref="F80">
    <cfRule type="containsText" dxfId="73" priority="18" operator="containsText" text="NA">
      <formula>NOT(ISERROR(SEARCH("NA",F80)))</formula>
    </cfRule>
  </conditionalFormatting>
  <conditionalFormatting sqref="J76">
    <cfRule type="containsText" dxfId="72" priority="17" operator="containsText" text="NA">
      <formula>NOT(ISERROR(SEARCH("NA",J76)))</formula>
    </cfRule>
  </conditionalFormatting>
  <conditionalFormatting sqref="J79">
    <cfRule type="containsText" dxfId="71" priority="16" operator="containsText" text="NA">
      <formula>NOT(ISERROR(SEARCH("NA",J79)))</formula>
    </cfRule>
  </conditionalFormatting>
  <conditionalFormatting sqref="Z45 Z47:Z53 Z55 Z57:Z67 Z81:Z83 Z85:Z89">
    <cfRule type="containsText" dxfId="70" priority="13" operator="containsText" text="NA">
      <formula>NOT(ISERROR(SEARCH("NA",Z45)))</formula>
    </cfRule>
  </conditionalFormatting>
  <conditionalFormatting sqref="Z67">
    <cfRule type="containsText" dxfId="69" priority="12" operator="containsText" text="NA">
      <formula>NOT(ISERROR(SEARCH("NA",Z67)))</formula>
    </cfRule>
  </conditionalFormatting>
  <conditionalFormatting sqref="Z55">
    <cfRule type="containsText" dxfId="68" priority="11" operator="containsText" text="NA">
      <formula>NOT(ISERROR(SEARCH("NA",Z55)))</formula>
    </cfRule>
  </conditionalFormatting>
  <conditionalFormatting sqref="Z54">
    <cfRule type="containsText" dxfId="67" priority="15" operator="containsText" text="NA">
      <formula>NOT(ISERROR(SEARCH("NA",Z54)))</formula>
    </cfRule>
  </conditionalFormatting>
  <conditionalFormatting sqref="Z91">
    <cfRule type="containsText" dxfId="66" priority="14" operator="containsText" text="NA">
      <formula>NOT(ISERROR(SEARCH("NA",Z91)))</formula>
    </cfRule>
  </conditionalFormatting>
  <conditionalFormatting sqref="Z46 Z48 Z50 Z52 Z54 Z56 Z58 Z60 Z62 Z64 Z66 Z69 Z71 Z73 Z75 Z77 Z80 Z82 Z84 Z86 Z88 Z90">
    <cfRule type="containsText" dxfId="65" priority="10" operator="containsText" text="NA">
      <formula>NOT(ISERROR(SEARCH("NA",Z46)))</formula>
    </cfRule>
  </conditionalFormatting>
  <conditionalFormatting sqref="Z53">
    <cfRule type="containsText" dxfId="64" priority="9" operator="containsText" text="NA">
      <formula>NOT(ISERROR(SEARCH("NA",Z53)))</formula>
    </cfRule>
  </conditionalFormatting>
  <conditionalFormatting sqref="Z44">
    <cfRule type="containsText" dxfId="63" priority="8" operator="containsText" text="NA">
      <formula>NOT(ISERROR(SEARCH("NA",Z44)))</formula>
    </cfRule>
  </conditionalFormatting>
  <conditionalFormatting sqref="Z84">
    <cfRule type="containsText" dxfId="62" priority="7" operator="containsText" text="NA">
      <formula>NOT(ISERROR(SEARCH("NA",Z84)))</formula>
    </cfRule>
  </conditionalFormatting>
  <conditionalFormatting sqref="Z80">
    <cfRule type="containsText" dxfId="61" priority="6" operator="containsText" text="NA">
      <formula>NOT(ISERROR(SEARCH("NA",Z80)))</formula>
    </cfRule>
  </conditionalFormatting>
  <conditionalFormatting sqref="AA60 AA85 AA81:AA83 AA63 AA66:AA71">
    <cfRule type="containsText" dxfId="60" priority="4" operator="containsText" text="NA">
      <formula>NOT(ISERROR(SEARCH("NA",AA60)))</formula>
    </cfRule>
  </conditionalFormatting>
  <conditionalFormatting sqref="AA45:AA67">
    <cfRule type="containsText" dxfId="59" priority="5" operator="containsText" text="NA">
      <formula>NOT(ISERROR(SEARCH("NA",AA45)))</formula>
    </cfRule>
  </conditionalFormatting>
  <conditionalFormatting sqref="AA44">
    <cfRule type="containsText" dxfId="58" priority="3" operator="containsText" text="NA">
      <formula>NOT(ISERROR(SEARCH("NA",AA44)))</formula>
    </cfRule>
  </conditionalFormatting>
  <conditionalFormatting sqref="AA84">
    <cfRule type="containsText" dxfId="57" priority="2" operator="containsText" text="NA">
      <formula>NOT(ISERROR(SEARCH("NA",AA84)))</formula>
    </cfRule>
  </conditionalFormatting>
  <conditionalFormatting sqref="AA80">
    <cfRule type="containsText" dxfId="56" priority="1" operator="containsText" text="NA">
      <formula>NOT(ISERROR(SEARCH("NA",AA80)))</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AP91"/>
  <sheetViews>
    <sheetView topLeftCell="O4" zoomScale="115" zoomScaleNormal="115" zoomScalePageLayoutView="115" workbookViewId="0">
      <selection activeCell="O43" sqref="A43:XFD43"/>
    </sheetView>
  </sheetViews>
  <sheetFormatPr defaultColWidth="9.140625" defaultRowHeight="12.75" x14ac:dyDescent="0.2"/>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13.140625" style="251" customWidth="1"/>
    <col min="26" max="26" width="7.7109375" style="251" customWidth="1"/>
    <col min="27" max="31" width="9.140625" style="251"/>
    <col min="32" max="32" width="3.42578125" style="251" customWidth="1"/>
    <col min="33" max="37" width="9.140625" style="251"/>
    <col min="38" max="38" width="14.140625" style="251" customWidth="1"/>
    <col min="39" max="16384" width="9.140625" style="251"/>
  </cols>
  <sheetData>
    <row r="1" spans="1:26" s="249" customFormat="1" x14ac:dyDescent="0.2">
      <c r="A1" s="248" t="s">
        <v>59</v>
      </c>
    </row>
    <row r="2" spans="1:26" s="249" customFormat="1" x14ac:dyDescent="0.2">
      <c r="A2" s="249" t="s">
        <v>170</v>
      </c>
      <c r="B2" s="249" t="s">
        <v>193</v>
      </c>
    </row>
    <row r="3" spans="1:26" s="249" customFormat="1" x14ac:dyDescent="0.2">
      <c r="A3" s="249" t="s">
        <v>62</v>
      </c>
    </row>
    <row r="4" spans="1:26" s="249" customFormat="1" x14ac:dyDescent="0.2">
      <c r="A4" s="248" t="s">
        <v>63</v>
      </c>
    </row>
    <row r="5" spans="1:26" s="249" customFormat="1" x14ac:dyDescent="0.2"/>
    <row r="6" spans="1:26" ht="13.5" x14ac:dyDescent="0.2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x14ac:dyDescent="0.2">
      <c r="A7" s="298" t="s">
        <v>195</v>
      </c>
      <c r="B7" s="297"/>
      <c r="C7" s="297"/>
      <c r="D7" s="297"/>
      <c r="E7" s="297"/>
      <c r="F7" s="297"/>
      <c r="G7" s="297"/>
      <c r="H7" s="297"/>
      <c r="I7" s="297"/>
      <c r="J7" s="297"/>
      <c r="K7" s="297"/>
      <c r="L7" s="297"/>
      <c r="M7" s="297"/>
      <c r="N7" s="297"/>
      <c r="O7" s="297"/>
      <c r="P7" s="297"/>
      <c r="Q7" s="297"/>
      <c r="R7" s="297"/>
      <c r="S7" s="297"/>
      <c r="T7" s="297"/>
      <c r="U7" s="297"/>
      <c r="V7" s="297"/>
      <c r="W7" s="297"/>
      <c r="X7" s="297"/>
      <c r="Y7" s="297"/>
    </row>
    <row r="8" spans="1:26" x14ac:dyDescent="0.2">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x14ac:dyDescent="0.2">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x14ac:dyDescent="0.2">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x14ac:dyDescent="0.2">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x14ac:dyDescent="0.2">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x14ac:dyDescent="0.2">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x14ac:dyDescent="0.2">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x14ac:dyDescent="0.2">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x14ac:dyDescent="0.2">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x14ac:dyDescent="0.2">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x14ac:dyDescent="0.2">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x14ac:dyDescent="0.2">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x14ac:dyDescent="0.2">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x14ac:dyDescent="0.2">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x14ac:dyDescent="0.2">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x14ac:dyDescent="0.2">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x14ac:dyDescent="0.2">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x14ac:dyDescent="0.2">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x14ac:dyDescent="0.2">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x14ac:dyDescent="0.2">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x14ac:dyDescent="0.2">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x14ac:dyDescent="0.2">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x14ac:dyDescent="0.2">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x14ac:dyDescent="0.2">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x14ac:dyDescent="0.2">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42" x14ac:dyDescent="0.2">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42" x14ac:dyDescent="0.2">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42" ht="13.5" x14ac:dyDescent="0.2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42" ht="24" customHeight="1" x14ac:dyDescent="0.25">
      <c r="A36" s="869" t="s">
        <v>198</v>
      </c>
      <c r="B36" s="869"/>
      <c r="C36" s="869"/>
      <c r="D36" s="869"/>
      <c r="E36" s="869"/>
      <c r="F36" s="869"/>
      <c r="G36" s="869"/>
      <c r="H36" s="869"/>
      <c r="I36" s="869"/>
      <c r="J36" s="869"/>
      <c r="K36" s="869"/>
      <c r="L36" s="869"/>
      <c r="M36" s="869"/>
      <c r="N36" s="301"/>
      <c r="O36" s="301"/>
      <c r="P36" s="301"/>
      <c r="Q36" s="301"/>
      <c r="R36" s="301"/>
      <c r="S36" s="301"/>
      <c r="T36" s="301"/>
      <c r="U36" s="301"/>
      <c r="V36" s="301"/>
      <c r="W36" s="301"/>
      <c r="X36" s="301"/>
      <c r="Y36" s="300"/>
      <c r="Z36" s="259"/>
    </row>
    <row r="37" spans="1:42" ht="13.5" x14ac:dyDescent="0.2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42" ht="13.5" x14ac:dyDescent="0.2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42" x14ac:dyDescent="0.2">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42" x14ac:dyDescent="0.2">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42" ht="13.5" x14ac:dyDescent="0.2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42" x14ac:dyDescent="0.2">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42" ht="38.25" customHeight="1" x14ac:dyDescent="0.2">
      <c r="A43" s="305" t="s">
        <v>180</v>
      </c>
      <c r="B43" s="862" t="s">
        <v>203</v>
      </c>
      <c r="C43" s="864"/>
      <c r="D43" s="862" t="s">
        <v>73</v>
      </c>
      <c r="E43" s="864"/>
      <c r="F43" s="862" t="s">
        <v>204</v>
      </c>
      <c r="G43" s="864"/>
      <c r="H43" s="862" t="s">
        <v>36</v>
      </c>
      <c r="I43" s="864"/>
      <c r="J43" s="862" t="s">
        <v>205</v>
      </c>
      <c r="K43" s="864"/>
      <c r="L43" s="862" t="s">
        <v>203</v>
      </c>
      <c r="M43" s="864"/>
      <c r="N43" s="297"/>
      <c r="O43" s="306" t="s">
        <v>73</v>
      </c>
      <c r="P43" s="862" t="s">
        <v>204</v>
      </c>
      <c r="Q43" s="864"/>
      <c r="R43" s="862" t="s">
        <v>36</v>
      </c>
      <c r="S43" s="864"/>
      <c r="T43" s="862" t="s">
        <v>205</v>
      </c>
      <c r="U43" s="864"/>
      <c r="V43" s="297"/>
      <c r="W43" s="297"/>
      <c r="X43" s="297"/>
      <c r="Y43" s="305" t="s">
        <v>180</v>
      </c>
      <c r="Z43" s="287" t="s">
        <v>203</v>
      </c>
      <c r="AA43" s="287" t="s">
        <v>73</v>
      </c>
      <c r="AB43" s="287" t="s">
        <v>204</v>
      </c>
      <c r="AC43" s="287" t="s">
        <v>36</v>
      </c>
      <c r="AD43" s="287" t="s">
        <v>205</v>
      </c>
      <c r="AE43" s="287" t="s">
        <v>203</v>
      </c>
      <c r="AF43" s="287"/>
      <c r="AG43" s="306" t="s">
        <v>73</v>
      </c>
      <c r="AH43" s="287" t="s">
        <v>204</v>
      </c>
      <c r="AI43" s="287" t="s">
        <v>36</v>
      </c>
      <c r="AJ43" s="287" t="s">
        <v>205</v>
      </c>
      <c r="AL43" s="358" t="s">
        <v>180</v>
      </c>
      <c r="AM43" s="359" t="s">
        <v>191</v>
      </c>
      <c r="AN43" s="306" t="s">
        <v>73</v>
      </c>
    </row>
    <row r="44" spans="1:42" ht="12.75" customHeight="1" x14ac:dyDescent="0.25">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340" t="s">
        <v>111</v>
      </c>
      <c r="Z44" s="341">
        <v>99.396195362363997</v>
      </c>
      <c r="AA44" s="341">
        <v>98.807476881241996</v>
      </c>
      <c r="AB44" s="341">
        <v>82.855665561397998</v>
      </c>
      <c r="AC44" s="341"/>
      <c r="AD44" s="342">
        <v>56.505700820333999</v>
      </c>
      <c r="AE44" s="343">
        <v>49.396195362363997</v>
      </c>
      <c r="AF44" s="343"/>
      <c r="AG44" s="344">
        <v>48.807476881241996</v>
      </c>
      <c r="AH44" s="343">
        <v>32.855665561397998</v>
      </c>
      <c r="AI44" s="343"/>
      <c r="AJ44" s="343">
        <v>6.505700820333999</v>
      </c>
      <c r="AL44" s="340" t="s">
        <v>111</v>
      </c>
      <c r="AN44" s="360">
        <f>100-(AG44+50)</f>
        <v>1.1925231187580039</v>
      </c>
      <c r="AP44" s="235"/>
    </row>
    <row r="45" spans="1:42" ht="12.75" customHeight="1" x14ac:dyDescent="0.25">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345" t="s">
        <v>32</v>
      </c>
      <c r="Z45" s="343"/>
      <c r="AA45" s="341">
        <v>97.085653358607004</v>
      </c>
      <c r="AB45" s="341">
        <v>81.577797839192002</v>
      </c>
      <c r="AC45" s="341"/>
      <c r="AD45" s="342">
        <v>55.726167626360002</v>
      </c>
      <c r="AE45" s="343"/>
      <c r="AF45" s="343"/>
      <c r="AG45" s="344">
        <v>47.085653358607004</v>
      </c>
      <c r="AH45" s="343">
        <v>31.577797839192002</v>
      </c>
      <c r="AI45" s="343" t="s">
        <v>153</v>
      </c>
      <c r="AJ45" s="343">
        <v>5.7261676263600023</v>
      </c>
      <c r="AL45" s="345" t="s">
        <v>32</v>
      </c>
      <c r="AN45" s="360">
        <f t="shared" ref="AN45:AN78" si="0">100-(AG45+50)</f>
        <v>2.9143466413929957</v>
      </c>
    </row>
    <row r="46" spans="1:42" ht="12.75" customHeight="1" x14ac:dyDescent="0.25">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345" t="s">
        <v>210</v>
      </c>
      <c r="Z46" s="341">
        <v>99.794158769613006</v>
      </c>
      <c r="AA46" s="341">
        <v>96.950364754684998</v>
      </c>
      <c r="AB46" s="341">
        <v>70.976434400182995</v>
      </c>
      <c r="AC46" s="341">
        <v>64.845413820958996</v>
      </c>
      <c r="AD46" s="342">
        <v>43.314353935164</v>
      </c>
      <c r="AE46" s="343">
        <v>49.794158769613006</v>
      </c>
      <c r="AF46" s="343"/>
      <c r="AG46" s="344">
        <v>46.950364754684998</v>
      </c>
      <c r="AH46" s="343">
        <v>20.976434400182995</v>
      </c>
      <c r="AI46" s="343">
        <v>14.845413820958996</v>
      </c>
      <c r="AJ46" s="343">
        <v>-6.6856460648359999</v>
      </c>
      <c r="AL46" s="345" t="s">
        <v>210</v>
      </c>
      <c r="AM46" s="237">
        <v>0.7102040892650171</v>
      </c>
      <c r="AN46" s="360">
        <f t="shared" si="0"/>
        <v>3.0496352453150024</v>
      </c>
    </row>
    <row r="47" spans="1:42" ht="12.75" customHeight="1" x14ac:dyDescent="0.25">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345" t="s">
        <v>11</v>
      </c>
      <c r="Z47" s="343">
        <v>97.562471255557</v>
      </c>
      <c r="AA47" s="341">
        <v>96.939693969396998</v>
      </c>
      <c r="AB47" s="341">
        <v>73.289720926995997</v>
      </c>
      <c r="AC47" s="341">
        <v>66.652236652236994</v>
      </c>
      <c r="AD47" s="342">
        <v>38.798655838701002</v>
      </c>
      <c r="AE47" s="343">
        <v>47.562471255557</v>
      </c>
      <c r="AF47" s="343"/>
      <c r="AG47" s="344">
        <v>46.939693969396998</v>
      </c>
      <c r="AH47" s="343">
        <v>23.289720926995997</v>
      </c>
      <c r="AI47" s="343">
        <v>16.652236652236994</v>
      </c>
      <c r="AJ47" s="343">
        <v>-11.201344161298998</v>
      </c>
      <c r="AL47" s="345" t="s">
        <v>11</v>
      </c>
      <c r="AM47" s="237">
        <v>0.86247675759968012</v>
      </c>
      <c r="AN47" s="360">
        <f t="shared" si="0"/>
        <v>3.0603060306030017</v>
      </c>
    </row>
    <row r="48" spans="1:42" ht="12.75" customHeight="1" x14ac:dyDescent="0.25">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345" t="s">
        <v>82</v>
      </c>
      <c r="Z48" s="341">
        <v>98.741603156912007</v>
      </c>
      <c r="AA48" s="341">
        <v>95.882199195663006</v>
      </c>
      <c r="AB48" s="341">
        <v>71.218665353361004</v>
      </c>
      <c r="AC48" s="341">
        <v>66.602197509044998</v>
      </c>
      <c r="AD48" s="342">
        <v>37.469390253857</v>
      </c>
      <c r="AE48" s="343">
        <v>48.741603156912007</v>
      </c>
      <c r="AF48" s="343"/>
      <c r="AG48" s="344">
        <v>45.882199195663006</v>
      </c>
      <c r="AH48" s="343">
        <v>21.218665353361004</v>
      </c>
      <c r="AI48" s="343">
        <v>16.602197509044998</v>
      </c>
      <c r="AJ48" s="343">
        <v>-12.530609746143</v>
      </c>
      <c r="AL48" s="345" t="s">
        <v>82</v>
      </c>
      <c r="AM48" s="237">
        <v>0.64558165942170087</v>
      </c>
      <c r="AN48" s="360">
        <f t="shared" si="0"/>
        <v>4.1178008043369942</v>
      </c>
    </row>
    <row r="49" spans="1:40" ht="12.75" customHeight="1" x14ac:dyDescent="0.25">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345" t="s">
        <v>29</v>
      </c>
      <c r="Z49" s="341">
        <v>99.600110314396005</v>
      </c>
      <c r="AA49" s="341">
        <v>92.832269297737</v>
      </c>
      <c r="AB49" s="341">
        <v>82.662162162162005</v>
      </c>
      <c r="AC49" s="341">
        <v>80.966935259793999</v>
      </c>
      <c r="AD49" s="342">
        <v>55.657093124455997</v>
      </c>
      <c r="AE49" s="343">
        <v>49.600110314396005</v>
      </c>
      <c r="AF49" s="343"/>
      <c r="AG49" s="344">
        <v>42.832269297737</v>
      </c>
      <c r="AH49" s="343">
        <v>32.662162162162005</v>
      </c>
      <c r="AI49" s="343">
        <v>30.966935259793999</v>
      </c>
      <c r="AJ49" s="343">
        <v>5.6570931244559972</v>
      </c>
      <c r="AL49" s="345" t="s">
        <v>29</v>
      </c>
      <c r="AN49" s="360">
        <f t="shared" si="0"/>
        <v>7.1677307022630004</v>
      </c>
    </row>
    <row r="50" spans="1:40" ht="12.75" customHeight="1" x14ac:dyDescent="0.25">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352" t="s">
        <v>33</v>
      </c>
      <c r="Z50" s="353">
        <v>99.617197468816002</v>
      </c>
      <c r="AA50" s="354">
        <v>92.831720833256995</v>
      </c>
      <c r="AB50" s="354">
        <v>67.500034059274995</v>
      </c>
      <c r="AC50" s="354">
        <v>59.221279460513998</v>
      </c>
      <c r="AD50" s="355">
        <v>39.873972992519001</v>
      </c>
      <c r="AE50" s="353">
        <v>49.617197468816002</v>
      </c>
      <c r="AF50" s="353"/>
      <c r="AG50" s="356">
        <v>42.831720833256995</v>
      </c>
      <c r="AH50" s="353">
        <v>17.500034059274995</v>
      </c>
      <c r="AI50" s="353">
        <v>9.2212794605139976</v>
      </c>
      <c r="AJ50" s="353">
        <v>-10.126027007480999</v>
      </c>
      <c r="AK50" s="357"/>
      <c r="AL50" s="352" t="s">
        <v>33</v>
      </c>
      <c r="AM50" s="240">
        <v>0.55682628229713504</v>
      </c>
      <c r="AN50" s="360">
        <f t="shared" si="0"/>
        <v>7.1682791667430052</v>
      </c>
    </row>
    <row r="51" spans="1:40" ht="12.75" customHeight="1" x14ac:dyDescent="0.25">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345" t="s">
        <v>207</v>
      </c>
      <c r="Z51" s="341">
        <v>99.455930359085997</v>
      </c>
      <c r="AA51" s="341">
        <v>91.552207945651006</v>
      </c>
      <c r="AB51" s="341">
        <v>77.113337507826998</v>
      </c>
      <c r="AC51" s="341">
        <v>72.335647202939995</v>
      </c>
      <c r="AD51" s="342">
        <v>48.937977909940997</v>
      </c>
      <c r="AE51" s="343">
        <v>49.455930359085997</v>
      </c>
      <c r="AF51" s="343"/>
      <c r="AG51" s="344">
        <v>41.552207945651006</v>
      </c>
      <c r="AH51" s="343">
        <v>27.113337507826998</v>
      </c>
      <c r="AI51" s="343">
        <v>22.335647202939995</v>
      </c>
      <c r="AJ51" s="343">
        <v>-1.0620220900590027</v>
      </c>
      <c r="AL51" s="345" t="s">
        <v>207</v>
      </c>
      <c r="AM51" s="237">
        <v>0.87985059987309877</v>
      </c>
      <c r="AN51" s="360">
        <f t="shared" si="0"/>
        <v>8.4477920543489944</v>
      </c>
    </row>
    <row r="52" spans="1:40" ht="12.75" customHeight="1" x14ac:dyDescent="0.25">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345" t="s">
        <v>5</v>
      </c>
      <c r="Z52" s="343">
        <v>98.682485198655002</v>
      </c>
      <c r="AA52" s="341">
        <v>91.437063782394006</v>
      </c>
      <c r="AB52" s="341">
        <v>64.649174388136004</v>
      </c>
      <c r="AC52" s="341">
        <v>54.644060455011001</v>
      </c>
      <c r="AD52" s="342">
        <v>42.554964523671998</v>
      </c>
      <c r="AE52" s="343">
        <v>48.682485198655002</v>
      </c>
      <c r="AF52" s="343"/>
      <c r="AG52" s="344">
        <v>41.437063782394006</v>
      </c>
      <c r="AH52" s="343">
        <v>14.649174388136004</v>
      </c>
      <c r="AI52" s="343">
        <v>4.644060455011001</v>
      </c>
      <c r="AJ52" s="343">
        <v>-7.4450354763280018</v>
      </c>
      <c r="AL52" s="345" t="s">
        <v>5</v>
      </c>
      <c r="AM52" s="237">
        <v>0.75156299559298934</v>
      </c>
      <c r="AN52" s="360">
        <f t="shared" si="0"/>
        <v>8.5629362176059942</v>
      </c>
    </row>
    <row r="53" spans="1:40" ht="12.75" customHeight="1" x14ac:dyDescent="0.25">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345" t="s">
        <v>86</v>
      </c>
      <c r="Z53" s="343">
        <v>99.618745035743004</v>
      </c>
      <c r="AA53" s="341">
        <v>90</v>
      </c>
      <c r="AB53" s="341">
        <v>75.331628385000002</v>
      </c>
      <c r="AC53" s="341">
        <v>72.165792922674001</v>
      </c>
      <c r="AD53" s="342">
        <v>44.850757930927003</v>
      </c>
      <c r="AE53" s="343">
        <v>49.618745035743004</v>
      </c>
      <c r="AF53" s="343"/>
      <c r="AG53" s="344">
        <v>40</v>
      </c>
      <c r="AH53" s="343">
        <v>25.331628385000002</v>
      </c>
      <c r="AI53" s="343">
        <v>22.165792922674001</v>
      </c>
      <c r="AJ53" s="343">
        <v>-5.1492420690729972</v>
      </c>
      <c r="AL53" s="345" t="s">
        <v>86</v>
      </c>
      <c r="AM53" s="237">
        <v>0.6114798854129454</v>
      </c>
      <c r="AN53" s="360">
        <f t="shared" si="0"/>
        <v>10</v>
      </c>
    </row>
    <row r="54" spans="1:40" ht="12.75" customHeight="1" x14ac:dyDescent="0.25">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345" t="s">
        <v>211</v>
      </c>
      <c r="Z54" s="343">
        <v>94.118659055676005</v>
      </c>
      <c r="AA54" s="341">
        <v>87.159695996531994</v>
      </c>
      <c r="AB54" s="341">
        <v>62.029211412168003</v>
      </c>
      <c r="AC54" s="341">
        <v>57.000727543689003</v>
      </c>
      <c r="AD54" s="342">
        <v>49.106286671405996</v>
      </c>
      <c r="AE54" s="343">
        <v>44.118659055676005</v>
      </c>
      <c r="AF54" s="343"/>
      <c r="AG54" s="344">
        <v>37.159695996531994</v>
      </c>
      <c r="AH54" s="343">
        <v>12.029211412168003</v>
      </c>
      <c r="AI54" s="343">
        <v>7.0007275436890026</v>
      </c>
      <c r="AJ54" s="343">
        <v>-0.89371332859400354</v>
      </c>
      <c r="AL54" s="345" t="s">
        <v>211</v>
      </c>
      <c r="AM54" s="237">
        <v>0.67503118125426609</v>
      </c>
      <c r="AN54" s="360">
        <f t="shared" si="0"/>
        <v>12.840304003468006</v>
      </c>
    </row>
    <row r="55" spans="1:40" ht="12.75" customHeight="1" x14ac:dyDescent="0.25">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345" t="s">
        <v>209</v>
      </c>
      <c r="Z55" s="343"/>
      <c r="AA55" s="341">
        <v>86.913610332643003</v>
      </c>
      <c r="AB55" s="341">
        <v>71.000125486258995</v>
      </c>
      <c r="AC55" s="341">
        <v>71.000125486258995</v>
      </c>
      <c r="AD55" s="342">
        <v>43.996541662163999</v>
      </c>
      <c r="AE55" s="343"/>
      <c r="AF55" s="343"/>
      <c r="AG55" s="344">
        <v>36.913610332643003</v>
      </c>
      <c r="AH55" s="343">
        <v>21.000125486258995</v>
      </c>
      <c r="AI55" s="343">
        <v>21.000125486258995</v>
      </c>
      <c r="AJ55" s="343">
        <v>-6.0034583378360011</v>
      </c>
      <c r="AL55" s="345" t="s">
        <v>209</v>
      </c>
      <c r="AN55" s="360">
        <f t="shared" si="0"/>
        <v>13.086389667356997</v>
      </c>
    </row>
    <row r="56" spans="1:40" ht="13.5" x14ac:dyDescent="0.25">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345" t="s">
        <v>19</v>
      </c>
      <c r="Z56" s="341">
        <v>96.655050208141006</v>
      </c>
      <c r="AA56" s="341">
        <v>86.767221121209005</v>
      </c>
      <c r="AB56" s="341">
        <v>61.961632937784998</v>
      </c>
      <c r="AC56" s="341">
        <v>52.530983453147002</v>
      </c>
      <c r="AD56" s="342">
        <v>38.018430156026</v>
      </c>
      <c r="AE56" s="343">
        <v>46.655050208141006</v>
      </c>
      <c r="AF56" s="343"/>
      <c r="AG56" s="344">
        <v>36.767221121209005</v>
      </c>
      <c r="AH56" s="343">
        <v>11.961632937784998</v>
      </c>
      <c r="AI56" s="343">
        <v>2.5309834531470017</v>
      </c>
      <c r="AJ56" s="343">
        <v>-11.981569843974</v>
      </c>
      <c r="AL56" s="345" t="s">
        <v>19</v>
      </c>
      <c r="AM56" s="237">
        <v>0.88914867433683076</v>
      </c>
      <c r="AN56" s="360">
        <f t="shared" si="0"/>
        <v>13.232778878790995</v>
      </c>
    </row>
    <row r="57" spans="1:40" ht="13.5" x14ac:dyDescent="0.2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345" t="s">
        <v>214</v>
      </c>
      <c r="Z57" s="341">
        <v>86.849891030761</v>
      </c>
      <c r="AA57" s="341">
        <v>85.932447335465</v>
      </c>
      <c r="AB57" s="341">
        <v>51.263417042405003</v>
      </c>
      <c r="AC57" s="341">
        <v>51.185388385571997</v>
      </c>
      <c r="AD57" s="342">
        <v>43.508035298989</v>
      </c>
      <c r="AE57" s="343">
        <v>36.849891030761</v>
      </c>
      <c r="AF57" s="343"/>
      <c r="AG57" s="344">
        <v>35.932447335465</v>
      </c>
      <c r="AH57" s="343">
        <v>1.2634170424050026</v>
      </c>
      <c r="AI57" s="343">
        <v>1.1853883855719971</v>
      </c>
      <c r="AJ57" s="343">
        <v>-6.4919647010109998</v>
      </c>
      <c r="AL57" s="345" t="s">
        <v>214</v>
      </c>
      <c r="AM57" s="237">
        <v>0.68349891944015106</v>
      </c>
      <c r="AN57" s="360">
        <f t="shared" si="0"/>
        <v>14.067552664535</v>
      </c>
    </row>
    <row r="58" spans="1:40" ht="12.75" customHeight="1" x14ac:dyDescent="0.25">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345" t="s">
        <v>28</v>
      </c>
      <c r="Z58" s="341">
        <v>98.159092999723995</v>
      </c>
      <c r="AA58" s="341">
        <v>85.342872429581007</v>
      </c>
      <c r="AB58" s="341">
        <v>69.431222758253</v>
      </c>
      <c r="AC58" s="341">
        <v>65.751633986927999</v>
      </c>
      <c r="AD58" s="342">
        <v>44.228267179086998</v>
      </c>
      <c r="AE58" s="343">
        <v>48.159092999723995</v>
      </c>
      <c r="AF58" s="343"/>
      <c r="AG58" s="344">
        <v>35.342872429581007</v>
      </c>
      <c r="AH58" s="343">
        <v>19.431222758253</v>
      </c>
      <c r="AI58" s="343">
        <v>15.751633986927999</v>
      </c>
      <c r="AJ58" s="343">
        <v>-5.7717328209130017</v>
      </c>
      <c r="AL58" s="345" t="s">
        <v>28</v>
      </c>
      <c r="AM58" s="237">
        <v>0.81595323334125214</v>
      </c>
      <c r="AN58" s="360">
        <f t="shared" si="0"/>
        <v>14.657127570418993</v>
      </c>
    </row>
    <row r="59" spans="1:40" ht="12.75" customHeight="1" x14ac:dyDescent="0.25">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345" t="s">
        <v>208</v>
      </c>
      <c r="Z59" s="341">
        <v>99.428375443009003</v>
      </c>
      <c r="AA59" s="341">
        <v>85.287690347604993</v>
      </c>
      <c r="AB59" s="341">
        <v>73.621505384708996</v>
      </c>
      <c r="AC59" s="341">
        <v>69.987717524334997</v>
      </c>
      <c r="AD59" s="342"/>
      <c r="AE59" s="343">
        <v>49.428375443009003</v>
      </c>
      <c r="AF59" s="343"/>
      <c r="AG59" s="344">
        <v>35.287690347604993</v>
      </c>
      <c r="AH59" s="343">
        <v>23.621505384708996</v>
      </c>
      <c r="AI59" s="343">
        <v>19.987717524334997</v>
      </c>
      <c r="AJ59" s="343"/>
      <c r="AL59" s="345" t="s">
        <v>208</v>
      </c>
      <c r="AM59" s="237">
        <v>0.91697904559576016</v>
      </c>
      <c r="AN59" s="360">
        <f t="shared" si="0"/>
        <v>14.712309652395007</v>
      </c>
    </row>
    <row r="60" spans="1:40" ht="12.75" customHeight="1" x14ac:dyDescent="0.25">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345" t="s">
        <v>13</v>
      </c>
      <c r="Z60" s="341">
        <v>96.533479402029258</v>
      </c>
      <c r="AA60" s="341">
        <v>84.938763307325814</v>
      </c>
      <c r="AB60" s="341">
        <v>64.717813220508944</v>
      </c>
      <c r="AC60" s="341">
        <v>60.80963167945513</v>
      </c>
      <c r="AD60" s="342">
        <v>42.992143676029315</v>
      </c>
      <c r="AE60" s="343">
        <v>46.533479402029258</v>
      </c>
      <c r="AF60" s="343"/>
      <c r="AG60" s="344">
        <v>34.938763307325814</v>
      </c>
      <c r="AH60" s="343">
        <v>14.717813220508944</v>
      </c>
      <c r="AI60" s="343">
        <v>10.80963167945513</v>
      </c>
      <c r="AJ60" s="343">
        <v>-7.0078563239706853</v>
      </c>
      <c r="AL60" s="345" t="s">
        <v>13</v>
      </c>
      <c r="AM60" s="243">
        <v>0.81133533705534355</v>
      </c>
      <c r="AN60" s="360">
        <f t="shared" si="0"/>
        <v>15.061236692674186</v>
      </c>
    </row>
    <row r="61" spans="1:40" ht="12.75" customHeight="1" x14ac:dyDescent="0.25">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345" t="s">
        <v>6</v>
      </c>
      <c r="Z61" s="343">
        <v>72.066638325008</v>
      </c>
      <c r="AA61" s="341">
        <v>84.122272299231994</v>
      </c>
      <c r="AB61" s="341">
        <v>60.075091363382001</v>
      </c>
      <c r="AC61" s="341">
        <v>63.022112055885003</v>
      </c>
      <c r="AD61" s="342">
        <v>44.339759576685999</v>
      </c>
      <c r="AE61" s="343">
        <v>44.146391250699999</v>
      </c>
      <c r="AF61" s="343"/>
      <c r="AG61" s="344">
        <v>34.122272299231994</v>
      </c>
      <c r="AH61" s="343">
        <v>10.075091363382001</v>
      </c>
      <c r="AI61" s="343">
        <v>13.022112055885003</v>
      </c>
      <c r="AJ61" s="343">
        <v>-5.6602404233140007</v>
      </c>
      <c r="AL61" s="345" t="s">
        <v>6</v>
      </c>
      <c r="AM61" s="237">
        <v>0.84473189586338127</v>
      </c>
      <c r="AN61" s="360">
        <f t="shared" si="0"/>
        <v>15.877727700768006</v>
      </c>
    </row>
    <row r="62" spans="1:40" ht="12.75" customHeight="1" x14ac:dyDescent="0.25">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345" t="s">
        <v>22</v>
      </c>
      <c r="Z62" s="343">
        <v>97.911581793946993</v>
      </c>
      <c r="AA62" s="341">
        <v>83.840589219056</v>
      </c>
      <c r="AB62" s="341">
        <v>62.423398938157</v>
      </c>
      <c r="AC62" s="341">
        <v>59.586326424745003</v>
      </c>
      <c r="AD62" s="342">
        <v>49.061979611002997</v>
      </c>
      <c r="AE62" s="343">
        <v>47.911581793946993</v>
      </c>
      <c r="AF62" s="343"/>
      <c r="AG62" s="344">
        <v>33.840589219056</v>
      </c>
      <c r="AH62" s="343">
        <v>12.423398938157</v>
      </c>
      <c r="AI62" s="343">
        <v>9.5863264247450033</v>
      </c>
      <c r="AJ62" s="343">
        <v>-0.93802038899700335</v>
      </c>
      <c r="AL62" s="345" t="s">
        <v>22</v>
      </c>
      <c r="AM62" s="237">
        <v>0.84739639077815965</v>
      </c>
      <c r="AN62" s="360">
        <f t="shared" si="0"/>
        <v>16.159410780944</v>
      </c>
    </row>
    <row r="63" spans="1:40" ht="12.75" customHeight="1" x14ac:dyDescent="0.25">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345" t="s">
        <v>212</v>
      </c>
      <c r="Z63" s="343">
        <v>83.143614656759993</v>
      </c>
      <c r="AA63" s="341">
        <v>83.134337496938997</v>
      </c>
      <c r="AB63" s="341">
        <v>59.572149512587998</v>
      </c>
      <c r="AC63" s="341">
        <v>54.560951437066002</v>
      </c>
      <c r="AD63" s="342">
        <v>39.937866129752003</v>
      </c>
      <c r="AE63" s="343">
        <v>33.143614656759993</v>
      </c>
      <c r="AF63" s="343"/>
      <c r="AG63" s="344">
        <v>33.134337496938997</v>
      </c>
      <c r="AH63" s="343">
        <v>9.5721495125879983</v>
      </c>
      <c r="AI63" s="343">
        <v>4.5609514370660023</v>
      </c>
      <c r="AJ63" s="343">
        <v>-10.062133870247997</v>
      </c>
      <c r="AL63" s="345" t="s">
        <v>212</v>
      </c>
      <c r="AM63" s="237">
        <v>0.76369636737385671</v>
      </c>
      <c r="AN63" s="360">
        <f t="shared" si="0"/>
        <v>16.865662503061003</v>
      </c>
    </row>
    <row r="64" spans="1:40" ht="12.75" customHeight="1" x14ac:dyDescent="0.25">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345" t="s">
        <v>215</v>
      </c>
      <c r="Z64" s="343">
        <v>97.201215633613998</v>
      </c>
      <c r="AA64" s="341">
        <v>81.987512789994</v>
      </c>
      <c r="AB64" s="341">
        <v>48.781889042435999</v>
      </c>
      <c r="AC64" s="341">
        <v>43.327762422060999</v>
      </c>
      <c r="AD64" s="342">
        <v>33.959723327416</v>
      </c>
      <c r="AE64" s="343">
        <v>47.201215633613998</v>
      </c>
      <c r="AF64" s="343"/>
      <c r="AG64" s="344">
        <v>31.987512789994</v>
      </c>
      <c r="AH64" s="343">
        <v>-1.2181109575640008</v>
      </c>
      <c r="AI64" s="343">
        <v>-6.6722375779390006</v>
      </c>
      <c r="AJ64" s="343">
        <v>-16.040276672584</v>
      </c>
      <c r="AL64" s="345" t="s">
        <v>215</v>
      </c>
      <c r="AN64" s="360">
        <f t="shared" si="0"/>
        <v>18.012487210006</v>
      </c>
    </row>
    <row r="65" spans="1:42" ht="12.75" customHeight="1" x14ac:dyDescent="0.25">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345" t="s">
        <v>15</v>
      </c>
      <c r="Z65" s="341">
        <v>96.585995511409962</v>
      </c>
      <c r="AA65" s="341">
        <v>81.984582170136051</v>
      </c>
      <c r="AB65" s="341">
        <v>62.479760710073705</v>
      </c>
      <c r="AC65" s="341">
        <v>58.21503521943005</v>
      </c>
      <c r="AD65" s="342">
        <v>42.562781413776939</v>
      </c>
      <c r="AE65" s="343">
        <v>46.585995511409962</v>
      </c>
      <c r="AF65" s="343"/>
      <c r="AG65" s="344">
        <v>31.984582170136051</v>
      </c>
      <c r="AH65" s="343">
        <v>12.479760710073705</v>
      </c>
      <c r="AI65" s="343">
        <v>8.2150352194300496</v>
      </c>
      <c r="AJ65" s="343">
        <v>-7.4372185862230609</v>
      </c>
      <c r="AL65" s="345" t="s">
        <v>15</v>
      </c>
      <c r="AM65" s="243">
        <v>0.80510177763875801</v>
      </c>
      <c r="AN65" s="360">
        <f t="shared" si="0"/>
        <v>18.015417829863949</v>
      </c>
    </row>
    <row r="66" spans="1:42" ht="12.75" customHeight="1" x14ac:dyDescent="0.25">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c r="Y66" s="345" t="s">
        <v>9</v>
      </c>
      <c r="Z66" s="343">
        <v>96.770636877992004</v>
      </c>
      <c r="AA66" s="341">
        <v>81.708947200186003</v>
      </c>
      <c r="AB66" s="341">
        <v>62.648641492684</v>
      </c>
      <c r="AC66" s="341">
        <v>62.315638769237999</v>
      </c>
      <c r="AD66" s="342">
        <v>48.167960282498001</v>
      </c>
      <c r="AE66" s="343">
        <v>46.770636877992004</v>
      </c>
      <c r="AF66" s="343"/>
      <c r="AG66" s="344">
        <v>31.708947200186003</v>
      </c>
      <c r="AH66" s="343">
        <v>12.648641492684</v>
      </c>
      <c r="AI66" s="343">
        <v>12.315638769237999</v>
      </c>
      <c r="AJ66" s="343">
        <v>-1.8320397175019991</v>
      </c>
      <c r="AL66" s="345" t="s">
        <v>9</v>
      </c>
      <c r="AM66" s="237">
        <v>0.91062744906630855</v>
      </c>
      <c r="AN66" s="360">
        <f t="shared" si="0"/>
        <v>18.291052799813997</v>
      </c>
    </row>
    <row r="67" spans="1:42" ht="12.75" customHeight="1" x14ac:dyDescent="0.25">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c r="Y67" s="345" t="s">
        <v>120</v>
      </c>
      <c r="Z67" s="341">
        <v>99.154192301476996</v>
      </c>
      <c r="AA67" s="341">
        <v>80.969049886118</v>
      </c>
      <c r="AB67" s="341">
        <v>59.755268342195997</v>
      </c>
      <c r="AC67" s="341">
        <v>55.343895922020003</v>
      </c>
      <c r="AD67" s="342"/>
      <c r="AE67" s="343">
        <v>49.154192301476996</v>
      </c>
      <c r="AF67" s="343"/>
      <c r="AG67" s="344">
        <v>30.969049886118</v>
      </c>
      <c r="AH67" s="343">
        <v>9.7552683421959969</v>
      </c>
      <c r="AI67" s="343">
        <v>5.3438959220200033</v>
      </c>
      <c r="AJ67" s="343"/>
      <c r="AL67" s="345" t="s">
        <v>120</v>
      </c>
      <c r="AN67" s="360">
        <f t="shared" si="0"/>
        <v>19.030950113882</v>
      </c>
    </row>
    <row r="68" spans="1:42" ht="12.75" customHeight="1" x14ac:dyDescent="0.25">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c r="Y68" s="345" t="s">
        <v>81</v>
      </c>
      <c r="Z68" s="343">
        <v>99.164685471953007</v>
      </c>
      <c r="AA68" s="341">
        <v>79.843265176227007</v>
      </c>
      <c r="AB68" s="341">
        <v>69.721310420286997</v>
      </c>
      <c r="AC68" s="341">
        <v>67.788247027636999</v>
      </c>
      <c r="AD68" s="342">
        <v>43.978167501789997</v>
      </c>
      <c r="AE68" s="343">
        <v>49.164685471953007</v>
      </c>
      <c r="AF68" s="343"/>
      <c r="AG68" s="344">
        <v>29.843265176227007</v>
      </c>
      <c r="AH68" s="343">
        <v>19.721310420286997</v>
      </c>
      <c r="AI68" s="343">
        <v>17.788247027636999</v>
      </c>
      <c r="AJ68" s="343">
        <v>-6.0218324982100029</v>
      </c>
      <c r="AL68" s="345" t="s">
        <v>81</v>
      </c>
      <c r="AN68" s="360">
        <f t="shared" si="0"/>
        <v>20.156734823772993</v>
      </c>
    </row>
    <row r="69" spans="1:42" ht="12.75" customHeight="1" x14ac:dyDescent="0.25">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c r="Y69" s="345" t="s">
        <v>14</v>
      </c>
      <c r="Z69" s="341">
        <v>97.179864586400001</v>
      </c>
      <c r="AA69" s="341">
        <v>79.488345650938001</v>
      </c>
      <c r="AB69" s="341">
        <v>65.612450992039996</v>
      </c>
      <c r="AC69" s="341">
        <v>59.402117123257</v>
      </c>
      <c r="AD69" s="342">
        <v>50.293653299653002</v>
      </c>
      <c r="AE69" s="343">
        <v>47.179864586400001</v>
      </c>
      <c r="AF69" s="343"/>
      <c r="AG69" s="344">
        <v>29.488345650938001</v>
      </c>
      <c r="AH69" s="343">
        <v>15.612450992039996</v>
      </c>
      <c r="AI69" s="343">
        <v>9.4021171232569998</v>
      </c>
      <c r="AJ69" s="343">
        <v>0.29365329965300191</v>
      </c>
      <c r="AL69" s="345" t="s">
        <v>14</v>
      </c>
      <c r="AM69" s="237">
        <v>0.888411557466524</v>
      </c>
      <c r="AN69" s="360">
        <f t="shared" si="0"/>
        <v>20.511654349061999</v>
      </c>
    </row>
    <row r="70" spans="1:42" ht="12.75" customHeight="1" x14ac:dyDescent="0.25">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c r="Y70" s="345" t="s">
        <v>21</v>
      </c>
      <c r="Z70" s="341"/>
      <c r="AA70" s="341">
        <v>78.579011496749004</v>
      </c>
      <c r="AB70" s="341">
        <v>58.515141919031997</v>
      </c>
      <c r="AC70" s="341">
        <v>69.167436703012001</v>
      </c>
      <c r="AD70" s="342">
        <v>34.733559080378001</v>
      </c>
      <c r="AE70" s="343">
        <v>34.600283396724997</v>
      </c>
      <c r="AF70" s="343"/>
      <c r="AG70" s="344">
        <v>28.579011496749004</v>
      </c>
      <c r="AH70" s="343">
        <v>8.515141919031997</v>
      </c>
      <c r="AI70" s="343">
        <v>19.167436703012001</v>
      </c>
      <c r="AJ70" s="343">
        <v>-15.266440919621999</v>
      </c>
      <c r="AL70" s="345" t="s">
        <v>21</v>
      </c>
      <c r="AN70" s="360">
        <f t="shared" si="0"/>
        <v>21.420988503250996</v>
      </c>
    </row>
    <row r="71" spans="1:42" ht="12.75" customHeight="1" x14ac:dyDescent="0.25">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c r="Y71" s="345" t="s">
        <v>44</v>
      </c>
      <c r="Z71" s="343"/>
      <c r="AA71" s="341">
        <v>77.496498112723003</v>
      </c>
      <c r="AB71" s="341">
        <v>51.528749148975997</v>
      </c>
      <c r="AC71" s="341"/>
      <c r="AD71" s="342">
        <v>35.779734610234001</v>
      </c>
      <c r="AE71" s="343" t="s">
        <v>153</v>
      </c>
      <c r="AF71" s="343"/>
      <c r="AG71" s="344">
        <v>27.496498112723003</v>
      </c>
      <c r="AH71" s="343">
        <v>1.5287491489759972</v>
      </c>
      <c r="AI71" s="343" t="s">
        <v>153</v>
      </c>
      <c r="AJ71" s="343">
        <v>-14.220265389765999</v>
      </c>
      <c r="AL71" s="345" t="s">
        <v>44</v>
      </c>
      <c r="AN71" s="360">
        <f t="shared" si="0"/>
        <v>22.503501887276997</v>
      </c>
    </row>
    <row r="72" spans="1:42" ht="12.75" customHeight="1" x14ac:dyDescent="0.25">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c r="Y72" s="345" t="s">
        <v>7</v>
      </c>
      <c r="Z72" s="341">
        <v>95.962639725925001</v>
      </c>
      <c r="AA72" s="341">
        <v>77.166086312572006</v>
      </c>
      <c r="AB72" s="341">
        <v>63.568506533154</v>
      </c>
      <c r="AC72" s="341">
        <v>52.607747314945001</v>
      </c>
      <c r="AD72" s="342">
        <v>43.946515849047998</v>
      </c>
      <c r="AE72" s="343">
        <v>45.962639725925001</v>
      </c>
      <c r="AF72" s="343"/>
      <c r="AG72" s="344">
        <v>27.166086312572006</v>
      </c>
      <c r="AH72" s="343">
        <v>13.568506533154</v>
      </c>
      <c r="AI72" s="343">
        <v>2.6077473149450014</v>
      </c>
      <c r="AJ72" s="343">
        <v>-6.0534841509520021</v>
      </c>
      <c r="AL72" s="345" t="s">
        <v>7</v>
      </c>
      <c r="AM72" s="237">
        <v>0.81968084511113648</v>
      </c>
      <c r="AN72" s="360">
        <f t="shared" si="0"/>
        <v>22.833913687427994</v>
      </c>
    </row>
    <row r="73" spans="1:42" ht="13.5" x14ac:dyDescent="0.2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c r="Y73" s="345" t="s">
        <v>26</v>
      </c>
      <c r="Z73" s="343">
        <v>92.527427236864995</v>
      </c>
      <c r="AA73" s="341">
        <v>75.989755204231997</v>
      </c>
      <c r="AB73" s="341">
        <v>56.585637920293998</v>
      </c>
      <c r="AC73" s="341">
        <v>54.237171027631</v>
      </c>
      <c r="AD73" s="342">
        <v>41.712095123615001</v>
      </c>
      <c r="AE73" s="343">
        <v>42.527427236864995</v>
      </c>
      <c r="AF73" s="343"/>
      <c r="AG73" s="344">
        <v>25.989755204231997</v>
      </c>
      <c r="AH73" s="343">
        <v>6.5856379202939976</v>
      </c>
      <c r="AI73" s="343">
        <v>4.2371710276309997</v>
      </c>
      <c r="AJ73" s="343">
        <v>-8.2879048763849994</v>
      </c>
      <c r="AL73" s="345" t="s">
        <v>26</v>
      </c>
      <c r="AN73" s="360">
        <f t="shared" si="0"/>
        <v>24.010244795768003</v>
      </c>
      <c r="AP73" s="235"/>
    </row>
    <row r="74" spans="1:42" ht="12.75" customHeight="1" x14ac:dyDescent="0.25">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c r="Y74" s="345" t="s">
        <v>77</v>
      </c>
      <c r="Z74" s="341"/>
      <c r="AA74" s="341">
        <v>74.794404408648006</v>
      </c>
      <c r="AB74" s="341">
        <v>62.124654182778997</v>
      </c>
      <c r="AC74" s="341">
        <v>52.095494424831003</v>
      </c>
      <c r="AD74" s="342">
        <v>45.245978265102998</v>
      </c>
      <c r="AE74" s="343"/>
      <c r="AF74" s="343"/>
      <c r="AG74" s="344">
        <v>24.794404408648006</v>
      </c>
      <c r="AH74" s="343">
        <v>12.124654182778997</v>
      </c>
      <c r="AI74" s="343">
        <v>2.0954944248310028</v>
      </c>
      <c r="AJ74" s="343">
        <v>-4.7540217348970017</v>
      </c>
      <c r="AL74" s="345" t="s">
        <v>77</v>
      </c>
      <c r="AM74" s="237">
        <v>0.69947136146360389</v>
      </c>
      <c r="AN74" s="360">
        <f t="shared" si="0"/>
        <v>25.205595591351994</v>
      </c>
    </row>
    <row r="75" spans="1:42" ht="12.75" customHeight="1" x14ac:dyDescent="0.25">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c r="Y75" s="345" t="s">
        <v>75</v>
      </c>
      <c r="Z75" s="341">
        <v>96.366995073891999</v>
      </c>
      <c r="AA75" s="341">
        <v>74.504379898571003</v>
      </c>
      <c r="AB75" s="341">
        <v>52.665369649805001</v>
      </c>
      <c r="AC75" s="341">
        <v>58.476190476189998</v>
      </c>
      <c r="AD75" s="342">
        <v>38.352233628385001</v>
      </c>
      <c r="AE75" s="343">
        <v>46.366995073891999</v>
      </c>
      <c r="AF75" s="343"/>
      <c r="AG75" s="344">
        <v>24.504379898571003</v>
      </c>
      <c r="AH75" s="343">
        <v>2.665369649805001</v>
      </c>
      <c r="AI75" s="343">
        <v>8.4761904761899984</v>
      </c>
      <c r="AJ75" s="343">
        <v>-11.647766371614999</v>
      </c>
      <c r="AL75" s="345" t="s">
        <v>75</v>
      </c>
      <c r="AM75" s="237">
        <v>1.0849429870282477</v>
      </c>
      <c r="AN75" s="360">
        <f t="shared" si="0"/>
        <v>25.495620101428997</v>
      </c>
    </row>
    <row r="76" spans="1:42" ht="12.75" customHeight="1" x14ac:dyDescent="0.25">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c r="Y76" s="345" t="s">
        <v>216</v>
      </c>
      <c r="Z76" s="346"/>
      <c r="AA76" s="341">
        <v>73.629866785735004</v>
      </c>
      <c r="AB76" s="341"/>
      <c r="AC76" s="341">
        <v>73.629866785733995</v>
      </c>
      <c r="AD76" s="342">
        <v>49.363390789318998</v>
      </c>
      <c r="AE76" s="346"/>
      <c r="AF76" s="346"/>
      <c r="AG76" s="344">
        <v>23.629866785735004</v>
      </c>
      <c r="AH76" s="343" t="s">
        <v>153</v>
      </c>
      <c r="AI76" s="343">
        <v>23.629866785733995</v>
      </c>
      <c r="AJ76" s="343">
        <v>-0.63660921068100151</v>
      </c>
      <c r="AL76" s="345" t="s">
        <v>216</v>
      </c>
      <c r="AN76" s="360">
        <f t="shared" si="0"/>
        <v>26.370133214264996</v>
      </c>
    </row>
    <row r="77" spans="1:42" ht="12.75" customHeight="1" x14ac:dyDescent="0.25">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c r="Y77" s="345" t="s">
        <v>134</v>
      </c>
      <c r="Z77" s="343">
        <v>98.562882988035994</v>
      </c>
      <c r="AA77" s="341">
        <v>70.170245375727006</v>
      </c>
      <c r="AB77" s="341">
        <v>58.322137632481997</v>
      </c>
      <c r="AC77" s="341">
        <v>50.657485893260997</v>
      </c>
      <c r="AD77" s="342">
        <v>32.704815715130003</v>
      </c>
      <c r="AE77" s="343">
        <v>48.562882988035994</v>
      </c>
      <c r="AF77" s="343"/>
      <c r="AG77" s="344">
        <v>20.170245375727006</v>
      </c>
      <c r="AH77" s="343">
        <v>8.3221376324819971</v>
      </c>
      <c r="AI77" s="343">
        <v>0.65748589326099705</v>
      </c>
      <c r="AJ77" s="343">
        <v>-17.295184284869997</v>
      </c>
      <c r="AL77" s="345" t="s">
        <v>134</v>
      </c>
      <c r="AM77" s="237">
        <v>0.96220724156023474</v>
      </c>
      <c r="AN77" s="360">
        <f t="shared" si="0"/>
        <v>29.829754624272994</v>
      </c>
    </row>
    <row r="78" spans="1:42" ht="12.75" customHeight="1" x14ac:dyDescent="0.25">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c r="Y78" s="345" t="s">
        <v>213</v>
      </c>
      <c r="Z78" s="341"/>
      <c r="AA78" s="341">
        <v>69.143487148861993</v>
      </c>
      <c r="AB78" s="341">
        <v>56.362895005097002</v>
      </c>
      <c r="AC78" s="341">
        <v>48.839150830881998</v>
      </c>
      <c r="AD78" s="342">
        <v>41.185652960585003</v>
      </c>
      <c r="AE78" s="343"/>
      <c r="AF78" s="343"/>
      <c r="AG78" s="344">
        <v>19.143487148861993</v>
      </c>
      <c r="AH78" s="343">
        <v>6.3628950050970019</v>
      </c>
      <c r="AI78" s="343">
        <v>-1.1608491691180021</v>
      </c>
      <c r="AJ78" s="343">
        <v>-8.8143470394149972</v>
      </c>
      <c r="AL78" s="345" t="s">
        <v>213</v>
      </c>
      <c r="AM78" s="237">
        <v>0.86567403257247477</v>
      </c>
      <c r="AN78" s="360">
        <f t="shared" si="0"/>
        <v>30.856512851138007</v>
      </c>
    </row>
    <row r="79" spans="1:42" ht="12.75" customHeight="1" x14ac:dyDescent="0.25">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c r="Y79" s="345" t="s">
        <v>83</v>
      </c>
      <c r="Z79" s="341">
        <v>96.922328056376003</v>
      </c>
      <c r="AA79" s="341">
        <v>64.791801236861005</v>
      </c>
      <c r="AB79" s="341">
        <v>36.118264945888001</v>
      </c>
      <c r="AC79" s="341">
        <v>30.009008154751001</v>
      </c>
      <c r="AD79" s="342">
        <v>26.806451013545001</v>
      </c>
      <c r="AE79" s="343">
        <v>46.922328056376003</v>
      </c>
      <c r="AF79" s="343"/>
      <c r="AG79" s="344">
        <v>14.791801236861005</v>
      </c>
      <c r="AH79" s="343">
        <v>-13.881735054111999</v>
      </c>
      <c r="AI79" s="343">
        <v>-19.990991845248999</v>
      </c>
      <c r="AJ79" s="343">
        <v>-23.193548986454999</v>
      </c>
      <c r="AL79" s="345" t="s">
        <v>83</v>
      </c>
    </row>
    <row r="80" spans="1:42" ht="13.5" x14ac:dyDescent="0.2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c r="Y80" s="345"/>
      <c r="Z80" s="343"/>
      <c r="AA80" s="341"/>
      <c r="AB80" s="341"/>
      <c r="AC80" s="341"/>
      <c r="AD80" s="342"/>
      <c r="AE80" s="343"/>
      <c r="AF80" s="343"/>
      <c r="AG80" s="344"/>
      <c r="AH80" s="343"/>
      <c r="AI80" s="343"/>
      <c r="AJ80" s="343"/>
      <c r="AL80" s="345"/>
    </row>
    <row r="81" spans="1:42" ht="12.75" customHeight="1" x14ac:dyDescent="0.25">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c r="Y81" s="345"/>
      <c r="Z81" s="343"/>
      <c r="AA81" s="341"/>
      <c r="AB81" s="341"/>
      <c r="AC81" s="341"/>
      <c r="AD81" s="342"/>
      <c r="AE81" s="343"/>
      <c r="AF81" s="343"/>
      <c r="AG81" s="344"/>
      <c r="AH81" s="343"/>
      <c r="AI81" s="343"/>
      <c r="AJ81" s="343"/>
    </row>
    <row r="82" spans="1:42" ht="12.75" customHeight="1" x14ac:dyDescent="0.25">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c r="Y82" s="345"/>
      <c r="Z82" s="341"/>
      <c r="AA82" s="341"/>
      <c r="AB82" s="341"/>
      <c r="AC82" s="341"/>
      <c r="AD82" s="342"/>
      <c r="AE82" s="343"/>
      <c r="AF82" s="343"/>
      <c r="AG82" s="344"/>
      <c r="AH82" s="343"/>
      <c r="AI82" s="343"/>
      <c r="AJ82" s="343"/>
      <c r="AL82" s="235" t="s">
        <v>120</v>
      </c>
      <c r="AN82" s="237">
        <v>0.72956527397730531</v>
      </c>
    </row>
    <row r="83" spans="1:42" ht="12.75" customHeight="1" x14ac:dyDescent="0.25">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c r="Y83" s="345"/>
      <c r="Z83" s="343"/>
      <c r="AA83" s="341"/>
      <c r="AB83" s="341"/>
      <c r="AC83" s="341"/>
      <c r="AD83" s="342"/>
      <c r="AE83" s="343"/>
      <c r="AF83" s="343"/>
      <c r="AG83" s="344"/>
      <c r="AH83" s="343"/>
      <c r="AI83" s="343"/>
      <c r="AJ83" s="343"/>
      <c r="AL83" s="235" t="s">
        <v>156</v>
      </c>
      <c r="AN83" s="237">
        <v>0.85056675598996656</v>
      </c>
    </row>
    <row r="84" spans="1:42" ht="12.75" customHeight="1" x14ac:dyDescent="0.25">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c r="Y84" s="345"/>
      <c r="Z84" s="341"/>
      <c r="AA84" s="341"/>
      <c r="AB84" s="341"/>
      <c r="AC84" s="341"/>
      <c r="AD84" s="342"/>
      <c r="AE84" s="343"/>
      <c r="AF84" s="343"/>
      <c r="AG84" s="344"/>
      <c r="AH84" s="343"/>
      <c r="AI84" s="343"/>
      <c r="AJ84" s="343"/>
    </row>
    <row r="85" spans="1:42" ht="12.75" customHeight="1" x14ac:dyDescent="0.25">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c r="Y85" s="345"/>
      <c r="Z85" s="343"/>
      <c r="AA85" s="341"/>
      <c r="AB85" s="341"/>
      <c r="AC85" s="341"/>
      <c r="AD85" s="342"/>
      <c r="AE85" s="343"/>
      <c r="AF85" s="343"/>
      <c r="AG85" s="344"/>
      <c r="AH85" s="343"/>
      <c r="AI85" s="343"/>
      <c r="AJ85" s="343"/>
    </row>
    <row r="86" spans="1:42" ht="12.75" customHeight="1" x14ac:dyDescent="0.25">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c r="Y86" s="345"/>
      <c r="Z86" s="341"/>
      <c r="AA86" s="341"/>
      <c r="AB86" s="341"/>
      <c r="AC86" s="341"/>
      <c r="AD86" s="342"/>
      <c r="AE86" s="343"/>
      <c r="AF86" s="343"/>
      <c r="AG86" s="344"/>
      <c r="AH86" s="343"/>
      <c r="AI86" s="343"/>
      <c r="AJ86" s="343"/>
    </row>
    <row r="87" spans="1:42" ht="12.75" customHeight="1" x14ac:dyDescent="0.25">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c r="Y87" s="345"/>
      <c r="Z87" s="341"/>
      <c r="AA87" s="341"/>
      <c r="AB87" s="341"/>
      <c r="AC87" s="341"/>
      <c r="AD87" s="342"/>
      <c r="AE87" s="343"/>
      <c r="AF87" s="343"/>
      <c r="AG87" s="344"/>
      <c r="AH87" s="343"/>
      <c r="AI87" s="343"/>
      <c r="AJ87" s="343"/>
    </row>
    <row r="88" spans="1:42" ht="12.75" customHeight="1" x14ac:dyDescent="0.25">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c r="Y88" s="345"/>
      <c r="Z88" s="346"/>
      <c r="AA88" s="341"/>
      <c r="AB88" s="341"/>
      <c r="AC88" s="341"/>
      <c r="AD88" s="342"/>
      <c r="AE88" s="346"/>
      <c r="AF88" s="346"/>
      <c r="AG88" s="344"/>
      <c r="AH88" s="343"/>
      <c r="AI88" s="343"/>
      <c r="AJ88" s="343"/>
    </row>
    <row r="89" spans="1:42" ht="12.75" customHeight="1" x14ac:dyDescent="0.25">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c r="Y89" s="345"/>
      <c r="Z89" s="341"/>
      <c r="AA89" s="341"/>
      <c r="AB89" s="341"/>
      <c r="AC89" s="341"/>
      <c r="AD89" s="342"/>
      <c r="AE89" s="343"/>
      <c r="AF89" s="343"/>
      <c r="AG89" s="344"/>
      <c r="AH89" s="343"/>
      <c r="AI89" s="343"/>
      <c r="AJ89" s="343"/>
    </row>
    <row r="90" spans="1:42" ht="12.75" customHeight="1" x14ac:dyDescent="0.25">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c r="Y90" s="345"/>
      <c r="Z90" s="346"/>
      <c r="AA90" s="341"/>
      <c r="AB90" s="341"/>
      <c r="AC90" s="341"/>
      <c r="AD90" s="342"/>
      <c r="AE90" s="346"/>
      <c r="AF90" s="346"/>
      <c r="AG90" s="344"/>
      <c r="AH90" s="343"/>
      <c r="AI90" s="343"/>
      <c r="AJ90" s="343"/>
      <c r="AP90" s="235" t="s">
        <v>18</v>
      </c>
    </row>
    <row r="91" spans="1:42" ht="12.75" customHeight="1" x14ac:dyDescent="0.25">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c r="Y91" s="347"/>
      <c r="Z91" s="348"/>
      <c r="AA91" s="348"/>
      <c r="AB91" s="348"/>
      <c r="AC91" s="348"/>
      <c r="AD91" s="349"/>
      <c r="AE91" s="350"/>
      <c r="AF91" s="350"/>
      <c r="AG91" s="351"/>
      <c r="AH91" s="350"/>
      <c r="AI91" s="350"/>
      <c r="AJ91" s="350"/>
      <c r="AP91" s="247" t="s">
        <v>159</v>
      </c>
    </row>
  </sheetData>
  <sortState ref="Y44:AJ86">
    <sortCondition descending="1" ref="AA44:AA86"/>
  </sortState>
  <mergeCells count="10">
    <mergeCell ref="P43:Q43"/>
    <mergeCell ref="R43:S43"/>
    <mergeCell ref="T43:U43"/>
    <mergeCell ref="A36:M36"/>
    <mergeCell ref="B43:C43"/>
    <mergeCell ref="D43:E43"/>
    <mergeCell ref="F43:G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cfRule type="containsText" dxfId="55" priority="53" operator="containsText" text="NA">
      <formula>NOT(ISERROR(SEARCH("NA",B44)))</formula>
    </cfRule>
  </conditionalFormatting>
  <conditionalFormatting sqref="B67">
    <cfRule type="containsText" dxfId="54" priority="52" operator="containsText" text="NA">
      <formula>NOT(ISERROR(SEARCH("NA",B67)))</formula>
    </cfRule>
  </conditionalFormatting>
  <conditionalFormatting sqref="D67">
    <cfRule type="containsText" dxfId="53" priority="51" operator="containsText" text="NA">
      <formula>NOT(ISERROR(SEARCH("NA",D67)))</formula>
    </cfRule>
  </conditionalFormatting>
  <conditionalFormatting sqref="J67">
    <cfRule type="containsText" dxfId="52" priority="50" operator="containsText" text="NA">
      <formula>NOT(ISERROR(SEARCH("NA",J67)))</formula>
    </cfRule>
  </conditionalFormatting>
  <conditionalFormatting sqref="B55">
    <cfRule type="containsText" dxfId="51" priority="49" operator="containsText" text="NA">
      <formula>NOT(ISERROR(SEARCH("NA",B55)))</formula>
    </cfRule>
  </conditionalFormatting>
  <conditionalFormatting sqref="D55">
    <cfRule type="containsText" dxfId="50" priority="48" operator="containsText" text="NA">
      <formula>NOT(ISERROR(SEARCH("NA",D55)))</formula>
    </cfRule>
  </conditionalFormatting>
  <conditionalFormatting sqref="J55">
    <cfRule type="containsText" dxfId="49" priority="46" operator="containsText" text="NA">
      <formula>NOT(ISERROR(SEARCH("NA",J55)))</formula>
    </cfRule>
  </conditionalFormatting>
  <conditionalFormatting sqref="H55">
    <cfRule type="containsText" dxfId="48" priority="47" operator="containsText" text="NA">
      <formula>NOT(ISERROR(SEARCH("NA",H55)))</formula>
    </cfRule>
  </conditionalFormatting>
  <conditionalFormatting sqref="B54">
    <cfRule type="containsText" dxfId="47" priority="62" operator="containsText" text="NA">
      <formula>NOT(ISERROR(SEARCH("NA",B54)))</formula>
    </cfRule>
  </conditionalFormatting>
  <conditionalFormatting sqref="D54">
    <cfRule type="containsText" dxfId="46" priority="61" operator="containsText" text="NA">
      <formula>NOT(ISERROR(SEARCH("NA",D54)))</formula>
    </cfRule>
  </conditionalFormatting>
  <conditionalFormatting sqref="F45:F90">
    <cfRule type="containsText" dxfId="45" priority="60" operator="containsText" text="NA">
      <formula>NOT(ISERROR(SEARCH("NA",F45)))</formula>
    </cfRule>
  </conditionalFormatting>
  <conditionalFormatting sqref="D91">
    <cfRule type="containsText" dxfId="44" priority="59" operator="containsText" text="NA">
      <formula>NOT(ISERROR(SEARCH("NA",D91)))</formula>
    </cfRule>
  </conditionalFormatting>
  <conditionalFormatting sqref="B91">
    <cfRule type="containsText" dxfId="43" priority="58" operator="containsText" text="NA">
      <formula>NOT(ISERROR(SEARCH("NA",B91)))</formula>
    </cfRule>
  </conditionalFormatting>
  <conditionalFormatting sqref="H54 H58:H59 H61:H62 H64:H65">
    <cfRule type="containsText" dxfId="42" priority="57" operator="containsText" text="NA">
      <formula>NOT(ISERROR(SEARCH("NA",H54)))</formula>
    </cfRule>
  </conditionalFormatting>
  <conditionalFormatting sqref="H91">
    <cfRule type="containsText" dxfId="41" priority="56" operator="containsText" text="NA">
      <formula>NOT(ISERROR(SEARCH("NA",H91)))</formula>
    </cfRule>
  </conditionalFormatting>
  <conditionalFormatting sqref="J91">
    <cfRule type="containsText" dxfId="40" priority="54" operator="containsText" text="NA">
      <formula>NOT(ISERROR(SEARCH("NA",J91)))</formula>
    </cfRule>
  </conditionalFormatting>
  <conditionalFormatting sqref="J54">
    <cfRule type="containsText" dxfId="39" priority="55"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38" priority="45" operator="containsText" text="NA">
      <formula>NOT(ISERROR(SEARCH("NA",B46)))</formula>
    </cfRule>
  </conditionalFormatting>
  <conditionalFormatting sqref="B53 D53 H53 J53">
    <cfRule type="containsText" dxfId="37" priority="44" operator="containsText" text="NA">
      <formula>NOT(ISERROR(SEARCH("NA",B53)))</formula>
    </cfRule>
  </conditionalFormatting>
  <conditionalFormatting sqref="F44">
    <cfRule type="containsText" dxfId="36" priority="43" operator="containsText" text="NA">
      <formula>NOT(ISERROR(SEARCH("NA",F44)))</formula>
    </cfRule>
  </conditionalFormatting>
  <conditionalFormatting sqref="D44">
    <cfRule type="containsText" dxfId="35" priority="42" operator="containsText" text="NA">
      <formula>NOT(ISERROR(SEARCH("NA",D44)))</formula>
    </cfRule>
  </conditionalFormatting>
  <conditionalFormatting sqref="H44">
    <cfRule type="containsText" dxfId="34" priority="41" operator="containsText" text="NA">
      <formula>NOT(ISERROR(SEARCH("NA",H44)))</formula>
    </cfRule>
  </conditionalFormatting>
  <conditionalFormatting sqref="J44">
    <cfRule type="containsText" dxfId="33" priority="40" operator="containsText" text="NA">
      <formula>NOT(ISERROR(SEARCH("NA",J44)))</formula>
    </cfRule>
  </conditionalFormatting>
  <conditionalFormatting sqref="D84 F84 H84 J84">
    <cfRule type="containsText" dxfId="32" priority="39" operator="containsText" text="NA">
      <formula>NOT(ISERROR(SEARCH("NA",D84)))</formula>
    </cfRule>
  </conditionalFormatting>
  <conditionalFormatting sqref="D80">
    <cfRule type="containsText" dxfId="31" priority="38" operator="containsText" text="NA">
      <formula>NOT(ISERROR(SEARCH("NA",D80)))</formula>
    </cfRule>
  </conditionalFormatting>
  <conditionalFormatting sqref="F80">
    <cfRule type="containsText" dxfId="30" priority="37" operator="containsText" text="NA">
      <formula>NOT(ISERROR(SEARCH("NA",F80)))</formula>
    </cfRule>
  </conditionalFormatting>
  <conditionalFormatting sqref="J76">
    <cfRule type="containsText" dxfId="29" priority="36" operator="containsText" text="NA">
      <formula>NOT(ISERROR(SEARCH("NA",J76)))</formula>
    </cfRule>
  </conditionalFormatting>
  <conditionalFormatting sqref="J79">
    <cfRule type="containsText" dxfId="28" priority="35" operator="containsText" text="NA">
      <formula>NOT(ISERROR(SEARCH("NA",J79)))</formula>
    </cfRule>
  </conditionalFormatting>
  <conditionalFormatting sqref="AB66:AB72 AB60 AB85:AB91 AB74:AB79 AA45 AA85:AA89 Z44:Z45 Z47:AA53 Z55:AA55 Z57:AA79 Z81:Z89 AC57 AC59:AC61 AB63:AC63 AC65 AC67:AC79 AC45:AD45 AC47:AD53 AC55:AD55 AD57:AD75 AD77:AD79 AA81:AD83 AC85:AD89">
    <cfRule type="containsText" dxfId="27" priority="25" operator="containsText" text="NA">
      <formula>NOT(ISERROR(SEARCH("NA",Z44)))</formula>
    </cfRule>
  </conditionalFormatting>
  <conditionalFormatting sqref="Z67">
    <cfRule type="containsText" dxfId="26" priority="24" operator="containsText" text="NA">
      <formula>NOT(ISERROR(SEARCH("NA",Z67)))</formula>
    </cfRule>
  </conditionalFormatting>
  <conditionalFormatting sqref="AA67">
    <cfRule type="containsText" dxfId="25" priority="23" operator="containsText" text="NA">
      <formula>NOT(ISERROR(SEARCH("NA",AA67)))</formula>
    </cfRule>
  </conditionalFormatting>
  <conditionalFormatting sqref="AD67">
    <cfRule type="containsText" dxfId="24" priority="22" operator="containsText" text="NA">
      <formula>NOT(ISERROR(SEARCH("NA",AD67)))</formula>
    </cfRule>
  </conditionalFormatting>
  <conditionalFormatting sqref="Z55">
    <cfRule type="containsText" dxfId="23" priority="21" operator="containsText" text="NA">
      <formula>NOT(ISERROR(SEARCH("NA",Z55)))</formula>
    </cfRule>
  </conditionalFormatting>
  <conditionalFormatting sqref="AA55">
    <cfRule type="containsText" dxfId="22" priority="20" operator="containsText" text="NA">
      <formula>NOT(ISERROR(SEARCH("NA",AA55)))</formula>
    </cfRule>
  </conditionalFormatting>
  <conditionalFormatting sqref="AD55">
    <cfRule type="containsText" dxfId="21" priority="18" operator="containsText" text="NA">
      <formula>NOT(ISERROR(SEARCH("NA",AD55)))</formula>
    </cfRule>
  </conditionalFormatting>
  <conditionalFormatting sqref="AC55">
    <cfRule type="containsText" dxfId="20" priority="19" operator="containsText" text="NA">
      <formula>NOT(ISERROR(SEARCH("NA",AC55)))</formula>
    </cfRule>
  </conditionalFormatting>
  <conditionalFormatting sqref="Z54">
    <cfRule type="containsText" dxfId="19" priority="34" operator="containsText" text="NA">
      <formula>NOT(ISERROR(SEARCH("NA",Z54)))</formula>
    </cfRule>
  </conditionalFormatting>
  <conditionalFormatting sqref="AA54">
    <cfRule type="containsText" dxfId="18" priority="33" operator="containsText" text="NA">
      <formula>NOT(ISERROR(SEARCH("NA",AA54)))</formula>
    </cfRule>
  </conditionalFormatting>
  <conditionalFormatting sqref="AB45:AB90">
    <cfRule type="containsText" dxfId="17" priority="32" operator="containsText" text="NA">
      <formula>NOT(ISERROR(SEARCH("NA",AB45)))</formula>
    </cfRule>
  </conditionalFormatting>
  <conditionalFormatting sqref="AA91">
    <cfRule type="containsText" dxfId="16" priority="31" operator="containsText" text="NA">
      <formula>NOT(ISERROR(SEARCH("NA",AA91)))</formula>
    </cfRule>
  </conditionalFormatting>
  <conditionalFormatting sqref="Z91">
    <cfRule type="containsText" dxfId="15" priority="30" operator="containsText" text="NA">
      <formula>NOT(ISERROR(SEARCH("NA",Z91)))</formula>
    </cfRule>
  </conditionalFormatting>
  <conditionalFormatting sqref="AC54 AC58:AC59 AC61:AC62 AC64:AC65">
    <cfRule type="containsText" dxfId="14" priority="29" operator="containsText" text="NA">
      <formula>NOT(ISERROR(SEARCH("NA",AC54)))</formula>
    </cfRule>
  </conditionalFormatting>
  <conditionalFormatting sqref="AC91">
    <cfRule type="containsText" dxfId="13" priority="28" operator="containsText" text="NA">
      <formula>NOT(ISERROR(SEARCH("NA",AC91)))</formula>
    </cfRule>
  </conditionalFormatting>
  <conditionalFormatting sqref="AD91">
    <cfRule type="containsText" dxfId="12" priority="26" operator="containsText" text="NA">
      <formula>NOT(ISERROR(SEARCH("NA",AD91)))</formula>
    </cfRule>
  </conditionalFormatting>
  <conditionalFormatting sqref="AD54">
    <cfRule type="containsText" dxfId="11" priority="27" operator="containsText" text="NA">
      <formula>NOT(ISERROR(SEARCH("NA",AD54)))</formula>
    </cfRule>
  </conditionalFormatting>
  <conditionalFormatting sqref="Z46:AA46 Z48:AA48 Z50:AA50 Z52:AA52 Z54:AA54 Z56:AA56 Z58:AA58 Z60:AA60 Z62:AA62 Z64:AA64 Z66:AA66 Z68:AA68 Z70:AA70 Z72:AA72 Z74:AA74 Z76:AA76 Z78:AA78 Z80:AA80 Z82:AA82 Z84:AA84 Z86:AA86 Z88:AA88 Z90:AA90 AC46:AD46 AC48:AD48 AC50:AD50 AC52:AD52 AC54:AD54 AC56:AD56 AC58:AD58 AC60:AD60 AC62:AD62 AC64:AD64 AC66:AD66 AC68:AD68 AC70:AD70 AC72:AD72 AC74:AD74 AC76:AD76 AC78:AD78 AC80:AD80 AC82:AD82 AC84:AD84 AC86:AD86 AC88:AD88 AC90:AD90">
    <cfRule type="containsText" dxfId="10" priority="17" operator="containsText" text="NA">
      <formula>NOT(ISERROR(SEARCH("NA",Z46)))</formula>
    </cfRule>
  </conditionalFormatting>
  <conditionalFormatting sqref="Z53:AA53 AC53:AD53">
    <cfRule type="containsText" dxfId="9" priority="16" operator="containsText" text="NA">
      <formula>NOT(ISERROR(SEARCH("NA",Z53)))</formula>
    </cfRule>
  </conditionalFormatting>
  <conditionalFormatting sqref="AB44">
    <cfRule type="containsText" dxfId="8" priority="15" operator="containsText" text="NA">
      <formula>NOT(ISERROR(SEARCH("NA",AB44)))</formula>
    </cfRule>
  </conditionalFormatting>
  <conditionalFormatting sqref="AA44">
    <cfRule type="containsText" dxfId="7" priority="14" operator="containsText" text="NA">
      <formula>NOT(ISERROR(SEARCH("NA",AA44)))</formula>
    </cfRule>
  </conditionalFormatting>
  <conditionalFormatting sqref="AC44">
    <cfRule type="containsText" dxfId="6" priority="13" operator="containsText" text="NA">
      <formula>NOT(ISERROR(SEARCH("NA",AC44)))</formula>
    </cfRule>
  </conditionalFormatting>
  <conditionalFormatting sqref="AD44">
    <cfRule type="containsText" dxfId="5" priority="12" operator="containsText" text="NA">
      <formula>NOT(ISERROR(SEARCH("NA",AD44)))</formula>
    </cfRule>
  </conditionalFormatting>
  <conditionalFormatting sqref="AA84:AD84">
    <cfRule type="containsText" dxfId="4" priority="11" operator="containsText" text="NA">
      <formula>NOT(ISERROR(SEARCH("NA",AA84)))</formula>
    </cfRule>
  </conditionalFormatting>
  <conditionalFormatting sqref="AA80">
    <cfRule type="containsText" dxfId="3" priority="10" operator="containsText" text="NA">
      <formula>NOT(ISERROR(SEARCH("NA",AA80)))</formula>
    </cfRule>
  </conditionalFormatting>
  <conditionalFormatting sqref="AB80">
    <cfRule type="containsText" dxfId="2" priority="9" operator="containsText" text="NA">
      <formula>NOT(ISERROR(SEARCH("NA",AB80)))</formula>
    </cfRule>
  </conditionalFormatting>
  <conditionalFormatting sqref="AD76">
    <cfRule type="containsText" dxfId="1" priority="8" operator="containsText" text="NA">
      <formula>NOT(ISERROR(SEARCH("NA",AD76)))</formula>
    </cfRule>
  </conditionalFormatting>
  <conditionalFormatting sqref="AD79">
    <cfRule type="containsText" dxfId="0" priority="7" operator="containsText" text="NA">
      <formula>NOT(ISERROR(SEARCH("NA",AD79)))</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1"/>
  <sheetViews>
    <sheetView topLeftCell="E1" workbookViewId="0">
      <selection activeCell="AD35" sqref="AD35"/>
    </sheetView>
  </sheetViews>
  <sheetFormatPr defaultColWidth="8.85546875" defaultRowHeight="12.75" x14ac:dyDescent="0.2"/>
  <cols>
    <col min="1" max="2" width="25.28515625" style="706" customWidth="1"/>
    <col min="3" max="3" width="25.28515625" style="754" customWidth="1"/>
    <col min="4" max="5" width="9.28515625" style="704" bestFit="1" customWidth="1"/>
    <col min="6" max="6" width="10.7109375" style="704" bestFit="1" customWidth="1"/>
    <col min="7" max="8" width="9.28515625" style="704" bestFit="1" customWidth="1"/>
    <col min="9" max="9" width="12.7109375" style="704" bestFit="1" customWidth="1"/>
    <col min="10" max="27" width="9.28515625" style="704" bestFit="1" customWidth="1"/>
    <col min="28" max="28" width="9.28515625" style="704" customWidth="1"/>
    <col min="29" max="29" width="9.28515625" style="704" bestFit="1" customWidth="1"/>
    <col min="30" max="30" width="8.85546875" style="704"/>
    <col min="31" max="31" width="9.28515625" style="704" bestFit="1" customWidth="1"/>
    <col min="32" max="16384" width="8.85546875" style="704"/>
  </cols>
  <sheetData>
    <row r="1" spans="1:32" ht="53.25" customHeight="1" x14ac:dyDescent="0.2">
      <c r="A1" s="733" t="s">
        <v>372</v>
      </c>
      <c r="B1" s="733" t="s">
        <v>445</v>
      </c>
      <c r="C1" s="749" t="s">
        <v>409</v>
      </c>
      <c r="D1" s="713" t="s">
        <v>345</v>
      </c>
      <c r="E1" s="713" t="s">
        <v>344</v>
      </c>
      <c r="F1" s="717" t="s">
        <v>346</v>
      </c>
      <c r="G1" s="717" t="s">
        <v>347</v>
      </c>
      <c r="H1" s="713" t="s">
        <v>349</v>
      </c>
      <c r="I1" s="713" t="s">
        <v>348</v>
      </c>
      <c r="J1" s="713" t="s">
        <v>350</v>
      </c>
      <c r="K1" s="717" t="s">
        <v>351</v>
      </c>
      <c r="L1" s="713" t="s">
        <v>352</v>
      </c>
      <c r="M1" s="713" t="s">
        <v>353</v>
      </c>
      <c r="N1" s="717" t="s">
        <v>355</v>
      </c>
      <c r="O1" s="717" t="s">
        <v>356</v>
      </c>
      <c r="P1" s="713" t="s">
        <v>357</v>
      </c>
      <c r="Q1" s="713" t="s">
        <v>358</v>
      </c>
      <c r="R1" s="714" t="s">
        <v>366</v>
      </c>
      <c r="S1" s="714" t="s">
        <v>367</v>
      </c>
      <c r="T1" s="714" t="s">
        <v>368</v>
      </c>
      <c r="U1" s="714" t="s">
        <v>369</v>
      </c>
      <c r="V1" s="714" t="s">
        <v>370</v>
      </c>
      <c r="W1" s="714" t="s">
        <v>371</v>
      </c>
      <c r="X1" s="712" t="s">
        <v>359</v>
      </c>
      <c r="Y1" s="712" t="s">
        <v>360</v>
      </c>
      <c r="Z1" s="716" t="s">
        <v>361</v>
      </c>
      <c r="AA1" s="715" t="s">
        <v>362</v>
      </c>
      <c r="AB1" s="715" t="s">
        <v>363</v>
      </c>
      <c r="AC1" s="716" t="s">
        <v>364</v>
      </c>
      <c r="AD1" s="716" t="s">
        <v>559</v>
      </c>
      <c r="AE1" s="711" t="s">
        <v>365</v>
      </c>
      <c r="AF1" s="711" t="s">
        <v>561</v>
      </c>
    </row>
    <row r="2" spans="1:32" x14ac:dyDescent="0.2">
      <c r="A2" s="734" t="s">
        <v>18</v>
      </c>
      <c r="B2" s="734" t="s">
        <v>446</v>
      </c>
      <c r="C2" s="750" t="s">
        <v>410</v>
      </c>
      <c r="D2" s="709">
        <v>8289.1706435784999</v>
      </c>
      <c r="E2" s="709">
        <v>11430.652801295</v>
      </c>
      <c r="F2" s="709">
        <v>61381.877942083003</v>
      </c>
      <c r="G2" s="709">
        <v>48488.883869810001</v>
      </c>
      <c r="H2" s="707">
        <v>3.2344423307083701</v>
      </c>
      <c r="I2" s="707">
        <v>0.70079161170402005</v>
      </c>
      <c r="J2" s="707">
        <v>3.9352339424123901</v>
      </c>
      <c r="K2" s="707">
        <v>13.767253913000999</v>
      </c>
      <c r="L2" s="707">
        <v>7.9845777083898426</v>
      </c>
      <c r="M2" s="707">
        <v>9.8090662279499785</v>
      </c>
      <c r="N2" s="709">
        <v>90.924122510594998</v>
      </c>
      <c r="O2" s="709">
        <v>90.497725783931003</v>
      </c>
      <c r="P2" s="709">
        <v>57.076176497490131</v>
      </c>
      <c r="Q2" s="709">
        <v>62.773414712734002</v>
      </c>
      <c r="R2" s="709">
        <v>4576.0989204592433</v>
      </c>
      <c r="S2" s="709">
        <v>1187.5227164115236</v>
      </c>
      <c r="T2" s="709">
        <v>993.26975974570462</v>
      </c>
      <c r="U2" s="709">
        <v>410.35390679359875</v>
      </c>
      <c r="V2" s="709">
        <v>-682.29791331013087</v>
      </c>
      <c r="W2" s="709">
        <v>466.1969631823514</v>
      </c>
      <c r="X2" s="709">
        <v>83.749622443174616</v>
      </c>
      <c r="Y2" s="709">
        <v>85.148226171930801</v>
      </c>
      <c r="Z2" s="709" t="s">
        <v>354</v>
      </c>
      <c r="AA2" s="709" t="s">
        <v>354</v>
      </c>
      <c r="AB2" s="709" t="s">
        <v>354</v>
      </c>
      <c r="AC2" s="709" t="s">
        <v>354</v>
      </c>
      <c r="AD2" s="710" t="s">
        <v>354</v>
      </c>
      <c r="AE2" s="709" t="s">
        <v>354</v>
      </c>
      <c r="AF2" s="709" t="s">
        <v>354</v>
      </c>
    </row>
    <row r="3" spans="1:32" x14ac:dyDescent="0.2">
      <c r="A3" s="734" t="s">
        <v>5</v>
      </c>
      <c r="B3" s="734" t="s">
        <v>447</v>
      </c>
      <c r="C3" s="750" t="s">
        <v>411</v>
      </c>
      <c r="D3" s="709">
        <v>10780.098245768</v>
      </c>
      <c r="E3" s="709">
        <v>14831.176037477</v>
      </c>
      <c r="F3" s="709">
        <v>43301.093671410003</v>
      </c>
      <c r="G3" s="709">
        <v>59709.018443319001</v>
      </c>
      <c r="H3" s="707">
        <v>3.1401642871558</v>
      </c>
      <c r="I3" s="707">
        <v>7.4233908103129992E-2</v>
      </c>
      <c r="J3" s="707">
        <v>3.21439819525893</v>
      </c>
      <c r="K3" s="707">
        <v>9.8579587037443002</v>
      </c>
      <c r="L3" s="707">
        <v>7.6199177319661153</v>
      </c>
      <c r="M3" s="707">
        <v>11.229549423107766</v>
      </c>
      <c r="N3" s="709">
        <v>96.698266603671001</v>
      </c>
      <c r="O3" s="709">
        <v>98.072353977117999</v>
      </c>
      <c r="P3" s="709">
        <v>59.778828180310981</v>
      </c>
      <c r="Q3" s="709">
        <v>61.819958392140997</v>
      </c>
      <c r="R3" s="709">
        <v>5379.0672263749611</v>
      </c>
      <c r="S3" s="709">
        <v>1990.4910223272414</v>
      </c>
      <c r="T3" s="709">
        <v>213.73175166635707</v>
      </c>
      <c r="U3" s="709">
        <v>-74.675868825664324</v>
      </c>
      <c r="V3" s="709">
        <v>523.36835576366946</v>
      </c>
      <c r="W3" s="709">
        <v>1328.0667837228789</v>
      </c>
      <c r="X3" s="709">
        <v>75.15629955929893</v>
      </c>
      <c r="Y3" s="709">
        <v>86.462310882280974</v>
      </c>
      <c r="Z3" s="709">
        <v>13.577702591755999</v>
      </c>
      <c r="AA3" s="709">
        <v>19.972816541240999</v>
      </c>
      <c r="AB3" s="709">
        <v>30.227248482755996</v>
      </c>
      <c r="AC3" s="709">
        <v>36.222232384247008</v>
      </c>
      <c r="AD3" s="709">
        <v>33.550519132996996</v>
      </c>
      <c r="AE3" s="709">
        <v>91.437063782394006</v>
      </c>
      <c r="AF3" s="709">
        <v>8.5629362176059942</v>
      </c>
    </row>
    <row r="4" spans="1:32" x14ac:dyDescent="0.2">
      <c r="A4" s="734" t="s">
        <v>9</v>
      </c>
      <c r="B4" s="734" t="s">
        <v>448</v>
      </c>
      <c r="C4" s="750" t="s">
        <v>412</v>
      </c>
      <c r="D4" s="709">
        <v>9956.8500755445002</v>
      </c>
      <c r="E4" s="709">
        <v>12267.480552896001</v>
      </c>
      <c r="F4" s="709">
        <v>60871.463756443001</v>
      </c>
      <c r="G4" s="709">
        <v>36216.736775434001</v>
      </c>
      <c r="H4" s="707">
        <v>4.2692867668721401</v>
      </c>
      <c r="I4" s="707">
        <v>9.0215183167979995E-2</v>
      </c>
      <c r="J4" s="707">
        <v>4.3595019500401202</v>
      </c>
      <c r="K4" s="707">
        <v>10.420731883996</v>
      </c>
      <c r="L4" s="708">
        <v>9.1744515360026284</v>
      </c>
      <c r="M4" s="708">
        <v>12.066224049285124</v>
      </c>
      <c r="N4" s="709">
        <v>94.286371460292003</v>
      </c>
      <c r="O4" s="709">
        <v>97.666109350577997</v>
      </c>
      <c r="P4" s="709">
        <v>63.45637609647909</v>
      </c>
      <c r="Q4" s="709">
        <v>67.301747976591997</v>
      </c>
      <c r="R4" s="710">
        <v>5253.695615737106</v>
      </c>
      <c r="S4" s="710">
        <v>1865.1194116893857</v>
      </c>
      <c r="T4" s="710">
        <v>343.06464169498122</v>
      </c>
      <c r="U4" s="710">
        <v>118.4686502114079</v>
      </c>
      <c r="V4" s="710">
        <v>672.04839327359593</v>
      </c>
      <c r="W4" s="710">
        <v>731.53772650940186</v>
      </c>
      <c r="X4" s="710">
        <v>89.140802728187921</v>
      </c>
      <c r="Y4" s="710">
        <v>87.009196971368809</v>
      </c>
      <c r="Z4" s="709">
        <v>22.078865544997999</v>
      </c>
      <c r="AA4" s="709">
        <v>31.005724580827</v>
      </c>
      <c r="AB4" s="709">
        <v>24.165286374335</v>
      </c>
      <c r="AC4" s="709">
        <v>22.750123499840004</v>
      </c>
      <c r="AD4" s="709">
        <v>53.084590125825002</v>
      </c>
      <c r="AE4" s="709">
        <v>81.708947200186003</v>
      </c>
      <c r="AF4" s="709">
        <v>18.291052799813997</v>
      </c>
    </row>
    <row r="5" spans="1:32" x14ac:dyDescent="0.2">
      <c r="A5" s="734" t="s">
        <v>157</v>
      </c>
      <c r="B5" s="734" t="s">
        <v>449</v>
      </c>
      <c r="C5" s="750" t="s">
        <v>413</v>
      </c>
      <c r="D5" s="709">
        <v>9129.7290261313992</v>
      </c>
      <c r="E5" s="709" t="s">
        <v>354</v>
      </c>
      <c r="F5" s="709">
        <v>54721.05726522638</v>
      </c>
      <c r="G5" s="709">
        <v>28080.005296315838</v>
      </c>
      <c r="H5" s="707">
        <v>3.2714272816493004</v>
      </c>
      <c r="I5" s="707">
        <v>0.28768614104967</v>
      </c>
      <c r="J5" s="707">
        <v>3.5591134226989705</v>
      </c>
      <c r="K5" s="707" t="s">
        <v>354</v>
      </c>
      <c r="L5" s="707">
        <v>9.1426522785654285</v>
      </c>
      <c r="M5" s="707">
        <v>9.1426522785654285</v>
      </c>
      <c r="N5" s="709">
        <v>93.141987455953</v>
      </c>
      <c r="O5" s="710" t="s">
        <v>354</v>
      </c>
      <c r="P5" s="709">
        <v>59.989504512096048</v>
      </c>
      <c r="Q5" s="709">
        <v>64.406511124174997</v>
      </c>
      <c r="R5" s="709">
        <v>3980.7575257939789</v>
      </c>
      <c r="S5" s="709">
        <v>592.18132174625907</v>
      </c>
      <c r="T5" s="709">
        <v>1429.0413675865391</v>
      </c>
      <c r="U5" s="709">
        <v>23.203585425605496</v>
      </c>
      <c r="V5" s="709">
        <v>-305.89166226876722</v>
      </c>
      <c r="W5" s="709">
        <v>-554.17196899711917</v>
      </c>
      <c r="X5" s="709" t="s">
        <v>354</v>
      </c>
      <c r="Y5" s="709" t="s">
        <v>354</v>
      </c>
      <c r="Z5" s="709">
        <v>12.391957886725001</v>
      </c>
      <c r="AA5" s="709">
        <v>31.844485317435002</v>
      </c>
      <c r="AB5" s="709">
        <v>30.227437052071</v>
      </c>
      <c r="AC5" s="709">
        <v>25.536119743769003</v>
      </c>
      <c r="AD5" s="709">
        <v>44.236443204160004</v>
      </c>
      <c r="AE5" s="709">
        <v>73.629866785735004</v>
      </c>
      <c r="AF5" s="709">
        <v>26.370133214264996</v>
      </c>
    </row>
    <row r="6" spans="1:32" x14ac:dyDescent="0.2">
      <c r="A6" s="734" t="s">
        <v>33</v>
      </c>
      <c r="B6" s="734" t="s">
        <v>450</v>
      </c>
      <c r="C6" s="750" t="s">
        <v>414</v>
      </c>
      <c r="D6" s="709">
        <v>4730.3547138812</v>
      </c>
      <c r="E6" s="709">
        <v>8060.5064482298003</v>
      </c>
      <c r="F6" s="709">
        <v>23814.475147181998</v>
      </c>
      <c r="G6" s="709">
        <v>32399.700835429001</v>
      </c>
      <c r="H6" s="707">
        <v>2.4545525859103603</v>
      </c>
      <c r="I6" s="707">
        <v>0.25146577547756999</v>
      </c>
      <c r="J6" s="707">
        <v>2.7060183613879305</v>
      </c>
      <c r="K6" s="707">
        <v>8.0371671210412998</v>
      </c>
      <c r="L6" s="707">
        <v>3.114819771960303</v>
      </c>
      <c r="M6" s="707">
        <v>4.9314580958504886</v>
      </c>
      <c r="N6" s="709">
        <v>88.581533028812004</v>
      </c>
      <c r="O6" s="709">
        <v>89.085828845899997</v>
      </c>
      <c r="P6" s="709">
        <v>39.520062564544972</v>
      </c>
      <c r="Q6" s="709">
        <v>44.614335757421003</v>
      </c>
      <c r="R6" s="709">
        <v>1539.8099655375725</v>
      </c>
      <c r="S6" s="709">
        <v>-1848.7662385101473</v>
      </c>
      <c r="T6" s="709">
        <v>-2103.0692959074108</v>
      </c>
      <c r="U6" s="709">
        <v>-116.38274193292607</v>
      </c>
      <c r="V6" s="709">
        <v>261.13219411732456</v>
      </c>
      <c r="W6" s="709">
        <v>109.55360521286526</v>
      </c>
      <c r="X6" s="709">
        <v>55.682628229713501</v>
      </c>
      <c r="Y6" s="709">
        <v>55.5602812797827</v>
      </c>
      <c r="Z6" s="709">
        <v>9.8480165334601004</v>
      </c>
      <c r="AA6" s="709">
        <v>22.398814858167</v>
      </c>
      <c r="AB6" s="709">
        <v>34.131353219818003</v>
      </c>
      <c r="AC6" s="709">
        <v>33.6218153885549</v>
      </c>
      <c r="AD6" s="709">
        <v>32.246831391627097</v>
      </c>
      <c r="AE6" s="709">
        <v>92.831720833256995</v>
      </c>
      <c r="AF6" s="709">
        <v>7.1682791667430052</v>
      </c>
    </row>
    <row r="7" spans="1:32" x14ac:dyDescent="0.2">
      <c r="A7" s="734" t="s">
        <v>3</v>
      </c>
      <c r="B7" s="734" t="s">
        <v>451</v>
      </c>
      <c r="C7" s="750" t="s">
        <v>415</v>
      </c>
      <c r="D7" s="709">
        <v>11355.416483042</v>
      </c>
      <c r="E7" s="709">
        <v>11906.409094121</v>
      </c>
      <c r="F7" s="709">
        <v>80484.597089748</v>
      </c>
      <c r="G7" s="709">
        <v>42174.419674901997</v>
      </c>
      <c r="H7" s="707">
        <v>4.5066416321289005</v>
      </c>
      <c r="I7" s="707">
        <v>0.13596062142766999</v>
      </c>
      <c r="J7" s="707">
        <v>4.6426022535565705</v>
      </c>
      <c r="K7" s="707">
        <v>12.821180066758</v>
      </c>
      <c r="L7" s="707">
        <v>9.8474382946078887</v>
      </c>
      <c r="M7" s="707">
        <v>10.302337507957336</v>
      </c>
      <c r="N7" s="709">
        <v>90.553884790324005</v>
      </c>
      <c r="O7" s="709">
        <v>92.548014788152003</v>
      </c>
      <c r="P7" s="709">
        <v>54.394941743871641</v>
      </c>
      <c r="Q7" s="709">
        <v>60.069142113364002</v>
      </c>
      <c r="R7" s="709">
        <v>4752.3224466354441</v>
      </c>
      <c r="S7" s="709">
        <v>1363.7462425877243</v>
      </c>
      <c r="T7" s="709">
        <v>712.0695223101194</v>
      </c>
      <c r="U7" s="709">
        <v>63.214215219899565</v>
      </c>
      <c r="V7" s="709">
        <v>129.50687801000737</v>
      </c>
      <c r="W7" s="709">
        <v>458.95562704769901</v>
      </c>
      <c r="X7" s="709">
        <v>86.567403257247477</v>
      </c>
      <c r="Y7" s="709">
        <v>87.631985735291437</v>
      </c>
      <c r="Z7" s="709">
        <v>11.877253830076</v>
      </c>
      <c r="AA7" s="709">
        <v>27.852171716011998</v>
      </c>
      <c r="AB7" s="709">
        <v>27.147024370076</v>
      </c>
      <c r="AC7" s="709">
        <v>33.123550083836008</v>
      </c>
      <c r="AD7" s="709">
        <v>39.729425546087995</v>
      </c>
      <c r="AE7" s="709">
        <v>69.143487148861993</v>
      </c>
      <c r="AF7" s="709">
        <v>30.856512851138007</v>
      </c>
    </row>
    <row r="8" spans="1:32" x14ac:dyDescent="0.2">
      <c r="A8" s="734" t="s">
        <v>25</v>
      </c>
      <c r="B8" s="734" t="s">
        <v>452</v>
      </c>
      <c r="C8" s="750" t="s">
        <v>416</v>
      </c>
      <c r="D8" s="709">
        <v>7138.2482945030997</v>
      </c>
      <c r="E8" s="709">
        <v>7009.3698991622996</v>
      </c>
      <c r="F8" s="709">
        <v>42059.657423516001</v>
      </c>
      <c r="G8" s="709">
        <v>21737.999857328999</v>
      </c>
      <c r="H8" s="707">
        <v>3.0867243233577799</v>
      </c>
      <c r="I8" s="707">
        <v>5.6087741949059994E-2</v>
      </c>
      <c r="J8" s="707">
        <v>3.1428120653068401</v>
      </c>
      <c r="K8" s="707">
        <v>11.676628679047999</v>
      </c>
      <c r="L8" s="707" t="s">
        <v>354</v>
      </c>
      <c r="M8" s="707" t="s">
        <v>354</v>
      </c>
      <c r="N8" s="709">
        <v>86.359482686459003</v>
      </c>
      <c r="O8" s="709">
        <v>86.233090834720997</v>
      </c>
      <c r="P8" s="709">
        <v>36.390873071234971</v>
      </c>
      <c r="Q8" s="709">
        <v>42.138827073984999</v>
      </c>
      <c r="R8" s="709" t="s">
        <v>354</v>
      </c>
      <c r="S8" s="709" t="s">
        <v>354</v>
      </c>
      <c r="T8" s="709" t="s">
        <v>354</v>
      </c>
      <c r="U8" s="709" t="s">
        <v>354</v>
      </c>
      <c r="V8" s="709" t="s">
        <v>354</v>
      </c>
      <c r="W8" s="709" t="s">
        <v>354</v>
      </c>
      <c r="X8" s="709">
        <v>87.985059987309882</v>
      </c>
      <c r="Y8" s="709">
        <v>87.985059987309882</v>
      </c>
      <c r="Z8" s="709">
        <v>9.6736080342638004</v>
      </c>
      <c r="AA8" s="709">
        <v>19.332447201299999</v>
      </c>
      <c r="AB8" s="709">
        <v>31.767833407177999</v>
      </c>
      <c r="AC8" s="709">
        <v>39.226111357258205</v>
      </c>
      <c r="AD8" s="709">
        <v>29.006055235563799</v>
      </c>
      <c r="AE8" s="709">
        <v>91.552207945651006</v>
      </c>
      <c r="AF8" s="709">
        <v>8.4477920543489944</v>
      </c>
    </row>
    <row r="9" spans="1:32" x14ac:dyDescent="0.2">
      <c r="A9" s="734" t="s">
        <v>14</v>
      </c>
      <c r="B9" s="734" t="s">
        <v>453</v>
      </c>
      <c r="C9" s="750" t="s">
        <v>417</v>
      </c>
      <c r="D9" s="709">
        <v>8519.0095441072008</v>
      </c>
      <c r="E9" s="709">
        <v>13312.206545888999</v>
      </c>
      <c r="F9" s="709">
        <v>50952.003794388002</v>
      </c>
      <c r="G9" s="709">
        <v>40381.697844326998</v>
      </c>
      <c r="H9" s="707">
        <v>3.9025147490718002</v>
      </c>
      <c r="I9" s="707">
        <v>2.3061560742490002E-2</v>
      </c>
      <c r="J9" s="707">
        <v>3.9255763098142902</v>
      </c>
      <c r="K9" s="707">
        <v>10.51180402288</v>
      </c>
      <c r="L9" s="707">
        <v>7.260114845926954</v>
      </c>
      <c r="M9" s="707">
        <v>11.743758528083561</v>
      </c>
      <c r="N9" s="709">
        <v>93.897209389024994</v>
      </c>
      <c r="O9" s="709">
        <v>93.851451607723007</v>
      </c>
      <c r="P9" s="709">
        <v>50.756930926662811</v>
      </c>
      <c r="Q9" s="709">
        <v>54.055846022400999</v>
      </c>
      <c r="R9" s="709">
        <v>4787.9703087453063</v>
      </c>
      <c r="S9" s="709">
        <v>1399.3941046975865</v>
      </c>
      <c r="T9" s="709">
        <v>-186.81802765163158</v>
      </c>
      <c r="U9" s="709">
        <v>-332.10667713416041</v>
      </c>
      <c r="V9" s="709">
        <v>612.58462716788085</v>
      </c>
      <c r="W9" s="709">
        <v>1305.7341823154984</v>
      </c>
      <c r="X9" s="709">
        <v>88.841155746652404</v>
      </c>
      <c r="Y9" s="709">
        <v>97.737819216616316</v>
      </c>
      <c r="Z9" s="709">
        <v>8.8762554481712996</v>
      </c>
      <c r="AA9" s="709">
        <v>29.221148379761004</v>
      </c>
      <c r="AB9" s="709">
        <v>31.680879287473999</v>
      </c>
      <c r="AC9" s="709">
        <v>30.221716884593704</v>
      </c>
      <c r="AD9" s="709">
        <v>38.097403827932304</v>
      </c>
      <c r="AE9" s="709">
        <v>79.488345650938001</v>
      </c>
      <c r="AF9" s="709">
        <v>20.511654349061999</v>
      </c>
    </row>
    <row r="10" spans="1:32" x14ac:dyDescent="0.2">
      <c r="A10" s="734" t="s">
        <v>24</v>
      </c>
      <c r="B10" s="734" t="s">
        <v>454</v>
      </c>
      <c r="C10" s="750" t="s">
        <v>418</v>
      </c>
      <c r="D10" s="709">
        <v>7200.5868667896002</v>
      </c>
      <c r="E10" s="709">
        <v>9947.2783773035007</v>
      </c>
      <c r="F10" s="709">
        <v>36840.776782726003</v>
      </c>
      <c r="G10" s="709">
        <v>40563.395170978998</v>
      </c>
      <c r="H10" s="707">
        <v>3.5213943346884999</v>
      </c>
      <c r="I10" s="707">
        <v>0.26075740645810996</v>
      </c>
      <c r="J10" s="707">
        <v>3.7821517411466097</v>
      </c>
      <c r="K10" s="707">
        <v>8.4225899633288996</v>
      </c>
      <c r="L10" s="707">
        <v>4.5303223285439174</v>
      </c>
      <c r="M10" s="707">
        <v>6.2883851543780205</v>
      </c>
      <c r="N10" s="709">
        <v>91.474161276516</v>
      </c>
      <c r="O10" s="709">
        <v>92.237360019752998</v>
      </c>
      <c r="P10" s="709">
        <v>53.68230310448714</v>
      </c>
      <c r="Q10" s="709">
        <v>58.685756016074997</v>
      </c>
      <c r="R10" s="709">
        <v>2487.4409190676201</v>
      </c>
      <c r="S10" s="709">
        <v>-901.13528498009964</v>
      </c>
      <c r="T10" s="709">
        <v>-561.55241813680698</v>
      </c>
      <c r="U10" s="709">
        <v>233.29896890492046</v>
      </c>
      <c r="V10" s="709">
        <v>161.7421980315201</v>
      </c>
      <c r="W10" s="709">
        <v>-734.62403377973294</v>
      </c>
      <c r="X10" s="709">
        <v>76.369636737385676</v>
      </c>
      <c r="Y10" s="709">
        <v>89.727729525299807</v>
      </c>
      <c r="Z10" s="709">
        <v>7.2145831146566</v>
      </c>
      <c r="AA10" s="709">
        <v>34.459081207795002</v>
      </c>
      <c r="AB10" s="709">
        <v>32.759525558938002</v>
      </c>
      <c r="AC10" s="709">
        <v>25.566810118610388</v>
      </c>
      <c r="AD10" s="709">
        <v>41.6736643224516</v>
      </c>
      <c r="AE10" s="709">
        <v>83.134337496938997</v>
      </c>
      <c r="AF10" s="709">
        <v>16.865662503061003</v>
      </c>
    </row>
    <row r="11" spans="1:32" x14ac:dyDescent="0.2">
      <c r="A11" s="734" t="s">
        <v>19</v>
      </c>
      <c r="B11" s="734" t="s">
        <v>455</v>
      </c>
      <c r="C11" s="750" t="s">
        <v>419</v>
      </c>
      <c r="D11" s="709">
        <v>8103.4701890935003</v>
      </c>
      <c r="E11" s="709">
        <v>9966.6702538216996</v>
      </c>
      <c r="F11" s="709">
        <v>33188.46894038</v>
      </c>
      <c r="G11" s="709">
        <v>60101.800125708003</v>
      </c>
      <c r="H11" s="707">
        <v>2.6961546281738498</v>
      </c>
      <c r="I11" s="707">
        <v>0.40998370848235</v>
      </c>
      <c r="J11" s="707">
        <v>3.1061383366561999</v>
      </c>
      <c r="K11" s="707">
        <v>9.4825177076379994</v>
      </c>
      <c r="L11" s="707">
        <v>8.8169004402008451</v>
      </c>
      <c r="M11" s="707">
        <v>11.138707927596414</v>
      </c>
      <c r="N11" s="709">
        <v>94.173277702071999</v>
      </c>
      <c r="O11" s="709">
        <v>94.819846158288996</v>
      </c>
      <c r="P11" s="709" t="s">
        <v>354</v>
      </c>
      <c r="Q11" s="709" t="s">
        <v>354</v>
      </c>
      <c r="R11" s="709">
        <v>5181.4302607350146</v>
      </c>
      <c r="S11" s="709">
        <v>1792.8540566872948</v>
      </c>
      <c r="T11" s="709">
        <v>1874.1509294495384</v>
      </c>
      <c r="U11" s="709">
        <v>-238.8751416589426</v>
      </c>
      <c r="V11" s="709">
        <v>-394.26315172617933</v>
      </c>
      <c r="W11" s="709">
        <v>551.84142062287856</v>
      </c>
      <c r="X11" s="709">
        <v>88.914867433683071</v>
      </c>
      <c r="Y11" s="709">
        <v>97.604295524280332</v>
      </c>
      <c r="Z11" s="709">
        <v>8.2297792494812008</v>
      </c>
      <c r="AA11" s="709">
        <v>23.150735976924999</v>
      </c>
      <c r="AB11" s="709">
        <v>26.416128577102999</v>
      </c>
      <c r="AC11" s="709">
        <v>42.203356196490802</v>
      </c>
      <c r="AD11" s="709">
        <v>31.3805152264062</v>
      </c>
      <c r="AE11" s="709">
        <v>86.767221121209005</v>
      </c>
      <c r="AF11" s="709">
        <v>13.232778878790995</v>
      </c>
    </row>
    <row r="12" spans="1:32" x14ac:dyDescent="0.2">
      <c r="A12" s="734" t="s">
        <v>31</v>
      </c>
      <c r="B12" s="734" t="s">
        <v>456</v>
      </c>
      <c r="C12" s="750" t="s">
        <v>420</v>
      </c>
      <c r="D12" s="709">
        <v>5434.8741860959999</v>
      </c>
      <c r="E12" s="709" t="s">
        <v>354</v>
      </c>
      <c r="F12" s="709">
        <v>21818.130563079001</v>
      </c>
      <c r="G12" s="709">
        <v>16042.117937917999</v>
      </c>
      <c r="H12" s="707">
        <v>2.32514998260997</v>
      </c>
      <c r="I12" s="707">
        <v>0.18963561458396</v>
      </c>
      <c r="J12" s="707">
        <v>2.5147855971939301</v>
      </c>
      <c r="K12" s="707">
        <v>6.7597380764636998</v>
      </c>
      <c r="L12" s="707">
        <v>6.6985983731295935</v>
      </c>
      <c r="M12" s="707">
        <v>7.0946541255705942</v>
      </c>
      <c r="N12" s="709">
        <v>98.206112101345994</v>
      </c>
      <c r="O12" s="709">
        <v>97.709916671849996</v>
      </c>
      <c r="P12" s="709" t="s">
        <v>354</v>
      </c>
      <c r="Q12" s="709" t="s">
        <v>354</v>
      </c>
      <c r="R12" s="709">
        <v>1775.994706000278</v>
      </c>
      <c r="S12" s="709">
        <v>-1612.5814980474418</v>
      </c>
      <c r="T12" s="709">
        <v>-2167.9103231071977</v>
      </c>
      <c r="U12" s="709">
        <v>-673.59543842541143</v>
      </c>
      <c r="V12" s="709">
        <v>383.69393147894334</v>
      </c>
      <c r="W12" s="709">
        <v>845.23033200622376</v>
      </c>
      <c r="X12" s="709">
        <v>71.020408926501716</v>
      </c>
      <c r="Y12" s="709">
        <v>71.020408926501716</v>
      </c>
      <c r="Z12" s="709">
        <v>7.3952224288370987</v>
      </c>
      <c r="AA12" s="709">
        <v>22.302960949793</v>
      </c>
      <c r="AB12" s="709">
        <v>34.819053068231</v>
      </c>
      <c r="AC12" s="709">
        <v>35.482763553138895</v>
      </c>
      <c r="AD12" s="709">
        <v>29.698183378630098</v>
      </c>
      <c r="AE12" s="709">
        <v>96.950364754684998</v>
      </c>
      <c r="AF12" s="709">
        <v>3.0496352453150024</v>
      </c>
    </row>
    <row r="13" spans="1:32" x14ac:dyDescent="0.2">
      <c r="A13" s="734" t="s">
        <v>8</v>
      </c>
      <c r="B13" s="734" t="s">
        <v>457</v>
      </c>
      <c r="C13" s="750" t="s">
        <v>443</v>
      </c>
      <c r="D13" s="709">
        <v>10569.071335384</v>
      </c>
      <c r="E13" s="709">
        <v>11275.992816816</v>
      </c>
      <c r="F13" s="709">
        <v>73088.079480194996</v>
      </c>
      <c r="G13" s="709">
        <v>33474.538134538998</v>
      </c>
      <c r="H13" s="707">
        <v>4.3980504055337999</v>
      </c>
      <c r="I13" s="707">
        <v>0.18264992537421001</v>
      </c>
      <c r="J13" s="707">
        <v>4.5807003309080097</v>
      </c>
      <c r="K13" s="707">
        <v>13.533311675602</v>
      </c>
      <c r="L13" s="707" t="s">
        <v>354</v>
      </c>
      <c r="M13" s="707" t="s">
        <v>354</v>
      </c>
      <c r="N13" s="709">
        <v>94.472636550570996</v>
      </c>
      <c r="O13" s="709">
        <v>94.845880547975995</v>
      </c>
      <c r="P13" s="709">
        <v>48.361686107336475</v>
      </c>
      <c r="Q13" s="709">
        <v>51.191210357983998</v>
      </c>
      <c r="R13" s="709" t="s">
        <v>354</v>
      </c>
      <c r="S13" s="709" t="s">
        <v>354</v>
      </c>
      <c r="T13" s="709" t="s">
        <v>354</v>
      </c>
      <c r="U13" s="709" t="s">
        <v>354</v>
      </c>
      <c r="V13" s="709" t="s">
        <v>354</v>
      </c>
      <c r="W13" s="709" t="s">
        <v>354</v>
      </c>
      <c r="X13" s="709" t="s">
        <v>354</v>
      </c>
      <c r="Y13" s="709" t="s">
        <v>354</v>
      </c>
      <c r="Z13" s="709" t="s">
        <v>354</v>
      </c>
      <c r="AA13" s="709" t="s">
        <v>354</v>
      </c>
      <c r="AB13" s="709" t="s">
        <v>354</v>
      </c>
      <c r="AC13" s="709" t="s">
        <v>354</v>
      </c>
      <c r="AD13" s="710" t="s">
        <v>354</v>
      </c>
      <c r="AE13" s="709" t="s">
        <v>354</v>
      </c>
      <c r="AF13" s="709" t="s">
        <v>354</v>
      </c>
    </row>
    <row r="14" spans="1:32" x14ac:dyDescent="0.2">
      <c r="A14" s="734" t="s">
        <v>109</v>
      </c>
      <c r="B14" s="734" t="s">
        <v>458</v>
      </c>
      <c r="C14" s="750" t="s">
        <v>421</v>
      </c>
      <c r="D14" s="709">
        <v>8001.8726025385004</v>
      </c>
      <c r="E14" s="709">
        <v>10773.411482989</v>
      </c>
      <c r="F14" s="709">
        <v>62273.312312039547</v>
      </c>
      <c r="G14" s="709">
        <v>33815.255697283348</v>
      </c>
      <c r="H14" s="707">
        <v>3.8163471651638101</v>
      </c>
      <c r="I14" s="707">
        <v>0.18061610136417999</v>
      </c>
      <c r="J14" s="707">
        <v>3.9969632665279899</v>
      </c>
      <c r="K14" s="707">
        <v>13.233416478183001</v>
      </c>
      <c r="L14" s="707">
        <v>7.1219193301868806</v>
      </c>
      <c r="M14" s="707">
        <v>8.4568546250203589</v>
      </c>
      <c r="N14" s="709">
        <v>93.378575142976004</v>
      </c>
      <c r="O14" s="709">
        <v>95.520740779899</v>
      </c>
      <c r="P14" s="709">
        <v>70.348372137525871</v>
      </c>
      <c r="Q14" s="709">
        <v>75.336737607971003</v>
      </c>
      <c r="R14" s="709">
        <v>4186.3427731267811</v>
      </c>
      <c r="S14" s="709">
        <v>797.76656907906136</v>
      </c>
      <c r="T14" s="709">
        <v>1005.3276071335873</v>
      </c>
      <c r="U14" s="709">
        <v>80.480124071786094</v>
      </c>
      <c r="V14" s="709">
        <v>-269.17530996176743</v>
      </c>
      <c r="W14" s="709">
        <v>-18.865852164544439</v>
      </c>
      <c r="X14" s="709" t="s">
        <v>354</v>
      </c>
      <c r="Y14" s="709" t="s">
        <v>354</v>
      </c>
      <c r="Z14" s="709">
        <v>18.252711100279999</v>
      </c>
      <c r="AA14" s="709">
        <v>42.229194589983997</v>
      </c>
      <c r="AB14" s="709">
        <v>17.156086267820001</v>
      </c>
      <c r="AC14" s="709">
        <v>22.362008041916006</v>
      </c>
      <c r="AD14" s="709">
        <v>60.481905690264</v>
      </c>
      <c r="AE14" s="709">
        <v>86.913610332643003</v>
      </c>
      <c r="AF14" s="709">
        <v>13.086389667356997</v>
      </c>
    </row>
    <row r="15" spans="1:32" x14ac:dyDescent="0.2">
      <c r="A15" s="734" t="s">
        <v>27</v>
      </c>
      <c r="B15" s="734" t="s">
        <v>459</v>
      </c>
      <c r="C15" s="750" t="s">
        <v>422</v>
      </c>
      <c r="D15" s="709">
        <v>6941.2237529915001</v>
      </c>
      <c r="E15" s="709" t="s">
        <v>354</v>
      </c>
      <c r="F15" s="709" t="s">
        <v>354</v>
      </c>
      <c r="G15" s="709" t="s">
        <v>354</v>
      </c>
      <c r="H15" s="707">
        <v>3.8436186865825999</v>
      </c>
      <c r="I15" s="707">
        <v>0.42942602939641999</v>
      </c>
      <c r="J15" s="707">
        <v>4.2730447159790197</v>
      </c>
      <c r="K15" s="707">
        <v>11.505021416546001</v>
      </c>
      <c r="L15" s="707">
        <v>5.6167136785995133</v>
      </c>
      <c r="M15" s="707">
        <v>7.5207556232747113</v>
      </c>
      <c r="N15" s="709">
        <v>89.116495244652995</v>
      </c>
      <c r="O15" s="710" t="s">
        <v>354</v>
      </c>
      <c r="P15" s="709" t="s">
        <v>354</v>
      </c>
      <c r="Q15" s="709" t="s">
        <v>354</v>
      </c>
      <c r="R15" s="709">
        <v>2560.0661307580367</v>
      </c>
      <c r="S15" s="709">
        <v>-828.51007328968308</v>
      </c>
      <c r="T15" s="709">
        <v>-1080.6093670745515</v>
      </c>
      <c r="U15" s="709">
        <v>275.12654035986498</v>
      </c>
      <c r="V15" s="709">
        <v>12.123874421569418</v>
      </c>
      <c r="W15" s="709">
        <v>-35.151120996565837</v>
      </c>
      <c r="X15" s="709">
        <v>91.697904559576017</v>
      </c>
      <c r="Y15" s="709">
        <v>99.234070955946578</v>
      </c>
      <c r="Z15" s="709">
        <v>14.612963325080999</v>
      </c>
      <c r="AA15" s="709">
        <v>36.467229418320997</v>
      </c>
      <c r="AB15" s="709">
        <v>27.515390105487995</v>
      </c>
      <c r="AC15" s="709">
        <v>21.404417151110007</v>
      </c>
      <c r="AD15" s="709">
        <v>51.080192743401994</v>
      </c>
      <c r="AE15" s="709">
        <v>85.287690347604993</v>
      </c>
      <c r="AF15" s="709">
        <v>14.712309652395007</v>
      </c>
    </row>
    <row r="16" spans="1:32" x14ac:dyDescent="0.2">
      <c r="A16" s="734" t="s">
        <v>82</v>
      </c>
      <c r="B16" s="734" t="s">
        <v>460</v>
      </c>
      <c r="C16" s="750" t="s">
        <v>423</v>
      </c>
      <c r="D16" s="709">
        <v>8392.1763581826926</v>
      </c>
      <c r="E16" s="709">
        <v>8797.361035558888</v>
      </c>
      <c r="F16" s="709">
        <v>42655.110183177065</v>
      </c>
      <c r="G16" s="709">
        <v>28238.854174073796</v>
      </c>
      <c r="H16" s="707">
        <v>2.9111825693844597</v>
      </c>
      <c r="I16" s="707">
        <v>0.12124412793417</v>
      </c>
      <c r="J16" s="707">
        <v>3.0324266973186296</v>
      </c>
      <c r="K16" s="707">
        <v>7.2626352300101997</v>
      </c>
      <c r="L16" s="707">
        <v>7.6227805360300298</v>
      </c>
      <c r="M16" s="707">
        <v>8.6743727760506726</v>
      </c>
      <c r="N16" s="709">
        <v>96.755874261488998</v>
      </c>
      <c r="O16" s="709">
        <v>97.252421171457996</v>
      </c>
      <c r="P16" s="709">
        <v>59.71286399374636</v>
      </c>
      <c r="Q16" s="709">
        <v>61.714975395053003</v>
      </c>
      <c r="R16" s="709">
        <v>3072.7334323837295</v>
      </c>
      <c r="S16" s="709">
        <v>-315.84277166399033</v>
      </c>
      <c r="T16" s="709">
        <v>-698.64966175042514</v>
      </c>
      <c r="U16" s="709">
        <v>253.86083137435199</v>
      </c>
      <c r="V16" s="709">
        <v>345.08833744921537</v>
      </c>
      <c r="W16" s="709">
        <v>-216.14227873713261</v>
      </c>
      <c r="X16" s="709">
        <v>64.558165942170092</v>
      </c>
      <c r="Y16" s="709">
        <v>68.909750563830158</v>
      </c>
      <c r="Z16" s="709">
        <v>0.54116164424182001</v>
      </c>
      <c r="AA16" s="709">
        <v>9.0487045479817994</v>
      </c>
      <c r="AB16" s="709">
        <v>32.529467363504999</v>
      </c>
      <c r="AC16" s="709">
        <v>57.880666444271377</v>
      </c>
      <c r="AD16" s="709">
        <v>9.589866192223619</v>
      </c>
      <c r="AE16" s="709">
        <v>95.882199195663006</v>
      </c>
      <c r="AF16" s="709">
        <v>4.1178008043369942</v>
      </c>
    </row>
    <row r="17" spans="1:32" x14ac:dyDescent="0.2">
      <c r="A17" s="734" t="s">
        <v>12</v>
      </c>
      <c r="B17" s="734" t="s">
        <v>461</v>
      </c>
      <c r="C17" s="750" t="s">
        <v>424</v>
      </c>
      <c r="D17" s="709">
        <v>8748.0948487578007</v>
      </c>
      <c r="E17" s="709">
        <v>10083.954812815</v>
      </c>
      <c r="F17" s="709">
        <v>53682.122859192001</v>
      </c>
      <c r="G17" s="709">
        <v>30626.622872682001</v>
      </c>
      <c r="H17" s="707">
        <v>2.6890385462270601</v>
      </c>
      <c r="I17" s="707">
        <v>0.21283532817644998</v>
      </c>
      <c r="J17" s="707">
        <v>2.9018738744035102</v>
      </c>
      <c r="K17" s="707">
        <v>8.1288856344412004</v>
      </c>
      <c r="L17" s="707">
        <v>7.8782767274391823</v>
      </c>
      <c r="M17" s="707">
        <v>9.724777014830849</v>
      </c>
      <c r="N17" s="709">
        <v>85.376303902328004</v>
      </c>
      <c r="O17" s="709">
        <v>84.903438119913005</v>
      </c>
      <c r="P17" s="709" t="s">
        <v>354</v>
      </c>
      <c r="Q17" s="709" t="s">
        <v>354</v>
      </c>
      <c r="R17" s="709">
        <v>3552.4080907343082</v>
      </c>
      <c r="S17" s="709">
        <v>163.8318866865884</v>
      </c>
      <c r="T17" s="709">
        <v>354.33667527860587</v>
      </c>
      <c r="U17" s="709">
        <v>-78.217575035725432</v>
      </c>
      <c r="V17" s="709">
        <v>394.44177282591687</v>
      </c>
      <c r="W17" s="709">
        <v>-506.72898638220931</v>
      </c>
      <c r="X17" s="709" t="s">
        <v>354</v>
      </c>
      <c r="Y17" s="709" t="s">
        <v>354</v>
      </c>
      <c r="Z17" s="709">
        <v>17.281130915036002</v>
      </c>
      <c r="AA17" s="709">
        <v>24.74680199406</v>
      </c>
      <c r="AB17" s="709">
        <v>26.928461712011</v>
      </c>
      <c r="AC17" s="709">
        <v>31.043605378892998</v>
      </c>
      <c r="AD17" s="709">
        <v>42.027932909096002</v>
      </c>
      <c r="AE17" s="709">
        <v>64.791801236861005</v>
      </c>
      <c r="AF17" s="709">
        <v>35.208198763138995</v>
      </c>
    </row>
    <row r="18" spans="1:32" x14ac:dyDescent="0.2">
      <c r="A18" s="734" t="s">
        <v>21</v>
      </c>
      <c r="B18" s="734" t="s">
        <v>462</v>
      </c>
      <c r="C18" s="750" t="s">
        <v>425</v>
      </c>
      <c r="D18" s="709">
        <v>7957.4664712631002</v>
      </c>
      <c r="E18" s="709">
        <v>7323.5835250070004</v>
      </c>
      <c r="F18" s="709">
        <v>47518.998163297998</v>
      </c>
      <c r="G18" s="709">
        <v>22016.510374172001</v>
      </c>
      <c r="H18" s="707">
        <v>3.0536357313963904</v>
      </c>
      <c r="I18" s="707">
        <v>0.53276688441608</v>
      </c>
      <c r="J18" s="707">
        <v>3.5864026158124704</v>
      </c>
      <c r="K18" s="707">
        <v>12.791700854088001</v>
      </c>
      <c r="L18" s="707">
        <v>8.4550077929036274</v>
      </c>
      <c r="M18" s="707">
        <v>8.6286153604473252</v>
      </c>
      <c r="N18" s="709">
        <v>86.517022120007994</v>
      </c>
      <c r="O18" s="709">
        <v>88.376274645465998</v>
      </c>
      <c r="P18" s="709" t="s">
        <v>354</v>
      </c>
      <c r="Q18" s="709">
        <v>56.582200512923002</v>
      </c>
      <c r="R18" s="709">
        <v>2881.5088480565573</v>
      </c>
      <c r="S18" s="709">
        <v>-507.06735599116246</v>
      </c>
      <c r="T18" s="709">
        <v>183.98328077669433</v>
      </c>
      <c r="U18" s="709">
        <v>-267.78315003503235</v>
      </c>
      <c r="V18" s="709">
        <v>707.14835607772602</v>
      </c>
      <c r="W18" s="709">
        <v>-1130.41584281055</v>
      </c>
      <c r="X18" s="709" t="s">
        <v>354</v>
      </c>
      <c r="Y18" s="709" t="s">
        <v>354</v>
      </c>
      <c r="Z18" s="709">
        <v>20.209185335312</v>
      </c>
      <c r="AA18" s="709">
        <v>38.895926073372003</v>
      </c>
      <c r="AB18" s="709">
        <v>25.029254581206999</v>
      </c>
      <c r="AC18" s="709">
        <v>15.865634010108998</v>
      </c>
      <c r="AD18" s="709">
        <v>59.105111408684003</v>
      </c>
      <c r="AE18" s="709">
        <v>78.579011496749004</v>
      </c>
      <c r="AF18" s="709">
        <v>21.420988503250996</v>
      </c>
    </row>
    <row r="19" spans="1:32" x14ac:dyDescent="0.2">
      <c r="A19" s="734" t="s">
        <v>29</v>
      </c>
      <c r="B19" s="734" t="s">
        <v>463</v>
      </c>
      <c r="C19" s="750" t="s">
        <v>426</v>
      </c>
      <c r="D19" s="709">
        <v>5974.4449684084002</v>
      </c>
      <c r="E19" s="709">
        <v>6015.7611986257998</v>
      </c>
      <c r="F19" s="709">
        <v>36067.175618066001</v>
      </c>
      <c r="G19" s="709">
        <v>18933.786131909001</v>
      </c>
      <c r="H19" s="707">
        <v>3.07098194189407</v>
      </c>
      <c r="I19" s="707">
        <v>6.5319257939210007E-2</v>
      </c>
      <c r="J19" s="707">
        <v>3.1363011998332802</v>
      </c>
      <c r="K19" s="707">
        <v>11.092352266983999</v>
      </c>
      <c r="L19" s="707" t="s">
        <v>354</v>
      </c>
      <c r="M19" s="707" t="s">
        <v>354</v>
      </c>
      <c r="N19" s="709">
        <v>86.750878575868995</v>
      </c>
      <c r="O19" s="709">
        <v>86.992338016459001</v>
      </c>
      <c r="P19" s="709" t="s">
        <v>354</v>
      </c>
      <c r="Q19" s="709" t="s">
        <v>354</v>
      </c>
      <c r="R19" s="709" t="s">
        <v>354</v>
      </c>
      <c r="S19" s="709" t="s">
        <v>354</v>
      </c>
      <c r="T19" s="709" t="s">
        <v>354</v>
      </c>
      <c r="U19" s="709" t="s">
        <v>354</v>
      </c>
      <c r="V19" s="709" t="s">
        <v>354</v>
      </c>
      <c r="W19" s="709" t="s">
        <v>354</v>
      </c>
      <c r="X19" s="709" t="s">
        <v>354</v>
      </c>
      <c r="Y19" s="709" t="s">
        <v>354</v>
      </c>
      <c r="Z19" s="709">
        <v>8.3768620622943999</v>
      </c>
      <c r="AA19" s="709">
        <v>18.581930740956</v>
      </c>
      <c r="AB19" s="709">
        <v>34.068485200231997</v>
      </c>
      <c r="AC19" s="709">
        <v>38.972721996517599</v>
      </c>
      <c r="AD19" s="709">
        <v>26.9587928032504</v>
      </c>
      <c r="AE19" s="709">
        <v>92.832269297737</v>
      </c>
      <c r="AF19" s="709">
        <v>7.1677307022630004</v>
      </c>
    </row>
    <row r="20" spans="1:32" x14ac:dyDescent="0.2">
      <c r="A20" s="734" t="s">
        <v>32</v>
      </c>
      <c r="B20" s="734" t="s">
        <v>464</v>
      </c>
      <c r="C20" s="750" t="s">
        <v>427</v>
      </c>
      <c r="D20" s="709">
        <v>5078.6233819134004</v>
      </c>
      <c r="E20" s="709" t="s">
        <v>354</v>
      </c>
      <c r="F20" s="709">
        <v>20649.743592381001</v>
      </c>
      <c r="G20" s="709">
        <v>28539.861784543999</v>
      </c>
      <c r="H20" s="707">
        <v>2.6440218487207301</v>
      </c>
      <c r="I20" s="707">
        <v>6.2644745486770001E-2</v>
      </c>
      <c r="J20" s="707">
        <v>2.7066665942074999</v>
      </c>
      <c r="K20" s="707">
        <v>11.290701144511999</v>
      </c>
      <c r="L20" s="707" t="s">
        <v>354</v>
      </c>
      <c r="M20" s="707" t="s">
        <v>354</v>
      </c>
      <c r="N20" s="709" t="s">
        <v>354</v>
      </c>
      <c r="O20" s="709" t="s">
        <v>354</v>
      </c>
      <c r="P20" s="709" t="s">
        <v>354</v>
      </c>
      <c r="Q20" s="709" t="s">
        <v>354</v>
      </c>
      <c r="R20" s="709" t="s">
        <v>354</v>
      </c>
      <c r="S20" s="709" t="s">
        <v>354</v>
      </c>
      <c r="T20" s="709" t="s">
        <v>354</v>
      </c>
      <c r="U20" s="709" t="s">
        <v>354</v>
      </c>
      <c r="V20" s="709" t="s">
        <v>354</v>
      </c>
      <c r="W20" s="709" t="s">
        <v>354</v>
      </c>
      <c r="X20" s="709" t="s">
        <v>354</v>
      </c>
      <c r="Y20" s="709" t="s">
        <v>354</v>
      </c>
      <c r="Z20" s="709">
        <v>3.392312385601</v>
      </c>
      <c r="AA20" s="709">
        <v>16.924954240390001</v>
      </c>
      <c r="AB20" s="709">
        <v>39.194630872483003</v>
      </c>
      <c r="AC20" s="709">
        <v>40.488102501525987</v>
      </c>
      <c r="AD20" s="709">
        <v>20.317266625991</v>
      </c>
      <c r="AE20" s="709">
        <v>97.085653358607004</v>
      </c>
      <c r="AF20" s="709">
        <v>2.9143466413929957</v>
      </c>
    </row>
    <row r="21" spans="1:32" x14ac:dyDescent="0.2">
      <c r="A21" s="734" t="s">
        <v>75</v>
      </c>
      <c r="B21" s="734" t="s">
        <v>465</v>
      </c>
      <c r="C21" s="750" t="s">
        <v>444</v>
      </c>
      <c r="D21" s="709">
        <v>17959.423879247999</v>
      </c>
      <c r="E21" s="709">
        <v>20076.431849843</v>
      </c>
      <c r="F21" s="709">
        <v>105115.30586199</v>
      </c>
      <c r="G21" s="709">
        <v>69216.948316330003</v>
      </c>
      <c r="H21" s="707">
        <v>2.8496813653875099</v>
      </c>
      <c r="I21" s="707">
        <v>8.4645783748130005E-2</v>
      </c>
      <c r="J21" s="707">
        <v>2.93432714913564</v>
      </c>
      <c r="K21" s="707" t="s">
        <v>354</v>
      </c>
      <c r="L21" s="707">
        <v>12.420989853739146</v>
      </c>
      <c r="M21" s="707">
        <v>11.546665957626429</v>
      </c>
      <c r="N21" s="709">
        <v>89.862586491638993</v>
      </c>
      <c r="O21" s="709">
        <v>92.272184026735999</v>
      </c>
      <c r="P21" s="709">
        <v>63.457348386770036</v>
      </c>
      <c r="Q21" s="709">
        <v>70.615982539824003</v>
      </c>
      <c r="R21" s="709">
        <v>11506.090537343571</v>
      </c>
      <c r="S21" s="709">
        <v>8117.5143332958505</v>
      </c>
      <c r="T21" s="709">
        <v>6132.1310661860589</v>
      </c>
      <c r="U21" s="709">
        <v>-584.10497520771617</v>
      </c>
      <c r="V21" s="709">
        <v>-558.76331919622919</v>
      </c>
      <c r="W21" s="709">
        <v>3128.2515615137404</v>
      </c>
      <c r="X21" s="709">
        <v>108.49429870282476</v>
      </c>
      <c r="Y21" s="709">
        <v>123.48189742338613</v>
      </c>
      <c r="Z21" s="709">
        <v>23.005993545412998</v>
      </c>
      <c r="AA21" s="709">
        <v>33.725218994929001</v>
      </c>
      <c r="AB21" s="709">
        <v>23.098201936376</v>
      </c>
      <c r="AC21" s="709">
        <v>20.170585523282007</v>
      </c>
      <c r="AD21" s="709">
        <v>56.731212540342</v>
      </c>
      <c r="AE21" s="709">
        <v>74.504379898571003</v>
      </c>
      <c r="AF21" s="709">
        <v>25.495620101428997</v>
      </c>
    </row>
    <row r="22" spans="1:32" x14ac:dyDescent="0.2">
      <c r="A22" s="734" t="s">
        <v>17</v>
      </c>
      <c r="B22" s="734" t="s">
        <v>466</v>
      </c>
      <c r="C22" s="750" t="s">
        <v>428</v>
      </c>
      <c r="D22" s="709">
        <v>8371.3864267076005</v>
      </c>
      <c r="E22" s="709">
        <v>12333.867767973001</v>
      </c>
      <c r="F22" s="709">
        <v>53410.205656785998</v>
      </c>
      <c r="G22" s="709">
        <v>48399.251928366997</v>
      </c>
      <c r="H22" s="707">
        <v>3.4370713578190699</v>
      </c>
      <c r="I22" s="707">
        <v>0.36947217791281001</v>
      </c>
      <c r="J22" s="707">
        <v>3.8065435357318798</v>
      </c>
      <c r="K22" s="707">
        <v>11.254219877643999</v>
      </c>
      <c r="L22" s="707">
        <v>6.6899365252689584</v>
      </c>
      <c r="M22" s="707">
        <v>8.4719513856709536</v>
      </c>
      <c r="N22" s="709">
        <v>88.161316290586001</v>
      </c>
      <c r="O22" s="709">
        <v>87.024622239832993</v>
      </c>
      <c r="P22" s="709" t="s">
        <v>354</v>
      </c>
      <c r="Q22" s="709" t="s">
        <v>354</v>
      </c>
      <c r="R22" s="709">
        <v>4096.6805353999462</v>
      </c>
      <c r="S22" s="709">
        <v>708.10433135222638</v>
      </c>
      <c r="T22" s="709">
        <v>1500.5110444415168</v>
      </c>
      <c r="U22" s="709">
        <v>334.59932655969055</v>
      </c>
      <c r="V22" s="709">
        <v>-347.23274036983008</v>
      </c>
      <c r="W22" s="709">
        <v>-779.77329927915116</v>
      </c>
      <c r="X22" s="709">
        <v>68.349891944015113</v>
      </c>
      <c r="Y22" s="709">
        <v>85.282052225592466</v>
      </c>
      <c r="Z22" s="709">
        <v>16.376007028168999</v>
      </c>
      <c r="AA22" s="709">
        <v>26.947793416700002</v>
      </c>
      <c r="AB22" s="709">
        <v>19.876259369332999</v>
      </c>
      <c r="AC22" s="709">
        <v>36.799940185798</v>
      </c>
      <c r="AD22" s="709">
        <v>43.323800444869001</v>
      </c>
      <c r="AE22" s="709">
        <v>85.932447335465</v>
      </c>
      <c r="AF22" s="709">
        <v>14.067552664535</v>
      </c>
    </row>
    <row r="23" spans="1:32" x14ac:dyDescent="0.2">
      <c r="A23" s="734" t="s">
        <v>22</v>
      </c>
      <c r="B23" s="734" t="s">
        <v>467</v>
      </c>
      <c r="C23" s="750" t="s">
        <v>429</v>
      </c>
      <c r="D23" s="709">
        <v>7354.2224770002003</v>
      </c>
      <c r="E23" s="709">
        <v>9191.0443006301994</v>
      </c>
      <c r="F23" s="709">
        <v>44065.903701802999</v>
      </c>
      <c r="G23" s="709">
        <v>38783.249419273998</v>
      </c>
      <c r="H23" s="707">
        <v>3.8770693032326999</v>
      </c>
      <c r="I23" s="707">
        <v>0.80633228745750996</v>
      </c>
      <c r="J23" s="707">
        <v>4.6834015906902096</v>
      </c>
      <c r="K23" s="707">
        <v>18.400399685141998</v>
      </c>
      <c r="L23" s="707" t="s">
        <v>354</v>
      </c>
      <c r="M23" s="707" t="s">
        <v>354</v>
      </c>
      <c r="N23" s="709" t="s">
        <v>354</v>
      </c>
      <c r="O23" s="709" t="s">
        <v>354</v>
      </c>
      <c r="P23" s="709" t="s">
        <v>354</v>
      </c>
      <c r="Q23" s="709" t="s">
        <v>354</v>
      </c>
      <c r="R23" s="709" t="s">
        <v>354</v>
      </c>
      <c r="S23" s="709" t="s">
        <v>354</v>
      </c>
      <c r="T23" s="709" t="s">
        <v>354</v>
      </c>
      <c r="U23" s="709" t="s">
        <v>354</v>
      </c>
      <c r="V23" s="709" t="s">
        <v>354</v>
      </c>
      <c r="W23" s="709" t="s">
        <v>354</v>
      </c>
      <c r="X23" s="709">
        <v>84.739639077815966</v>
      </c>
      <c r="Y23" s="709">
        <v>86.974405998609768</v>
      </c>
      <c r="Z23" s="709">
        <v>11.587500412038001</v>
      </c>
      <c r="AA23" s="709">
        <v>22.095419784421999</v>
      </c>
      <c r="AB23" s="709">
        <v>26.934601311929001</v>
      </c>
      <c r="AC23" s="709">
        <v>39.382478491610996</v>
      </c>
      <c r="AD23" s="709">
        <v>33.682920196460003</v>
      </c>
      <c r="AE23" s="709">
        <v>83.840589219056</v>
      </c>
      <c r="AF23" s="709">
        <v>16.159410780944</v>
      </c>
    </row>
    <row r="24" spans="1:32" x14ac:dyDescent="0.2">
      <c r="A24" s="734" t="s">
        <v>2</v>
      </c>
      <c r="B24" s="734" t="s">
        <v>468</v>
      </c>
      <c r="C24" s="750" t="s">
        <v>430</v>
      </c>
      <c r="D24" s="709">
        <v>13273.921407374</v>
      </c>
      <c r="E24" s="709">
        <v>14103.296159666001</v>
      </c>
      <c r="F24" s="709">
        <v>92585.854705056001</v>
      </c>
      <c r="G24" s="709">
        <v>42352.742502624998</v>
      </c>
      <c r="H24" s="707">
        <v>4.6733898324004404</v>
      </c>
      <c r="I24" s="707">
        <v>0</v>
      </c>
      <c r="J24" s="707">
        <v>4.6733898324004404</v>
      </c>
      <c r="K24" s="707">
        <v>12.993187519228</v>
      </c>
      <c r="L24" s="707">
        <v>8.0072124855077345</v>
      </c>
      <c r="M24" s="707">
        <v>8.5055650541976764</v>
      </c>
      <c r="N24" s="709">
        <v>87.903706352043997</v>
      </c>
      <c r="O24" s="709">
        <v>87.903706352043997</v>
      </c>
      <c r="P24" s="709" t="s">
        <v>354</v>
      </c>
      <c r="Q24" s="709" t="s">
        <v>354</v>
      </c>
      <c r="R24" s="709">
        <v>4503.6393248510121</v>
      </c>
      <c r="S24" s="709">
        <v>1115.0631208032923</v>
      </c>
      <c r="T24" s="709">
        <v>-41.396139089773193</v>
      </c>
      <c r="U24" s="709">
        <v>-211.2625664188912</v>
      </c>
      <c r="V24" s="709">
        <v>125.93354381668398</v>
      </c>
      <c r="W24" s="709">
        <v>1241.7882824952731</v>
      </c>
      <c r="X24" s="709">
        <v>69.947136146360393</v>
      </c>
      <c r="Y24" s="709">
        <v>69.947136146360393</v>
      </c>
      <c r="Z24" s="709">
        <v>12.737035467006001</v>
      </c>
      <c r="AA24" s="709">
        <v>26.9845979935</v>
      </c>
      <c r="AB24" s="709">
        <v>28.202628232302001</v>
      </c>
      <c r="AC24" s="709">
        <v>32.075738307191997</v>
      </c>
      <c r="AD24" s="709">
        <v>39.721633460505998</v>
      </c>
      <c r="AE24" s="709">
        <v>74.794404408648006</v>
      </c>
      <c r="AF24" s="709">
        <v>25.205595591351994</v>
      </c>
    </row>
    <row r="25" spans="1:32" x14ac:dyDescent="0.2">
      <c r="A25" s="734" t="s">
        <v>28</v>
      </c>
      <c r="B25" s="734" t="s">
        <v>469</v>
      </c>
      <c r="C25" s="750" t="s">
        <v>431</v>
      </c>
      <c r="D25" s="709">
        <v>6919.0636976739997</v>
      </c>
      <c r="E25" s="709">
        <v>6900.1839114019003</v>
      </c>
      <c r="F25" s="709">
        <v>41416.958433961998</v>
      </c>
      <c r="G25" s="709">
        <v>20793.546165725998</v>
      </c>
      <c r="H25" s="707">
        <v>3.1245771691571704</v>
      </c>
      <c r="I25" s="707">
        <v>0.25915580423251999</v>
      </c>
      <c r="J25" s="707">
        <v>3.3837329733896904</v>
      </c>
      <c r="K25" s="707">
        <v>10.272993147934001</v>
      </c>
      <c r="L25" s="707">
        <v>8.7490435313073682</v>
      </c>
      <c r="M25" s="707">
        <v>9.3618009800236131</v>
      </c>
      <c r="N25" s="709">
        <v>95.202071075846007</v>
      </c>
      <c r="O25" s="709">
        <v>97.659757553166997</v>
      </c>
      <c r="P25" s="709" t="s">
        <v>354</v>
      </c>
      <c r="Q25" s="709" t="s">
        <v>354</v>
      </c>
      <c r="R25" s="709">
        <v>2364.5515117431619</v>
      </c>
      <c r="S25" s="709">
        <v>-1024.0246923045579</v>
      </c>
      <c r="T25" s="709">
        <v>-1696.9041076164131</v>
      </c>
      <c r="U25" s="709">
        <v>-359.84808750405767</v>
      </c>
      <c r="V25" s="709">
        <v>671.00288724561972</v>
      </c>
      <c r="W25" s="709">
        <v>361.72461557029357</v>
      </c>
      <c r="X25" s="709">
        <v>81.595323334125212</v>
      </c>
      <c r="Y25" s="709">
        <v>82.913621080081228</v>
      </c>
      <c r="Z25" s="709">
        <v>9.0558283341460992</v>
      </c>
      <c r="AA25" s="709">
        <v>25.919858334004005</v>
      </c>
      <c r="AB25" s="709">
        <v>38.318947353468999</v>
      </c>
      <c r="AC25" s="709">
        <v>26.705365978380897</v>
      </c>
      <c r="AD25" s="709">
        <v>34.975686668150104</v>
      </c>
      <c r="AE25" s="709">
        <v>85.342872429581007</v>
      </c>
      <c r="AF25" s="709">
        <v>14.657127570418993</v>
      </c>
    </row>
    <row r="26" spans="1:32" x14ac:dyDescent="0.2">
      <c r="A26" s="734" t="s">
        <v>23</v>
      </c>
      <c r="B26" s="734" t="s">
        <v>470</v>
      </c>
      <c r="C26" s="750" t="s">
        <v>432</v>
      </c>
      <c r="D26" s="709">
        <v>7257.5504154340997</v>
      </c>
      <c r="E26" s="709">
        <v>9667.2457028340996</v>
      </c>
      <c r="F26" s="709">
        <v>47251.497563817</v>
      </c>
      <c r="G26" s="709">
        <v>33406.030802989</v>
      </c>
      <c r="H26" s="707">
        <v>4.2260159431791005</v>
      </c>
      <c r="I26" s="707">
        <v>0.49800580821127005</v>
      </c>
      <c r="J26" s="707">
        <v>4.7240217513903708</v>
      </c>
      <c r="K26" s="707">
        <v>9.5732640656912995</v>
      </c>
      <c r="L26" s="707">
        <v>9.6742811289777872</v>
      </c>
      <c r="M26" s="707">
        <v>13.57558085565009</v>
      </c>
      <c r="N26" s="709">
        <v>96.579929735066997</v>
      </c>
      <c r="O26" s="709">
        <v>96.382767825824004</v>
      </c>
      <c r="P26" s="709">
        <v>59.129088339710087</v>
      </c>
      <c r="Q26" s="709">
        <v>61.222956469227</v>
      </c>
      <c r="R26" s="709">
        <v>3894.4900007179408</v>
      </c>
      <c r="S26" s="709">
        <v>505.91379667022102</v>
      </c>
      <c r="T26" s="709">
        <v>-571.18169071150749</v>
      </c>
      <c r="U26" s="709">
        <v>-96.549284435419125</v>
      </c>
      <c r="V26" s="709">
        <v>451.60431443800729</v>
      </c>
      <c r="W26" s="709">
        <v>722.04045737913998</v>
      </c>
      <c r="X26" s="709" t="s">
        <v>354</v>
      </c>
      <c r="Y26" s="709" t="s">
        <v>354</v>
      </c>
      <c r="Z26" s="709">
        <v>1.5593921553026999</v>
      </c>
      <c r="AA26" s="709">
        <v>28.212268279099</v>
      </c>
      <c r="AB26" s="709">
        <v>35.018696793699</v>
      </c>
      <c r="AC26" s="709">
        <v>35.209642771899304</v>
      </c>
      <c r="AD26" s="709">
        <v>29.771660434401699</v>
      </c>
      <c r="AE26" s="709">
        <v>79.843265176227007</v>
      </c>
      <c r="AF26" s="709">
        <v>20.156734823772993</v>
      </c>
    </row>
    <row r="27" spans="1:32" x14ac:dyDescent="0.2">
      <c r="A27" s="734" t="s">
        <v>111</v>
      </c>
      <c r="B27" s="734" t="s">
        <v>471</v>
      </c>
      <c r="C27" s="750" t="s">
        <v>433</v>
      </c>
      <c r="D27" s="709" t="s">
        <v>354</v>
      </c>
      <c r="E27" s="709" t="s">
        <v>354</v>
      </c>
      <c r="F27" s="709" t="s">
        <v>354</v>
      </c>
      <c r="G27" s="709" t="s">
        <v>354</v>
      </c>
      <c r="H27" s="707">
        <v>2.0700848772851828</v>
      </c>
      <c r="I27" s="707">
        <v>0.27173797396331756</v>
      </c>
      <c r="J27" s="707">
        <v>2.3418228512485002</v>
      </c>
      <c r="K27" s="707" t="s">
        <v>354</v>
      </c>
      <c r="L27" s="707" t="s">
        <v>354</v>
      </c>
      <c r="M27" s="707" t="s">
        <v>354</v>
      </c>
      <c r="N27" s="709" t="s">
        <v>354</v>
      </c>
      <c r="O27" s="709" t="s">
        <v>354</v>
      </c>
      <c r="P27" s="709" t="s">
        <v>354</v>
      </c>
      <c r="Q27" s="709" t="s">
        <v>354</v>
      </c>
      <c r="R27" s="709" t="s">
        <v>354</v>
      </c>
      <c r="S27" s="709" t="s">
        <v>354</v>
      </c>
      <c r="T27" s="709" t="s">
        <v>354</v>
      </c>
      <c r="U27" s="709" t="s">
        <v>354</v>
      </c>
      <c r="V27" s="709" t="s">
        <v>354</v>
      </c>
      <c r="W27" s="709" t="s">
        <v>354</v>
      </c>
      <c r="X27" s="709" t="s">
        <v>354</v>
      </c>
      <c r="Y27" s="709" t="s">
        <v>354</v>
      </c>
      <c r="Z27" s="709" t="s">
        <v>354</v>
      </c>
      <c r="AA27" s="709" t="s">
        <v>354</v>
      </c>
      <c r="AB27" s="709" t="s">
        <v>354</v>
      </c>
      <c r="AC27" s="709" t="s">
        <v>354</v>
      </c>
      <c r="AD27" s="710" t="s">
        <v>354</v>
      </c>
      <c r="AE27" s="709">
        <v>98.807476881241996</v>
      </c>
      <c r="AF27" s="709">
        <v>1.1925231187580039</v>
      </c>
    </row>
    <row r="28" spans="1:32" x14ac:dyDescent="0.2">
      <c r="A28" s="734" t="s">
        <v>86</v>
      </c>
      <c r="B28" s="734" t="s">
        <v>472</v>
      </c>
      <c r="C28" s="750" t="s">
        <v>434</v>
      </c>
      <c r="D28" s="709">
        <v>5941.7968076713996</v>
      </c>
      <c r="E28" s="709">
        <v>5755.0691871339004</v>
      </c>
      <c r="F28" s="709">
        <v>23628.185419189998</v>
      </c>
      <c r="G28" s="709">
        <v>27125.460919343001</v>
      </c>
      <c r="H28" s="707">
        <v>2.5454439183320599</v>
      </c>
      <c r="I28" s="707">
        <v>0.19847090861540001</v>
      </c>
      <c r="J28" s="707">
        <v>2.74391482694746</v>
      </c>
      <c r="K28" s="707">
        <v>8.7331775652482992</v>
      </c>
      <c r="L28" s="707">
        <v>3.4195936722116032</v>
      </c>
      <c r="M28" s="707">
        <v>4.7036294232689828</v>
      </c>
      <c r="N28" s="709">
        <v>97.358437995326994</v>
      </c>
      <c r="O28" s="709">
        <v>97.166594601026006</v>
      </c>
      <c r="P28" s="709">
        <v>51.015734295882055</v>
      </c>
      <c r="Q28" s="709">
        <v>52.399910420019999</v>
      </c>
      <c r="R28" s="709">
        <v>1333.0331006530062</v>
      </c>
      <c r="S28" s="709">
        <v>-2055.5431033947134</v>
      </c>
      <c r="T28" s="709">
        <v>-2182.2953875206854</v>
      </c>
      <c r="U28" s="709">
        <v>-238.41627490925597</v>
      </c>
      <c r="V28" s="709">
        <v>154.87656371711131</v>
      </c>
      <c r="W28" s="709">
        <v>210.2919953181171</v>
      </c>
      <c r="X28" s="709">
        <v>61.147988541294538</v>
      </c>
      <c r="Y28" s="709">
        <v>61.147988541294538</v>
      </c>
      <c r="Z28" s="709">
        <v>6.9280114041339989</v>
      </c>
      <c r="AA28" s="709">
        <v>28.218104062722997</v>
      </c>
      <c r="AB28" s="709">
        <v>36.707056307911998</v>
      </c>
      <c r="AC28" s="709">
        <v>28.146828225231001</v>
      </c>
      <c r="AD28" s="709">
        <v>35.146115466856998</v>
      </c>
      <c r="AE28" s="709">
        <v>90</v>
      </c>
      <c r="AF28" s="709">
        <v>10</v>
      </c>
    </row>
    <row r="29" spans="1:32" x14ac:dyDescent="0.2">
      <c r="A29" s="734" t="s">
        <v>11</v>
      </c>
      <c r="B29" s="734" t="s">
        <v>473</v>
      </c>
      <c r="C29" s="750" t="s">
        <v>435</v>
      </c>
      <c r="D29" s="709">
        <v>9120.5823938119993</v>
      </c>
      <c r="E29" s="709">
        <v>10084.763414818</v>
      </c>
      <c r="F29" s="709">
        <v>53948.329656615002</v>
      </c>
      <c r="G29" s="709">
        <v>29630.826311254001</v>
      </c>
      <c r="H29" s="707">
        <v>3.3290925404676401</v>
      </c>
      <c r="I29" s="707">
        <v>0.33289868654070998</v>
      </c>
      <c r="J29" s="707">
        <v>3.6619912270083503</v>
      </c>
      <c r="K29" s="707">
        <v>7.4943413815593001</v>
      </c>
      <c r="L29" s="707">
        <v>7.8208290995616423</v>
      </c>
      <c r="M29" s="707">
        <v>14.953751113104181</v>
      </c>
      <c r="N29" s="709">
        <v>90.835105752103004</v>
      </c>
      <c r="O29" s="709">
        <v>90.838783111395003</v>
      </c>
      <c r="P29" s="709" t="s">
        <v>354</v>
      </c>
      <c r="Q29" s="709" t="s">
        <v>354</v>
      </c>
      <c r="R29" s="709">
        <v>4548.2791067938906</v>
      </c>
      <c r="S29" s="709">
        <v>1159.7029027461708</v>
      </c>
      <c r="T29" s="709">
        <v>-679.96799898475581</v>
      </c>
      <c r="U29" s="709">
        <v>-720.27699689355018</v>
      </c>
      <c r="V29" s="709">
        <v>356.13985580762625</v>
      </c>
      <c r="W29" s="709">
        <v>2203.80804281685</v>
      </c>
      <c r="X29" s="709">
        <v>86.247675759968018</v>
      </c>
      <c r="Y29" s="709">
        <v>87.83020192070137</v>
      </c>
      <c r="Z29" s="709">
        <v>5.7155715571557</v>
      </c>
      <c r="AA29" s="709">
        <v>30.363036303629997</v>
      </c>
      <c r="AB29" s="709">
        <v>33.828382838284</v>
      </c>
      <c r="AC29" s="709">
        <v>30.093009300930305</v>
      </c>
      <c r="AD29" s="709">
        <v>36.078607860785695</v>
      </c>
      <c r="AE29" s="709">
        <v>96.939693969396998</v>
      </c>
      <c r="AF29" s="709">
        <v>3.0603060306030017</v>
      </c>
    </row>
    <row r="30" spans="1:32" x14ac:dyDescent="0.2">
      <c r="A30" s="734" t="s">
        <v>26</v>
      </c>
      <c r="B30" s="734" t="s">
        <v>474</v>
      </c>
      <c r="C30" s="750" t="s">
        <v>436</v>
      </c>
      <c r="D30" s="709">
        <v>6955.6399044913996</v>
      </c>
      <c r="E30" s="709">
        <v>8303.2752496279008</v>
      </c>
      <c r="F30" s="709">
        <v>42194.869401327</v>
      </c>
      <c r="G30" s="709">
        <v>30085.772721978999</v>
      </c>
      <c r="H30" s="707">
        <v>2.6647412127934702</v>
      </c>
      <c r="I30" s="707">
        <v>0.36908914428007999</v>
      </c>
      <c r="J30" s="707">
        <v>3.0338303570735503</v>
      </c>
      <c r="K30" s="707">
        <v>8.1518519155117009</v>
      </c>
      <c r="L30" s="707">
        <v>9.9824008355626681</v>
      </c>
      <c r="M30" s="707">
        <v>13.034388095094442</v>
      </c>
      <c r="N30" s="709">
        <v>95.973046512815998</v>
      </c>
      <c r="O30" s="709">
        <v>96.949712744245005</v>
      </c>
      <c r="P30" s="709">
        <v>65.312993935549102</v>
      </c>
      <c r="Q30" s="709">
        <v>68.053475750431005</v>
      </c>
      <c r="R30" s="709">
        <v>4379.9506558941221</v>
      </c>
      <c r="S30" s="709">
        <v>991.37445184640228</v>
      </c>
      <c r="T30" s="709">
        <v>191.76648603347468</v>
      </c>
      <c r="U30" s="709">
        <v>569.98054923177096</v>
      </c>
      <c r="V30" s="709">
        <v>-156.66578094770767</v>
      </c>
      <c r="W30" s="709">
        <v>386.29319752886363</v>
      </c>
      <c r="X30" s="709" t="s">
        <v>354</v>
      </c>
      <c r="Y30" s="709" t="s">
        <v>354</v>
      </c>
      <c r="Z30" s="709">
        <v>9.1300770571426</v>
      </c>
      <c r="AA30" s="709">
        <v>32.813868516273999</v>
      </c>
      <c r="AB30" s="709">
        <v>24.863977776401999</v>
      </c>
      <c r="AC30" s="709">
        <v>33.192076650181406</v>
      </c>
      <c r="AD30" s="709">
        <v>41.943945573416599</v>
      </c>
      <c r="AE30" s="709">
        <v>75.989755204231997</v>
      </c>
      <c r="AF30" s="709">
        <v>24.010244795768003</v>
      </c>
    </row>
    <row r="31" spans="1:32" x14ac:dyDescent="0.2">
      <c r="A31" s="734" t="s">
        <v>7</v>
      </c>
      <c r="B31" s="734" t="s">
        <v>475</v>
      </c>
      <c r="C31" s="750" t="s">
        <v>437</v>
      </c>
      <c r="D31" s="709">
        <v>10663.799113703</v>
      </c>
      <c r="E31" s="709">
        <v>11305.570285846001</v>
      </c>
      <c r="F31" s="709">
        <v>71129.368653365003</v>
      </c>
      <c r="G31" s="709">
        <v>35739.909451391999</v>
      </c>
      <c r="H31" s="707">
        <v>3.7027035624115898</v>
      </c>
      <c r="I31" s="707">
        <v>0</v>
      </c>
      <c r="J31" s="707">
        <v>3.7027035624115898</v>
      </c>
      <c r="K31" s="707">
        <v>11.235733774081</v>
      </c>
      <c r="L31" s="707" t="s">
        <v>354</v>
      </c>
      <c r="M31" s="707" t="s">
        <v>354</v>
      </c>
      <c r="N31" s="709">
        <v>94.057577848275002</v>
      </c>
      <c r="O31" s="709">
        <v>94.088387643391997</v>
      </c>
      <c r="P31" s="709">
        <v>49.663304451372689</v>
      </c>
      <c r="Q31" s="709">
        <v>52.800960419675</v>
      </c>
      <c r="R31" s="709" t="s">
        <v>354</v>
      </c>
      <c r="S31" s="709" t="s">
        <v>354</v>
      </c>
      <c r="T31" s="709" t="s">
        <v>354</v>
      </c>
      <c r="U31" s="709" t="s">
        <v>354</v>
      </c>
      <c r="V31" s="709" t="s">
        <v>354</v>
      </c>
      <c r="W31" s="709" t="s">
        <v>354</v>
      </c>
      <c r="X31" s="709">
        <v>81.968084511113645</v>
      </c>
      <c r="Y31" s="709">
        <v>83.613850688377127</v>
      </c>
      <c r="Z31" s="709">
        <v>6.7121496210628999</v>
      </c>
      <c r="AA31" s="709">
        <v>24.45522870153</v>
      </c>
      <c r="AB31" s="709">
        <v>30.746687254794004</v>
      </c>
      <c r="AC31" s="709">
        <v>38.085934422613093</v>
      </c>
      <c r="AD31" s="709">
        <v>31.167378322592899</v>
      </c>
      <c r="AE31" s="709">
        <v>77.166086312572006</v>
      </c>
      <c r="AF31" s="709">
        <v>22.833913687427994</v>
      </c>
    </row>
    <row r="32" spans="1:32" x14ac:dyDescent="0.2">
      <c r="A32" s="734" t="s">
        <v>121</v>
      </c>
      <c r="B32" s="734" t="s">
        <v>476</v>
      </c>
      <c r="C32" s="750" t="s">
        <v>438</v>
      </c>
      <c r="D32" s="709">
        <v>15929.953941685</v>
      </c>
      <c r="E32" s="709">
        <v>19697.552110859</v>
      </c>
      <c r="F32" s="709">
        <v>98156.515063009996</v>
      </c>
      <c r="G32" s="709">
        <v>62588.003867997002</v>
      </c>
      <c r="H32" s="707" t="s">
        <v>354</v>
      </c>
      <c r="I32" s="707" t="s">
        <v>354</v>
      </c>
      <c r="J32" s="707" t="s">
        <v>354</v>
      </c>
      <c r="K32" s="707">
        <v>14.867446854018</v>
      </c>
      <c r="L32" s="707" t="s">
        <v>354</v>
      </c>
      <c r="M32" s="707" t="s">
        <v>354</v>
      </c>
      <c r="N32" s="709">
        <v>89.050338778848996</v>
      </c>
      <c r="O32" s="709">
        <v>90.840845855929004</v>
      </c>
      <c r="P32" s="709">
        <v>58.469544383948751</v>
      </c>
      <c r="Q32" s="709">
        <v>65.658980286593007</v>
      </c>
      <c r="R32" s="709" t="s">
        <v>354</v>
      </c>
      <c r="S32" s="709" t="s">
        <v>354</v>
      </c>
      <c r="T32" s="709" t="s">
        <v>354</v>
      </c>
      <c r="U32" s="709" t="s">
        <v>354</v>
      </c>
      <c r="V32" s="709" t="s">
        <v>354</v>
      </c>
      <c r="W32" s="709" t="s">
        <v>354</v>
      </c>
      <c r="X32" s="709" t="s">
        <v>354</v>
      </c>
      <c r="Y32" s="709" t="s">
        <v>354</v>
      </c>
      <c r="Z32" s="709">
        <v>16.235461170623999</v>
      </c>
      <c r="AA32" s="709">
        <v>25.703188623692004</v>
      </c>
      <c r="AB32" s="709">
        <v>23.416651005449999</v>
      </c>
      <c r="AC32" s="709">
        <v>34.644699200233994</v>
      </c>
      <c r="AD32" s="709">
        <v>41.938649794316007</v>
      </c>
      <c r="AE32" s="709">
        <v>81.987512789994</v>
      </c>
      <c r="AF32" s="709">
        <v>18.012487210006</v>
      </c>
    </row>
    <row r="33" spans="1:32" x14ac:dyDescent="0.2">
      <c r="A33" s="734" t="s">
        <v>41</v>
      </c>
      <c r="B33" s="734" t="s">
        <v>477</v>
      </c>
      <c r="C33" s="750" t="s">
        <v>439</v>
      </c>
      <c r="D33" s="709" t="s">
        <v>354</v>
      </c>
      <c r="E33" s="709" t="s">
        <v>354</v>
      </c>
      <c r="F33" s="709" t="s">
        <v>354</v>
      </c>
      <c r="G33" s="709" t="s">
        <v>354</v>
      </c>
      <c r="H33" s="707">
        <v>2.9107966071608797</v>
      </c>
      <c r="I33" s="707">
        <v>0.42503680188603998</v>
      </c>
      <c r="J33" s="707">
        <v>3.3358334090469199</v>
      </c>
      <c r="K33" s="707" t="s">
        <v>354</v>
      </c>
      <c r="L33" s="707">
        <v>7.2683755082152333</v>
      </c>
      <c r="M33" s="707">
        <v>7.8469909882477582</v>
      </c>
      <c r="N33" s="709" t="s">
        <v>354</v>
      </c>
      <c r="O33" s="709" t="s">
        <v>354</v>
      </c>
      <c r="P33" s="709" t="s">
        <v>354</v>
      </c>
      <c r="Q33" s="709" t="s">
        <v>354</v>
      </c>
      <c r="R33" s="709" t="s">
        <v>354</v>
      </c>
      <c r="S33" s="709" t="s">
        <v>354</v>
      </c>
      <c r="T33" s="709" t="s">
        <v>354</v>
      </c>
      <c r="U33" s="709" t="s">
        <v>354</v>
      </c>
      <c r="V33" s="709" t="s">
        <v>354</v>
      </c>
      <c r="W33" s="709" t="s">
        <v>354</v>
      </c>
      <c r="X33" s="709" t="s">
        <v>354</v>
      </c>
      <c r="Y33" s="709" t="s">
        <v>354</v>
      </c>
      <c r="Z33" s="709" t="s">
        <v>354</v>
      </c>
      <c r="AA33" s="709" t="s">
        <v>354</v>
      </c>
      <c r="AB33" s="709" t="s">
        <v>354</v>
      </c>
      <c r="AC33" s="709" t="s">
        <v>354</v>
      </c>
      <c r="AD33" s="710" t="s">
        <v>354</v>
      </c>
      <c r="AE33" s="709" t="s">
        <v>354</v>
      </c>
      <c r="AF33" s="709" t="s">
        <v>354</v>
      </c>
    </row>
    <row r="34" spans="1:32" x14ac:dyDescent="0.2">
      <c r="A34" s="734" t="s">
        <v>6</v>
      </c>
      <c r="B34" s="734" t="s">
        <v>478</v>
      </c>
      <c r="C34" s="750" t="s">
        <v>440</v>
      </c>
      <c r="D34" s="709">
        <v>10669.367483488</v>
      </c>
      <c r="E34" s="709">
        <v>13092.400304334</v>
      </c>
      <c r="F34" s="709">
        <v>63620.330669893003</v>
      </c>
      <c r="G34" s="709">
        <v>42630.144905585003</v>
      </c>
      <c r="H34" s="707">
        <v>4.0706372187894999</v>
      </c>
      <c r="I34" s="707">
        <v>0.76733069343294003</v>
      </c>
      <c r="J34" s="707">
        <v>4.8379679122224397</v>
      </c>
      <c r="K34" s="707">
        <v>12.09727772772</v>
      </c>
      <c r="L34" s="707" t="s">
        <v>354</v>
      </c>
      <c r="M34" s="707" t="s">
        <v>354</v>
      </c>
      <c r="N34" s="709">
        <v>97.215083157284994</v>
      </c>
      <c r="O34" s="709">
        <v>97.493235370932993</v>
      </c>
      <c r="P34" s="709">
        <v>65.909606976834809</v>
      </c>
      <c r="Q34" s="709">
        <v>67.797717017018002</v>
      </c>
      <c r="R34" s="709" t="s">
        <v>354</v>
      </c>
      <c r="S34" s="709" t="s">
        <v>354</v>
      </c>
      <c r="T34" s="709" t="s">
        <v>354</v>
      </c>
      <c r="U34" s="709" t="s">
        <v>354</v>
      </c>
      <c r="V34" s="709" t="s">
        <v>354</v>
      </c>
      <c r="W34" s="709" t="s">
        <v>354</v>
      </c>
      <c r="X34" s="709" t="s">
        <v>354</v>
      </c>
      <c r="Y34" s="709" t="s">
        <v>354</v>
      </c>
      <c r="Z34" s="709">
        <v>27.298902913035</v>
      </c>
      <c r="AA34" s="709">
        <v>32.616151321270998</v>
      </c>
      <c r="AB34" s="709">
        <v>22.306014020702001</v>
      </c>
      <c r="AC34" s="709">
        <v>17.778931744992008</v>
      </c>
      <c r="AD34" s="709">
        <v>59.915054234305998</v>
      </c>
      <c r="AE34" s="709">
        <v>84.122272299231994</v>
      </c>
      <c r="AF34" s="709">
        <v>15.877727700768006</v>
      </c>
    </row>
    <row r="35" spans="1:32" x14ac:dyDescent="0.2">
      <c r="A35" s="734" t="s">
        <v>4</v>
      </c>
      <c r="B35" s="734" t="s">
        <v>441</v>
      </c>
      <c r="C35" s="750" t="s">
        <v>442</v>
      </c>
      <c r="D35" s="709">
        <v>10958.679328169999</v>
      </c>
      <c r="E35" s="709">
        <v>11946.739410718001</v>
      </c>
      <c r="F35" s="709">
        <v>65301.969139629</v>
      </c>
      <c r="G35" s="709">
        <v>35754.680712371002</v>
      </c>
      <c r="H35" s="707">
        <v>3.25103598569215</v>
      </c>
      <c r="I35" s="707">
        <v>0.27769336447046</v>
      </c>
      <c r="J35" s="707">
        <v>3.5287293501626102</v>
      </c>
      <c r="K35" s="707">
        <v>11.564262114573999</v>
      </c>
      <c r="L35" s="708" t="s">
        <v>354</v>
      </c>
      <c r="M35" s="707">
        <v>7.0224541122620581</v>
      </c>
      <c r="N35" s="709">
        <v>92.199633469562002</v>
      </c>
      <c r="O35" s="709">
        <v>92.198866622093007</v>
      </c>
      <c r="P35" s="709">
        <v>50.206487541638282</v>
      </c>
      <c r="Q35" s="709">
        <v>54.454107518999002</v>
      </c>
      <c r="R35" s="709">
        <v>3845.8161490683228</v>
      </c>
      <c r="S35" s="709">
        <v>457.23994502060305</v>
      </c>
      <c r="T35" s="709">
        <v>1205.8601700249724</v>
      </c>
      <c r="U35" s="709">
        <v>365.28618020750116</v>
      </c>
      <c r="V35" s="709">
        <v>-1331.9157014221748</v>
      </c>
      <c r="W35" s="709">
        <v>218.00929621030437</v>
      </c>
      <c r="X35" s="709">
        <v>67.50311812542661</v>
      </c>
      <c r="Y35" s="709">
        <v>68.8303030082334</v>
      </c>
      <c r="Z35" s="709">
        <v>15.376459156084</v>
      </c>
      <c r="AA35" s="709">
        <v>28.638680491323999</v>
      </c>
      <c r="AB35" s="709">
        <v>24.658643395795</v>
      </c>
      <c r="AC35" s="709">
        <v>31.326216956797008</v>
      </c>
      <c r="AD35" s="709">
        <v>44.015139647407999</v>
      </c>
      <c r="AE35" s="709">
        <v>87.159695996531994</v>
      </c>
      <c r="AF35" s="709">
        <v>12.840304003468006</v>
      </c>
    </row>
    <row r="36" spans="1:32" x14ac:dyDescent="0.2">
      <c r="A36" s="705"/>
      <c r="B36" s="705"/>
      <c r="C36" s="751"/>
      <c r="D36" s="719"/>
      <c r="E36" s="720"/>
      <c r="F36" s="706"/>
      <c r="G36" s="706"/>
      <c r="H36" s="706"/>
      <c r="I36" s="706"/>
      <c r="J36" s="706"/>
      <c r="K36" s="706"/>
    </row>
    <row r="37" spans="1:32" x14ac:dyDescent="0.2">
      <c r="A37" s="705"/>
      <c r="B37" s="705"/>
      <c r="C37" s="751"/>
      <c r="D37" s="705"/>
      <c r="E37" s="705"/>
      <c r="F37" s="705"/>
      <c r="G37" s="705"/>
      <c r="H37" s="759"/>
      <c r="I37" s="758"/>
      <c r="J37" s="705"/>
      <c r="K37" s="705"/>
      <c r="L37" s="705"/>
      <c r="M37" s="705"/>
      <c r="N37" s="705"/>
      <c r="O37" s="705"/>
      <c r="P37" s="705"/>
      <c r="Q37" s="705"/>
      <c r="R37" s="705"/>
      <c r="S37" s="705"/>
      <c r="T37" s="705"/>
      <c r="U37" s="705"/>
      <c r="V37" s="705"/>
      <c r="W37" s="705"/>
      <c r="X37" s="705"/>
      <c r="Y37" s="705"/>
      <c r="Z37" s="705"/>
      <c r="AA37" s="705"/>
      <c r="AB37" s="705"/>
      <c r="AC37" s="705"/>
      <c r="AE37" s="705"/>
    </row>
    <row r="38" spans="1:32" x14ac:dyDescent="0.2">
      <c r="A38" s="705"/>
      <c r="B38" s="705"/>
      <c r="C38" s="751"/>
      <c r="D38" s="705"/>
      <c r="E38" s="705"/>
      <c r="F38" s="705"/>
      <c r="G38" s="705"/>
      <c r="H38" s="759"/>
      <c r="I38" s="758"/>
      <c r="J38" s="705"/>
      <c r="K38" s="705"/>
      <c r="L38" s="705"/>
      <c r="M38" s="705"/>
      <c r="N38" s="705"/>
      <c r="O38" s="705"/>
      <c r="P38" s="705"/>
      <c r="Q38" s="705"/>
      <c r="R38" s="705"/>
      <c r="S38" s="705"/>
      <c r="T38" s="705"/>
      <c r="U38" s="705"/>
      <c r="V38" s="705"/>
      <c r="W38" s="705"/>
      <c r="X38" s="705"/>
      <c r="Y38" s="705"/>
      <c r="Z38" s="705"/>
      <c r="AA38" s="705"/>
      <c r="AB38" s="705"/>
      <c r="AC38" s="705"/>
      <c r="AE38" s="705"/>
    </row>
    <row r="39" spans="1:32" x14ac:dyDescent="0.2">
      <c r="A39" s="705"/>
      <c r="B39" s="705"/>
      <c r="C39" s="751"/>
      <c r="D39" s="719"/>
      <c r="E39" s="720"/>
      <c r="F39" s="706"/>
      <c r="G39" s="706"/>
      <c r="H39" s="706"/>
      <c r="I39" s="706"/>
      <c r="J39" s="706"/>
      <c r="K39" s="706"/>
    </row>
    <row r="40" spans="1:32" x14ac:dyDescent="0.2">
      <c r="A40" s="705"/>
      <c r="B40" s="705"/>
      <c r="C40" s="751"/>
      <c r="D40" s="719"/>
      <c r="E40" s="720"/>
      <c r="F40" s="706"/>
      <c r="G40" s="706"/>
      <c r="H40" s="706"/>
      <c r="I40" s="706"/>
      <c r="J40" s="706"/>
      <c r="K40" s="706"/>
    </row>
    <row r="41" spans="1:32" x14ac:dyDescent="0.2">
      <c r="A41" s="705"/>
      <c r="B41" s="705"/>
      <c r="C41" s="751"/>
      <c r="D41" s="719"/>
      <c r="E41" s="720"/>
      <c r="F41" s="706"/>
      <c r="G41" s="706"/>
      <c r="H41" s="706"/>
      <c r="I41" s="706"/>
      <c r="J41" s="706"/>
      <c r="K41" s="706"/>
    </row>
    <row r="42" spans="1:32" x14ac:dyDescent="0.2">
      <c r="A42" s="705"/>
      <c r="B42" s="705"/>
      <c r="C42" s="751"/>
      <c r="D42" s="719"/>
      <c r="E42" s="720"/>
      <c r="F42" s="706"/>
      <c r="G42" s="706"/>
      <c r="H42" s="706"/>
      <c r="I42" s="706"/>
      <c r="J42" s="706"/>
      <c r="K42" s="706"/>
    </row>
    <row r="43" spans="1:32" x14ac:dyDescent="0.2">
      <c r="A43" s="705"/>
      <c r="B43" s="705"/>
      <c r="C43" s="751"/>
      <c r="D43" s="719"/>
      <c r="E43" s="720"/>
      <c r="F43" s="706"/>
      <c r="G43" s="706"/>
      <c r="H43" s="706"/>
      <c r="I43" s="706"/>
      <c r="J43" s="706"/>
      <c r="K43" s="706"/>
    </row>
    <row r="44" spans="1:32" x14ac:dyDescent="0.2">
      <c r="A44" s="705"/>
      <c r="B44" s="705"/>
      <c r="C44" s="751"/>
      <c r="D44" s="719"/>
      <c r="E44" s="720"/>
      <c r="F44" s="706"/>
      <c r="G44" s="706"/>
      <c r="H44" s="706"/>
      <c r="I44" s="706"/>
      <c r="J44" s="706"/>
      <c r="K44" s="706"/>
    </row>
    <row r="45" spans="1:32" x14ac:dyDescent="0.2">
      <c r="A45" s="705"/>
      <c r="B45" s="705"/>
      <c r="C45" s="751"/>
      <c r="D45" s="719"/>
      <c r="E45" s="720"/>
      <c r="F45" s="706"/>
      <c r="G45" s="706"/>
      <c r="H45" s="706"/>
      <c r="I45" s="706"/>
      <c r="J45" s="706"/>
      <c r="K45" s="706"/>
    </row>
    <row r="46" spans="1:32" x14ac:dyDescent="0.2">
      <c r="A46" s="721"/>
      <c r="B46" s="721"/>
      <c r="C46" s="752"/>
      <c r="D46" s="719"/>
      <c r="E46" s="720"/>
      <c r="F46" s="706"/>
      <c r="G46" s="706"/>
      <c r="H46" s="706"/>
      <c r="I46" s="706"/>
      <c r="J46" s="706"/>
      <c r="K46" s="706"/>
    </row>
    <row r="47" spans="1:32" x14ac:dyDescent="0.2">
      <c r="A47" s="705"/>
      <c r="B47" s="705"/>
      <c r="C47" s="751"/>
      <c r="D47" s="719"/>
      <c r="E47" s="720"/>
      <c r="F47" s="706"/>
      <c r="G47" s="706"/>
      <c r="H47" s="706"/>
      <c r="I47" s="706"/>
      <c r="J47" s="706"/>
      <c r="K47" s="706"/>
    </row>
    <row r="48" spans="1:32" x14ac:dyDescent="0.2">
      <c r="A48" s="705"/>
      <c r="B48" s="705"/>
      <c r="C48" s="751"/>
      <c r="D48" s="719"/>
      <c r="E48" s="720"/>
      <c r="F48" s="706"/>
      <c r="G48" s="706"/>
      <c r="H48" s="706"/>
      <c r="I48" s="706"/>
      <c r="J48" s="706"/>
      <c r="K48" s="706"/>
    </row>
    <row r="49" spans="1:11" x14ac:dyDescent="0.2">
      <c r="A49" s="705"/>
      <c r="B49" s="705"/>
      <c r="C49" s="751"/>
      <c r="D49" s="719"/>
      <c r="E49" s="720"/>
      <c r="F49" s="706"/>
      <c r="G49" s="706"/>
      <c r="H49" s="706"/>
      <c r="I49" s="706"/>
      <c r="J49" s="706"/>
      <c r="K49" s="706"/>
    </row>
    <row r="50" spans="1:11" x14ac:dyDescent="0.2">
      <c r="A50" s="705"/>
      <c r="B50" s="705"/>
      <c r="C50" s="751"/>
      <c r="D50" s="719"/>
      <c r="E50" s="720"/>
      <c r="F50" s="706"/>
      <c r="G50" s="706"/>
      <c r="H50" s="706"/>
      <c r="I50" s="706"/>
      <c r="J50" s="706"/>
      <c r="K50" s="706"/>
    </row>
    <row r="51" spans="1:11" x14ac:dyDescent="0.2">
      <c r="A51" s="705"/>
      <c r="B51" s="705"/>
      <c r="C51" s="751"/>
      <c r="D51" s="719"/>
      <c r="E51" s="720"/>
      <c r="F51" s="706"/>
      <c r="G51" s="706"/>
      <c r="H51" s="706"/>
      <c r="I51" s="706"/>
      <c r="J51" s="706"/>
      <c r="K51" s="706"/>
    </row>
    <row r="52" spans="1:11" x14ac:dyDescent="0.2">
      <c r="A52" s="705"/>
      <c r="B52" s="705"/>
      <c r="C52" s="751"/>
      <c r="D52" s="719"/>
      <c r="E52" s="720"/>
      <c r="F52" s="706"/>
      <c r="G52" s="706"/>
      <c r="H52" s="706"/>
      <c r="I52" s="706"/>
      <c r="J52" s="706"/>
      <c r="K52" s="706"/>
    </row>
    <row r="53" spans="1:11" x14ac:dyDescent="0.2">
      <c r="A53" s="705"/>
      <c r="B53" s="705"/>
      <c r="C53" s="751"/>
      <c r="D53" s="719"/>
      <c r="E53" s="720"/>
      <c r="F53" s="706"/>
      <c r="G53" s="706"/>
      <c r="H53" s="706"/>
      <c r="I53" s="706"/>
      <c r="J53" s="706"/>
      <c r="K53" s="706"/>
    </row>
    <row r="54" spans="1:11" x14ac:dyDescent="0.2">
      <c r="A54" s="705"/>
      <c r="B54" s="705"/>
      <c r="C54" s="751"/>
      <c r="D54" s="719"/>
      <c r="E54" s="720"/>
      <c r="F54" s="706"/>
      <c r="G54" s="706"/>
      <c r="H54" s="706"/>
      <c r="I54" s="706"/>
      <c r="J54" s="706"/>
      <c r="K54" s="706"/>
    </row>
    <row r="55" spans="1:11" x14ac:dyDescent="0.2">
      <c r="A55" s="705"/>
      <c r="B55" s="705"/>
      <c r="C55" s="751"/>
      <c r="D55" s="719"/>
      <c r="E55" s="720"/>
      <c r="F55" s="706"/>
      <c r="G55" s="706"/>
      <c r="H55" s="706"/>
      <c r="I55" s="706"/>
      <c r="J55" s="706"/>
      <c r="K55" s="706"/>
    </row>
    <row r="56" spans="1:11" x14ac:dyDescent="0.2">
      <c r="A56" s="705"/>
      <c r="B56" s="705"/>
      <c r="C56" s="751"/>
      <c r="D56" s="719"/>
      <c r="E56" s="720"/>
      <c r="F56" s="706"/>
      <c r="G56" s="706"/>
      <c r="H56" s="706"/>
      <c r="I56" s="706"/>
      <c r="J56" s="706"/>
      <c r="K56" s="706"/>
    </row>
    <row r="57" spans="1:11" x14ac:dyDescent="0.2">
      <c r="A57" s="705"/>
      <c r="B57" s="705"/>
      <c r="C57" s="751"/>
      <c r="D57" s="719"/>
      <c r="E57" s="720"/>
      <c r="F57" s="706"/>
      <c r="G57" s="706"/>
      <c r="H57" s="706"/>
      <c r="I57" s="706"/>
      <c r="J57" s="706"/>
      <c r="K57" s="706"/>
    </row>
    <row r="58" spans="1:11" x14ac:dyDescent="0.2">
      <c r="A58" s="705"/>
      <c r="B58" s="705"/>
      <c r="C58" s="751"/>
      <c r="D58" s="719"/>
      <c r="E58" s="720"/>
      <c r="F58" s="706"/>
      <c r="G58" s="706"/>
      <c r="H58" s="706"/>
      <c r="I58" s="706"/>
      <c r="J58" s="706"/>
      <c r="K58" s="706"/>
    </row>
    <row r="59" spans="1:11" x14ac:dyDescent="0.2">
      <c r="A59" s="705"/>
      <c r="B59" s="705"/>
      <c r="C59" s="751"/>
      <c r="D59" s="719"/>
      <c r="E59" s="720"/>
      <c r="F59" s="706"/>
      <c r="G59" s="706"/>
      <c r="H59" s="706"/>
      <c r="I59" s="706"/>
      <c r="J59" s="706"/>
      <c r="K59" s="706"/>
    </row>
    <row r="60" spans="1:11" x14ac:dyDescent="0.2">
      <c r="A60" s="705"/>
      <c r="B60" s="705"/>
      <c r="C60" s="751"/>
      <c r="D60" s="719"/>
      <c r="E60" s="720"/>
      <c r="F60" s="706"/>
      <c r="G60" s="706"/>
      <c r="H60" s="706"/>
      <c r="I60" s="706"/>
      <c r="J60" s="706"/>
      <c r="K60" s="706"/>
    </row>
    <row r="61" spans="1:11" x14ac:dyDescent="0.2">
      <c r="A61" s="705"/>
      <c r="B61" s="705"/>
      <c r="C61" s="751"/>
      <c r="D61" s="706"/>
      <c r="E61" s="720"/>
      <c r="F61" s="706"/>
      <c r="G61" s="706"/>
      <c r="H61" s="706"/>
      <c r="I61" s="706"/>
      <c r="J61" s="706"/>
      <c r="K61" s="706"/>
    </row>
    <row r="62" spans="1:11" x14ac:dyDescent="0.2">
      <c r="A62" s="705"/>
      <c r="B62" s="705"/>
      <c r="C62" s="751"/>
      <c r="D62" s="706"/>
      <c r="E62" s="720"/>
      <c r="F62" s="706"/>
      <c r="G62" s="706"/>
      <c r="H62" s="706"/>
      <c r="I62" s="706"/>
      <c r="J62" s="706"/>
      <c r="K62" s="706"/>
    </row>
    <row r="63" spans="1:11" x14ac:dyDescent="0.2">
      <c r="A63" s="705"/>
      <c r="B63" s="705"/>
      <c r="C63" s="751"/>
      <c r="D63" s="706"/>
      <c r="E63" s="720"/>
      <c r="F63" s="706"/>
      <c r="G63" s="706"/>
      <c r="H63" s="706"/>
      <c r="I63" s="706"/>
      <c r="J63" s="706"/>
      <c r="K63" s="706"/>
    </row>
    <row r="64" spans="1:11" x14ac:dyDescent="0.2">
      <c r="A64" s="705"/>
      <c r="B64" s="705"/>
      <c r="C64" s="751"/>
      <c r="D64" s="706"/>
      <c r="E64" s="720"/>
      <c r="F64" s="706"/>
      <c r="G64" s="706"/>
      <c r="H64" s="706"/>
      <c r="I64" s="706"/>
      <c r="J64" s="706"/>
      <c r="K64" s="706"/>
    </row>
    <row r="65" spans="1:11" x14ac:dyDescent="0.2">
      <c r="A65" s="705"/>
      <c r="B65" s="705"/>
      <c r="C65" s="751"/>
      <c r="D65" s="706"/>
      <c r="E65" s="720"/>
      <c r="F65" s="706"/>
      <c r="G65" s="706"/>
      <c r="H65" s="706"/>
      <c r="I65" s="706"/>
      <c r="J65" s="706"/>
      <c r="K65" s="706"/>
    </row>
    <row r="66" spans="1:11" x14ac:dyDescent="0.2">
      <c r="A66" s="705"/>
      <c r="B66" s="705"/>
      <c r="C66" s="751"/>
      <c r="D66" s="706"/>
      <c r="E66" s="720"/>
      <c r="F66" s="706"/>
      <c r="G66" s="706"/>
      <c r="H66" s="706"/>
      <c r="I66" s="706"/>
      <c r="J66" s="706"/>
      <c r="K66" s="706"/>
    </row>
    <row r="67" spans="1:11" ht="13.5" x14ac:dyDescent="0.25">
      <c r="A67" s="718"/>
      <c r="B67" s="718"/>
      <c r="C67" s="753"/>
      <c r="D67" s="706"/>
      <c r="E67" s="722"/>
      <c r="F67" s="706"/>
      <c r="G67" s="706"/>
      <c r="H67" s="706"/>
      <c r="I67" s="706"/>
      <c r="J67" s="706"/>
      <c r="K67" s="706"/>
    </row>
    <row r="68" spans="1:11" ht="13.5" x14ac:dyDescent="0.25">
      <c r="A68" s="718"/>
      <c r="B68" s="718"/>
      <c r="C68" s="753"/>
      <c r="D68" s="706"/>
      <c r="E68" s="706"/>
      <c r="F68" s="706"/>
      <c r="G68" s="706"/>
      <c r="H68" s="706"/>
      <c r="I68" s="706"/>
      <c r="J68" s="706"/>
      <c r="K68" s="706"/>
    </row>
    <row r="69" spans="1:11" x14ac:dyDescent="0.2">
      <c r="D69" s="706"/>
      <c r="E69" s="706"/>
      <c r="F69" s="706"/>
      <c r="G69" s="706"/>
      <c r="H69" s="706"/>
      <c r="I69" s="706"/>
      <c r="J69" s="706"/>
      <c r="K69" s="706"/>
    </row>
    <row r="70" spans="1:11" x14ac:dyDescent="0.2">
      <c r="D70" s="706"/>
      <c r="E70" s="706"/>
      <c r="F70" s="706"/>
      <c r="G70" s="706"/>
      <c r="H70" s="706"/>
      <c r="I70" s="706"/>
      <c r="J70" s="706"/>
      <c r="K70" s="706"/>
    </row>
    <row r="71" spans="1:11" x14ac:dyDescent="0.2">
      <c r="D71" s="706"/>
      <c r="E71" s="706"/>
      <c r="F71" s="706"/>
      <c r="G71" s="706"/>
      <c r="H71" s="706"/>
      <c r="I71" s="706"/>
      <c r="J71" s="706"/>
      <c r="K71" s="706"/>
    </row>
    <row r="72" spans="1:11" x14ac:dyDescent="0.2">
      <c r="D72" s="706"/>
      <c r="E72" s="706"/>
      <c r="F72" s="706"/>
      <c r="G72" s="706"/>
      <c r="H72" s="706"/>
      <c r="I72" s="706"/>
      <c r="J72" s="706"/>
      <c r="K72" s="706"/>
    </row>
    <row r="73" spans="1:11" x14ac:dyDescent="0.2">
      <c r="D73" s="706"/>
      <c r="E73" s="706"/>
      <c r="F73" s="706"/>
      <c r="G73" s="706"/>
      <c r="H73" s="706"/>
      <c r="I73" s="706"/>
      <c r="J73" s="706"/>
      <c r="K73" s="706"/>
    </row>
    <row r="74" spans="1:11" x14ac:dyDescent="0.2">
      <c r="D74" s="706"/>
      <c r="E74" s="706"/>
      <c r="F74" s="706"/>
      <c r="G74" s="706"/>
      <c r="H74" s="706"/>
      <c r="I74" s="706"/>
      <c r="J74" s="706"/>
      <c r="K74" s="706"/>
    </row>
    <row r="75" spans="1:11" x14ac:dyDescent="0.2">
      <c r="D75" s="706"/>
      <c r="E75" s="706"/>
      <c r="F75" s="706"/>
      <c r="G75" s="706"/>
      <c r="H75" s="706"/>
      <c r="I75" s="706"/>
      <c r="J75" s="706"/>
      <c r="K75" s="706"/>
    </row>
    <row r="76" spans="1:11" x14ac:dyDescent="0.2">
      <c r="D76" s="706"/>
      <c r="E76" s="706"/>
      <c r="F76" s="706"/>
      <c r="G76" s="706"/>
      <c r="H76" s="706"/>
      <c r="I76" s="706"/>
      <c r="J76" s="706"/>
      <c r="K76" s="706"/>
    </row>
    <row r="77" spans="1:11" x14ac:dyDescent="0.2">
      <c r="D77" s="706"/>
      <c r="E77" s="706"/>
      <c r="F77" s="706"/>
      <c r="G77" s="706"/>
      <c r="H77" s="706"/>
      <c r="I77" s="706"/>
      <c r="J77" s="706"/>
      <c r="K77" s="706"/>
    </row>
    <row r="78" spans="1:11" x14ac:dyDescent="0.2">
      <c r="D78" s="706"/>
      <c r="E78" s="706"/>
      <c r="F78" s="706"/>
      <c r="G78" s="706"/>
      <c r="H78" s="706"/>
      <c r="I78" s="706"/>
      <c r="J78" s="706"/>
      <c r="K78" s="706"/>
    </row>
    <row r="79" spans="1:11" x14ac:dyDescent="0.2">
      <c r="D79" s="706"/>
      <c r="E79" s="706"/>
      <c r="F79" s="706"/>
      <c r="G79" s="706"/>
      <c r="H79" s="706"/>
      <c r="I79" s="706"/>
      <c r="J79" s="706"/>
      <c r="K79" s="706"/>
    </row>
    <row r="80" spans="1:11" x14ac:dyDescent="0.2">
      <c r="D80" s="706"/>
      <c r="E80" s="706"/>
      <c r="F80" s="706"/>
      <c r="G80" s="706"/>
      <c r="H80" s="706"/>
      <c r="I80" s="706"/>
      <c r="J80" s="706"/>
      <c r="K80" s="706"/>
    </row>
    <row r="81" spans="4:11" x14ac:dyDescent="0.2">
      <c r="D81" s="706"/>
      <c r="E81" s="706"/>
      <c r="F81" s="706"/>
      <c r="G81" s="706"/>
      <c r="H81" s="706"/>
      <c r="I81" s="706"/>
      <c r="J81" s="706"/>
      <c r="K81" s="706"/>
    </row>
    <row r="82" spans="4:11" x14ac:dyDescent="0.2">
      <c r="D82" s="706"/>
      <c r="E82" s="706"/>
      <c r="F82" s="706"/>
      <c r="G82" s="706"/>
      <c r="H82" s="706"/>
      <c r="I82" s="706"/>
      <c r="J82" s="706"/>
      <c r="K82" s="706"/>
    </row>
    <row r="83" spans="4:11" x14ac:dyDescent="0.2">
      <c r="D83" s="706"/>
      <c r="E83" s="706"/>
      <c r="F83" s="706"/>
      <c r="G83" s="706"/>
      <c r="H83" s="706"/>
      <c r="I83" s="706"/>
      <c r="J83" s="706"/>
      <c r="K83" s="706"/>
    </row>
    <row r="84" spans="4:11" x14ac:dyDescent="0.2">
      <c r="D84" s="706"/>
      <c r="E84" s="706"/>
      <c r="F84" s="706"/>
      <c r="G84" s="706"/>
      <c r="H84" s="706"/>
      <c r="I84" s="706"/>
      <c r="J84" s="706"/>
      <c r="K84" s="706"/>
    </row>
    <row r="85" spans="4:11" x14ac:dyDescent="0.2">
      <c r="D85" s="706"/>
      <c r="E85" s="706"/>
      <c r="F85" s="706"/>
      <c r="G85" s="706"/>
      <c r="H85" s="706"/>
      <c r="I85" s="706"/>
      <c r="J85" s="706"/>
      <c r="K85" s="706"/>
    </row>
    <row r="86" spans="4:11" x14ac:dyDescent="0.2">
      <c r="D86" s="706"/>
      <c r="E86" s="706"/>
      <c r="F86" s="706"/>
      <c r="G86" s="706"/>
      <c r="H86" s="706"/>
      <c r="I86" s="706"/>
      <c r="J86" s="706"/>
      <c r="K86" s="706"/>
    </row>
    <row r="87" spans="4:11" x14ac:dyDescent="0.2">
      <c r="D87" s="706"/>
      <c r="E87" s="706"/>
      <c r="F87" s="706"/>
      <c r="G87" s="706"/>
      <c r="H87" s="706"/>
      <c r="I87" s="706"/>
      <c r="J87" s="706"/>
      <c r="K87" s="706"/>
    </row>
    <row r="88" spans="4:11" x14ac:dyDescent="0.2">
      <c r="D88" s="706"/>
      <c r="E88" s="706"/>
      <c r="F88" s="706"/>
      <c r="G88" s="706"/>
      <c r="H88" s="706"/>
      <c r="I88" s="706"/>
      <c r="J88" s="706"/>
      <c r="K88" s="706"/>
    </row>
    <row r="89" spans="4:11" x14ac:dyDescent="0.2">
      <c r="D89" s="706"/>
      <c r="E89" s="706"/>
      <c r="F89" s="706"/>
      <c r="G89" s="706"/>
      <c r="H89" s="706"/>
      <c r="I89" s="706"/>
      <c r="J89" s="706"/>
      <c r="K89" s="706"/>
    </row>
    <row r="90" spans="4:11" x14ac:dyDescent="0.2">
      <c r="D90" s="706"/>
      <c r="E90" s="706"/>
      <c r="F90" s="706"/>
      <c r="G90" s="706"/>
      <c r="H90" s="706"/>
      <c r="I90" s="706"/>
      <c r="J90" s="706"/>
      <c r="K90" s="706"/>
    </row>
    <row r="91" spans="4:11" x14ac:dyDescent="0.2">
      <c r="D91" s="706"/>
      <c r="E91" s="706"/>
      <c r="F91" s="706"/>
      <c r="G91" s="706"/>
      <c r="H91" s="706"/>
      <c r="I91" s="706"/>
      <c r="J91" s="706"/>
      <c r="K91" s="706"/>
    </row>
    <row r="92" spans="4:11" x14ac:dyDescent="0.2">
      <c r="D92" s="706"/>
      <c r="E92" s="706"/>
      <c r="F92" s="706"/>
      <c r="G92" s="706"/>
      <c r="H92" s="706"/>
      <c r="I92" s="706"/>
      <c r="J92" s="706"/>
      <c r="K92" s="706"/>
    </row>
    <row r="93" spans="4:11" x14ac:dyDescent="0.2">
      <c r="D93" s="706"/>
      <c r="E93" s="706"/>
      <c r="F93" s="706"/>
      <c r="G93" s="706"/>
      <c r="H93" s="706"/>
      <c r="I93" s="706"/>
      <c r="J93" s="706"/>
      <c r="K93" s="706"/>
    </row>
    <row r="94" spans="4:11" x14ac:dyDescent="0.2">
      <c r="D94" s="706"/>
      <c r="E94" s="706"/>
      <c r="F94" s="706"/>
      <c r="G94" s="706"/>
      <c r="H94" s="706"/>
      <c r="I94" s="706"/>
      <c r="J94" s="706"/>
      <c r="K94" s="706"/>
    </row>
    <row r="95" spans="4:11" x14ac:dyDescent="0.2">
      <c r="D95" s="706"/>
      <c r="E95" s="706"/>
      <c r="F95" s="706"/>
      <c r="G95" s="706"/>
      <c r="H95" s="706"/>
      <c r="I95" s="706"/>
      <c r="J95" s="706"/>
      <c r="K95" s="706"/>
    </row>
    <row r="96" spans="4:11" x14ac:dyDescent="0.2">
      <c r="D96" s="706"/>
      <c r="E96" s="706"/>
      <c r="F96" s="706"/>
      <c r="G96" s="706"/>
      <c r="H96" s="706"/>
      <c r="I96" s="706"/>
      <c r="J96" s="706"/>
      <c r="K96" s="706"/>
    </row>
    <row r="97" spans="4:11" x14ac:dyDescent="0.2">
      <c r="D97" s="706"/>
      <c r="E97" s="706"/>
      <c r="F97" s="706"/>
      <c r="G97" s="706"/>
      <c r="H97" s="706"/>
      <c r="I97" s="706"/>
      <c r="J97" s="706"/>
      <c r="K97" s="706"/>
    </row>
    <row r="98" spans="4:11" x14ac:dyDescent="0.2">
      <c r="D98" s="706"/>
      <c r="E98" s="706"/>
      <c r="F98" s="706"/>
      <c r="G98" s="706"/>
      <c r="H98" s="706"/>
      <c r="I98" s="706"/>
      <c r="J98" s="706"/>
      <c r="K98" s="706"/>
    </row>
    <row r="99" spans="4:11" x14ac:dyDescent="0.2">
      <c r="D99" s="706"/>
      <c r="E99" s="706"/>
      <c r="F99" s="706"/>
      <c r="G99" s="706"/>
      <c r="H99" s="706"/>
      <c r="I99" s="706"/>
      <c r="J99" s="706"/>
      <c r="K99" s="706"/>
    </row>
    <row r="100" spans="4:11" x14ac:dyDescent="0.2">
      <c r="D100" s="706"/>
      <c r="E100" s="706"/>
      <c r="F100" s="706"/>
      <c r="G100" s="706"/>
      <c r="H100" s="706"/>
      <c r="I100" s="706"/>
      <c r="J100" s="706"/>
      <c r="K100" s="706"/>
    </row>
    <row r="101" spans="4:11" x14ac:dyDescent="0.2">
      <c r="D101" s="706"/>
      <c r="E101" s="706"/>
      <c r="F101" s="706"/>
      <c r="G101" s="706"/>
      <c r="H101" s="706"/>
      <c r="I101" s="706"/>
      <c r="J101" s="706"/>
      <c r="K101" s="706"/>
    </row>
    <row r="102" spans="4:11" x14ac:dyDescent="0.2">
      <c r="D102" s="706"/>
      <c r="E102" s="706"/>
      <c r="F102" s="706"/>
      <c r="G102" s="706"/>
      <c r="H102" s="706"/>
      <c r="I102" s="706"/>
      <c r="J102" s="706"/>
      <c r="K102" s="706"/>
    </row>
    <row r="103" spans="4:11" x14ac:dyDescent="0.2">
      <c r="D103" s="706"/>
      <c r="E103" s="706"/>
      <c r="F103" s="706"/>
      <c r="G103" s="706"/>
      <c r="H103" s="706"/>
      <c r="I103" s="706"/>
      <c r="J103" s="706"/>
      <c r="K103" s="706"/>
    </row>
    <row r="104" spans="4:11" x14ac:dyDescent="0.2">
      <c r="D104" s="706"/>
      <c r="E104" s="706"/>
      <c r="F104" s="706"/>
      <c r="G104" s="706"/>
      <c r="H104" s="706"/>
      <c r="I104" s="706"/>
      <c r="J104" s="706"/>
      <c r="K104" s="706"/>
    </row>
    <row r="105" spans="4:11" x14ac:dyDescent="0.2">
      <c r="D105" s="706"/>
      <c r="E105" s="706"/>
      <c r="F105" s="706"/>
      <c r="G105" s="706"/>
      <c r="H105" s="706"/>
      <c r="I105" s="706"/>
      <c r="J105" s="706"/>
      <c r="K105" s="706"/>
    </row>
    <row r="106" spans="4:11" x14ac:dyDescent="0.2">
      <c r="D106" s="706"/>
      <c r="E106" s="706"/>
      <c r="F106" s="706"/>
      <c r="G106" s="706"/>
      <c r="H106" s="706"/>
      <c r="I106" s="706"/>
      <c r="J106" s="706"/>
      <c r="K106" s="706"/>
    </row>
    <row r="107" spans="4:11" x14ac:dyDescent="0.2">
      <c r="D107" s="706"/>
      <c r="E107" s="706"/>
      <c r="F107" s="706"/>
      <c r="G107" s="706"/>
      <c r="H107" s="706"/>
      <c r="I107" s="706"/>
      <c r="J107" s="706"/>
      <c r="K107" s="706"/>
    </row>
    <row r="108" spans="4:11" x14ac:dyDescent="0.2">
      <c r="D108" s="706"/>
      <c r="E108" s="706"/>
      <c r="F108" s="706"/>
      <c r="G108" s="706"/>
      <c r="H108" s="706"/>
      <c r="I108" s="706"/>
      <c r="J108" s="706"/>
      <c r="K108" s="706"/>
    </row>
    <row r="109" spans="4:11" x14ac:dyDescent="0.2">
      <c r="D109" s="706"/>
      <c r="E109" s="706"/>
      <c r="F109" s="706"/>
      <c r="G109" s="706"/>
      <c r="H109" s="706"/>
      <c r="I109" s="706"/>
      <c r="J109" s="706"/>
      <c r="K109" s="706"/>
    </row>
    <row r="110" spans="4:11" x14ac:dyDescent="0.2">
      <c r="D110" s="706"/>
      <c r="E110" s="706"/>
      <c r="F110" s="706"/>
      <c r="G110" s="706"/>
      <c r="H110" s="706"/>
      <c r="I110" s="706"/>
      <c r="J110" s="706"/>
      <c r="K110" s="706"/>
    </row>
    <row r="111" spans="4:11" x14ac:dyDescent="0.2">
      <c r="D111" s="706"/>
      <c r="E111" s="706"/>
      <c r="F111" s="706"/>
      <c r="G111" s="706"/>
      <c r="H111" s="706"/>
      <c r="I111" s="706"/>
      <c r="J111" s="706"/>
      <c r="K111" s="706"/>
    </row>
    <row r="112" spans="4:11" x14ac:dyDescent="0.2">
      <c r="D112" s="706"/>
      <c r="E112" s="706"/>
      <c r="F112" s="706"/>
      <c r="G112" s="706"/>
      <c r="H112" s="706"/>
      <c r="I112" s="706"/>
      <c r="J112" s="706"/>
      <c r="K112" s="706"/>
    </row>
    <row r="113" spans="4:11" x14ac:dyDescent="0.2">
      <c r="D113" s="706"/>
      <c r="E113" s="706"/>
      <c r="F113" s="706"/>
      <c r="G113" s="706"/>
      <c r="H113" s="706"/>
      <c r="I113" s="706"/>
      <c r="J113" s="706"/>
      <c r="K113" s="706"/>
    </row>
    <row r="114" spans="4:11" x14ac:dyDescent="0.2">
      <c r="D114" s="706"/>
      <c r="E114" s="706"/>
      <c r="F114" s="706"/>
      <c r="G114" s="706"/>
      <c r="H114" s="706"/>
      <c r="I114" s="706"/>
      <c r="J114" s="706"/>
      <c r="K114" s="706"/>
    </row>
    <row r="115" spans="4:11" x14ac:dyDescent="0.2">
      <c r="D115" s="706"/>
      <c r="E115" s="706"/>
      <c r="F115" s="706"/>
      <c r="G115" s="706"/>
      <c r="H115" s="706"/>
      <c r="I115" s="706"/>
      <c r="J115" s="706"/>
      <c r="K115" s="706"/>
    </row>
    <row r="116" spans="4:11" x14ac:dyDescent="0.2">
      <c r="D116" s="706"/>
      <c r="E116" s="706"/>
      <c r="F116" s="706"/>
      <c r="G116" s="706"/>
      <c r="H116" s="706"/>
      <c r="I116" s="706"/>
      <c r="J116" s="706"/>
      <c r="K116" s="706"/>
    </row>
    <row r="117" spans="4:11" x14ac:dyDescent="0.2">
      <c r="D117" s="706"/>
      <c r="E117" s="706"/>
      <c r="F117" s="706"/>
      <c r="G117" s="706"/>
      <c r="H117" s="706"/>
      <c r="I117" s="706"/>
      <c r="J117" s="706"/>
      <c r="K117" s="706"/>
    </row>
    <row r="118" spans="4:11" x14ac:dyDescent="0.2">
      <c r="D118" s="706"/>
      <c r="E118" s="706"/>
      <c r="F118" s="706"/>
      <c r="G118" s="706"/>
      <c r="H118" s="706"/>
      <c r="I118" s="706"/>
      <c r="J118" s="706"/>
      <c r="K118" s="706"/>
    </row>
    <row r="119" spans="4:11" x14ac:dyDescent="0.2">
      <c r="D119" s="706"/>
      <c r="E119" s="706"/>
      <c r="F119" s="706"/>
      <c r="G119" s="706"/>
      <c r="H119" s="706"/>
      <c r="I119" s="706"/>
      <c r="J119" s="706"/>
      <c r="K119" s="706"/>
    </row>
    <row r="120" spans="4:11" x14ac:dyDescent="0.2">
      <c r="D120" s="706"/>
      <c r="E120" s="706"/>
      <c r="F120" s="706"/>
      <c r="G120" s="706"/>
      <c r="H120" s="706"/>
      <c r="I120" s="706"/>
      <c r="J120" s="706"/>
      <c r="K120" s="706"/>
    </row>
    <row r="121" spans="4:11" x14ac:dyDescent="0.2">
      <c r="D121" s="706"/>
      <c r="E121" s="706"/>
      <c r="F121" s="706"/>
      <c r="G121" s="706"/>
      <c r="H121" s="706"/>
      <c r="I121" s="706"/>
      <c r="J121" s="706"/>
      <c r="K121" s="706"/>
    </row>
    <row r="122" spans="4:11" x14ac:dyDescent="0.2">
      <c r="D122" s="706"/>
      <c r="E122" s="706"/>
      <c r="F122" s="706"/>
      <c r="G122" s="706"/>
      <c r="H122" s="706"/>
      <c r="I122" s="706"/>
      <c r="J122" s="706"/>
      <c r="K122" s="706"/>
    </row>
    <row r="123" spans="4:11" x14ac:dyDescent="0.2">
      <c r="D123" s="706"/>
      <c r="E123" s="706"/>
      <c r="F123" s="706"/>
      <c r="G123" s="706"/>
      <c r="H123" s="706"/>
      <c r="I123" s="706"/>
      <c r="J123" s="706"/>
      <c r="K123" s="706"/>
    </row>
    <row r="124" spans="4:11" x14ac:dyDescent="0.2">
      <c r="D124" s="706"/>
      <c r="E124" s="706"/>
      <c r="F124" s="706"/>
      <c r="G124" s="706"/>
      <c r="H124" s="706"/>
      <c r="I124" s="706"/>
      <c r="J124" s="706"/>
      <c r="K124" s="706"/>
    </row>
    <row r="125" spans="4:11" x14ac:dyDescent="0.2">
      <c r="D125" s="706"/>
      <c r="E125" s="706"/>
      <c r="F125" s="706"/>
      <c r="G125" s="706"/>
      <c r="H125" s="706"/>
      <c r="I125" s="706"/>
      <c r="J125" s="706"/>
      <c r="K125" s="706"/>
    </row>
    <row r="126" spans="4:11" x14ac:dyDescent="0.2">
      <c r="D126" s="706"/>
      <c r="E126" s="706"/>
      <c r="F126" s="706"/>
      <c r="G126" s="706"/>
      <c r="H126" s="706"/>
      <c r="I126" s="706"/>
      <c r="J126" s="706"/>
      <c r="K126" s="706"/>
    </row>
    <row r="127" spans="4:11" x14ac:dyDescent="0.2">
      <c r="D127" s="706"/>
      <c r="E127" s="706"/>
      <c r="F127" s="706"/>
      <c r="G127" s="706"/>
      <c r="H127" s="706"/>
      <c r="I127" s="706"/>
      <c r="J127" s="706"/>
      <c r="K127" s="706"/>
    </row>
    <row r="128" spans="4:11" x14ac:dyDescent="0.2">
      <c r="D128" s="706"/>
      <c r="E128" s="706"/>
      <c r="F128" s="706"/>
      <c r="G128" s="706"/>
      <c r="H128" s="706"/>
      <c r="I128" s="706"/>
      <c r="J128" s="706"/>
      <c r="K128" s="706"/>
    </row>
    <row r="129" spans="4:11" x14ac:dyDescent="0.2">
      <c r="D129" s="706"/>
      <c r="E129" s="706"/>
      <c r="F129" s="706"/>
      <c r="G129" s="706"/>
      <c r="H129" s="706"/>
      <c r="I129" s="706"/>
      <c r="J129" s="706"/>
      <c r="K129" s="706"/>
    </row>
    <row r="130" spans="4:11" x14ac:dyDescent="0.2">
      <c r="D130" s="706"/>
      <c r="E130" s="706"/>
      <c r="F130" s="706"/>
      <c r="G130" s="706"/>
      <c r="H130" s="706"/>
      <c r="I130" s="706"/>
      <c r="J130" s="706"/>
      <c r="K130" s="706"/>
    </row>
    <row r="131" spans="4:11" x14ac:dyDescent="0.2">
      <c r="D131" s="706"/>
      <c r="E131" s="706"/>
      <c r="F131" s="706"/>
      <c r="G131" s="706"/>
      <c r="H131" s="706"/>
      <c r="I131" s="706"/>
      <c r="J131" s="706"/>
      <c r="K131" s="70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5"/>
  <sheetViews>
    <sheetView workbookViewId="0">
      <selection activeCell="B19" sqref="B19"/>
    </sheetView>
  </sheetViews>
  <sheetFormatPr defaultColWidth="8.85546875" defaultRowHeight="12.75" x14ac:dyDescent="0.2"/>
  <cols>
    <col min="1" max="2" width="25.28515625" style="706" customWidth="1"/>
    <col min="3" max="3" width="25.28515625" style="754" customWidth="1"/>
    <col min="4" max="5" width="9.28515625" style="704" bestFit="1" customWidth="1"/>
    <col min="6" max="6" width="10.7109375" style="704" bestFit="1" customWidth="1"/>
    <col min="7" max="8" width="9.28515625" style="704" bestFit="1" customWidth="1"/>
    <col min="9" max="9" width="12.7109375" style="704" bestFit="1" customWidth="1"/>
    <col min="10" max="29" width="9.28515625" style="704" bestFit="1" customWidth="1"/>
    <col min="30" max="30" width="9.28515625" style="704" customWidth="1"/>
    <col min="31" max="31" width="9.28515625" style="704" bestFit="1" customWidth="1"/>
    <col min="32" max="16384" width="8.85546875" style="704"/>
  </cols>
  <sheetData>
    <row r="1" spans="1:32" ht="53.25" customHeight="1" x14ac:dyDescent="0.2">
      <c r="A1" s="733" t="s">
        <v>372</v>
      </c>
      <c r="B1" s="733" t="s">
        <v>445</v>
      </c>
      <c r="C1" s="749" t="s">
        <v>409</v>
      </c>
      <c r="D1" s="713" t="s">
        <v>345</v>
      </c>
      <c r="E1" s="713" t="s">
        <v>344</v>
      </c>
      <c r="F1" s="717" t="s">
        <v>346</v>
      </c>
      <c r="G1" s="717" t="s">
        <v>347</v>
      </c>
      <c r="H1" s="713" t="s">
        <v>349</v>
      </c>
      <c r="I1" s="713" t="s">
        <v>348</v>
      </c>
      <c r="J1" s="713" t="s">
        <v>350</v>
      </c>
      <c r="K1" s="717" t="s">
        <v>351</v>
      </c>
      <c r="L1" s="713" t="s">
        <v>352</v>
      </c>
      <c r="M1" s="713" t="s">
        <v>353</v>
      </c>
      <c r="N1" s="717" t="s">
        <v>355</v>
      </c>
      <c r="O1" s="717" t="s">
        <v>356</v>
      </c>
      <c r="P1" s="713" t="s">
        <v>357</v>
      </c>
      <c r="Q1" s="713" t="s">
        <v>358</v>
      </c>
      <c r="R1" s="714" t="s">
        <v>366</v>
      </c>
      <c r="S1" s="714" t="s">
        <v>367</v>
      </c>
      <c r="T1" s="714" t="s">
        <v>368</v>
      </c>
      <c r="U1" s="714" t="s">
        <v>369</v>
      </c>
      <c r="V1" s="714" t="s">
        <v>370</v>
      </c>
      <c r="W1" s="714" t="s">
        <v>371</v>
      </c>
      <c r="X1" s="712" t="s">
        <v>359</v>
      </c>
      <c r="Y1" s="712" t="s">
        <v>360</v>
      </c>
      <c r="Z1" s="716" t="s">
        <v>361</v>
      </c>
      <c r="AA1" s="715" t="s">
        <v>362</v>
      </c>
      <c r="AB1" s="715" t="s">
        <v>363</v>
      </c>
      <c r="AC1" s="716" t="s">
        <v>364</v>
      </c>
      <c r="AD1" s="716" t="s">
        <v>560</v>
      </c>
      <c r="AE1" s="711" t="s">
        <v>365</v>
      </c>
      <c r="AF1" s="711" t="s">
        <v>561</v>
      </c>
    </row>
    <row r="2" spans="1:32" x14ac:dyDescent="0.2">
      <c r="A2" s="734" t="s">
        <v>18</v>
      </c>
      <c r="B2" s="734" t="s">
        <v>446</v>
      </c>
      <c r="C2" s="750" t="s">
        <v>410</v>
      </c>
      <c r="D2" s="709">
        <f>IF(ISNA(VLOOKUP($A2,'Figure B1.3. (2)'!$A$53:$B$86,2,0)),"NA",VLOOKUP($A2,'Figure B1.3. (2)'!$A$53:$B$86,2,0))</f>
        <v>8289.1706435784999</v>
      </c>
      <c r="E2" s="709">
        <f>IF(ISNA(VLOOKUP($A2,'Figure B1.3. (2)'!$D$51:$E$82,2,0)),"NA",VLOOKUP($A2,'Figure B1.3. (2)'!$D$51:$E$82,2,0))</f>
        <v>11430.652801295</v>
      </c>
      <c r="F2" s="709">
        <f>IF(ISNA(VLOOKUP($A2,'Figure B1.4. (2)'!$A$41:$C$73,2,0)),"NA",VLOOKUP($A2,'Figure B1.4. (2)'!$A$41:$C$73,2,0))</f>
        <v>61381.877942083003</v>
      </c>
      <c r="G2" s="709">
        <f>IF(ISNA(VLOOKUP($A2,'Figure B1.4. (2)'!$A$41:$C$73,3,0)),"NA",VLOOKUP($A2,'Figure B1.4. (2)'!$A$41:$C$73,3,0))</f>
        <v>48488.883869810001</v>
      </c>
      <c r="H2" s="707">
        <f>IF(ISNA(VLOOKUP($A2,'Figure B2.2. (2)'!$A$66:$D$99,2,0)),"NA",VLOOKUP($A2,'Figure B2.2. (2)'!$A$66:$D$99,2,0))</f>
        <v>3.2344423307083701</v>
      </c>
      <c r="I2" s="707">
        <f>IF(ISNA(VLOOKUP($A2,'Figure B2.2. (2)'!$A$66:$D$99,3,0)),"NA",VLOOKUP($A2,'Figure B2.2. (2)'!$A$66:$D$99,3,0))</f>
        <v>0.70079161170402005</v>
      </c>
      <c r="J2" s="707">
        <f>IF(ISNA(VLOOKUP($A2,'Figure B2.2. (2)'!$A$66:$D$99,4,0)),"NA",VLOOKUP($A2,'Figure B2.2. (2)'!$A$66:$D$99,4,0))</f>
        <v>3.9352339424123901</v>
      </c>
      <c r="K2" s="707">
        <f ca="1">IF(ISNA(VLOOKUP($A2,INDIRECT(CONCATENATE("rng",K$1)),3,0)),"NA",VLOOKUP($A2,INDIRECT(CONCATENATE("rng",K$1)),3,0))</f>
        <v>13.767253913000999</v>
      </c>
      <c r="L2" s="707">
        <f>IF(ISNA(VLOOKUP($A2,rngteacherExp,2,0)),"NA",VLOOKUP($A2,rngteacherExp,2,0))</f>
        <v>7.9845777083898426</v>
      </c>
      <c r="M2" s="707">
        <f>IF(ISNA(VLOOKUP($A2,rngteacherExp,3,0)),"NA",VLOOKUP($A2,rngteacherExp,3,0))</f>
        <v>9.8090662279499785</v>
      </c>
      <c r="N2" s="709">
        <f t="shared" ref="N2:N37" si="0">IF(ISNA(VLOOKUP($A2,rngcurrentExpSh,2,0)),"NA",VLOOKUP($A2,rngcurrentExpSh,2,0))</f>
        <v>90.924122510594998</v>
      </c>
      <c r="O2" s="709">
        <f>IF(ISNA(VLOOKUP($A2,rngcurrentExpSh,3,0)),"NA",VLOOKUP($A2,rngcurrentExpSh,3,0))</f>
        <v>90.497725783931003</v>
      </c>
      <c r="P2" s="709">
        <f t="shared" ref="P2:P37" si="1">IF(ISNA(VLOOKUP($A2,rngteacherExpSh,4,0)),"NA",VLOOKUP($A2,rngteacherExpSh,4,0))</f>
        <v>57.076176497490131</v>
      </c>
      <c r="Q2" s="709">
        <f t="shared" ref="Q2:Q8" si="2">IF(ISNA(VLOOKUP($A2,rngteacherCurrentSh,2,0)),"NA",VLOOKUP($A2,rngteacherCurrentSh,2,0))</f>
        <v>62.773414712734002</v>
      </c>
      <c r="R2" s="709">
        <f>IF(ISNA(VLOOKUP($A2,rngteacherPayFactors,2,0)),"NA",VLOOKUP($A2,rngteacherPayFactors,2,0))</f>
        <v>4576.0989204592433</v>
      </c>
      <c r="S2" s="709">
        <f>IF(ISNA(VLOOKUP($A2,rngteacherPayFactors,4,0)),"NA",VLOOKUP($A2,rngteacherPayFactors,4,0))</f>
        <v>1187.5227164115236</v>
      </c>
      <c r="T2" s="709">
        <f>IF(ISNA(VLOOKUP($A2,rngteacherPayFactors,5,0)),"NA",VLOOKUP($A2,rngteacherPayFactors,5,0))</f>
        <v>993.26975974570462</v>
      </c>
      <c r="U2" s="709">
        <f>IF(ISNA(VLOOKUP($A2,rngteacherPayFactors,6,0)),"NA",VLOOKUP($A2,rngteacherPayFactors,6,0))</f>
        <v>410.35390679359875</v>
      </c>
      <c r="V2" s="709">
        <f>IF(ISNA(VLOOKUP($A2,rngteacherPayFactors,7,0)),"NA",VLOOKUP($A2,rngteacherPayFactors,7,0))</f>
        <v>-682.29791331013087</v>
      </c>
      <c r="W2" s="709">
        <f>IF(ISNA(VLOOKUP($A2,rngteacherPayFactors,8,0)),"NA",VLOOKUP($A2,rngteacherPayFactors,8,0))</f>
        <v>466.1969631823514</v>
      </c>
      <c r="X2" s="709">
        <f>IF(ISNA(VLOOKUP($A2,rngrelativeSalary,2,0)),"NA",100*VLOOKUP($A2,rngrelativeSalary,2,0))</f>
        <v>83.749622443174616</v>
      </c>
      <c r="Y2" s="709">
        <f>IF(ISNA(VLOOKUP($A2,rngrelativeSalary,3,0)),"NA",100*VLOOKUP($A2,rngrelativeSalary,3,0))</f>
        <v>85.148226171930801</v>
      </c>
      <c r="Z2" s="709" t="str">
        <f t="shared" ref="Z2:Z37" si="3">IF(ISNA(VLOOKUP($A2,rngageStructure,2,0)),"NA",100*VLOOKUP($A2,rngageStructure,2,0))</f>
        <v>NA</v>
      </c>
      <c r="AA2" s="709" t="str">
        <f t="shared" ref="AA2:AA37" si="4">IF(ISNA(VLOOKUP($A2,rngageStructure,3,0)),"NA",100*VLOOKUP($A2,rngageStructure,3,0))</f>
        <v>NA</v>
      </c>
      <c r="AB2" s="709" t="str">
        <f t="shared" ref="AB2:AB37" si="5">IF(ISNA(VLOOKUP($A2,rngageStructure,4,0)),"NA",100*VLOOKUP($A2,rngageStructure,4,0))</f>
        <v>NA</v>
      </c>
      <c r="AC2" s="709" t="str">
        <f t="shared" ref="AC2:AC37" si="6">IF(ISNA(VLOOKUP($A2,rngageStructure,5,0)),"NA",100*VLOOKUP($A2,rngageStructure,5,0))</f>
        <v>NA</v>
      </c>
      <c r="AD2" s="710" t="str">
        <f t="shared" ref="AD2:AD35" si="7">IF(ISNA(VLOOKUP($A2,rngageStructure,5,0)),"NA",VLOOKUP($A2,rngageStructure,5,0))</f>
        <v>NA</v>
      </c>
      <c r="AE2" s="709" t="str">
        <f t="shared" ref="AE2:AE37" si="8">IF(ISNA(VLOOKUP($A2,rngfemaleSh,2,0)),"NA",VLOOKUP($A2,rngfemaleSh,2,0))</f>
        <v>NA</v>
      </c>
      <c r="AF2" s="709" t="str">
        <f t="shared" ref="AF2:AF37" si="9">IF(ISNA(VLOOKUP($A2,rngfemaleSh,2,0)),"NA",100-VLOOKUP($A2,rngfemaleSh,2,0))</f>
        <v>NA</v>
      </c>
    </row>
    <row r="3" spans="1:32" x14ac:dyDescent="0.2">
      <c r="A3" s="734" t="s">
        <v>5</v>
      </c>
      <c r="B3" s="734" t="s">
        <v>447</v>
      </c>
      <c r="C3" s="750" t="s">
        <v>411</v>
      </c>
      <c r="D3" s="709">
        <f>IF(ISNA(VLOOKUP($A3,'Figure B1.3. (2)'!$A$53:$B$86,2,0)),"NA",VLOOKUP($A3,'Figure B1.3. (2)'!$A$53:$B$86,2,0))</f>
        <v>10780.098245768</v>
      </c>
      <c r="E3" s="709">
        <f>IF(ISNA(VLOOKUP($A3,'Figure B1.3. (2)'!$D$51:$E$82,2,0)),"NA",VLOOKUP($A3,'Figure B1.3. (2)'!$D$51:$E$82,2,0))</f>
        <v>14831.176037477</v>
      </c>
      <c r="F3" s="709">
        <f>IF(ISNA(VLOOKUP($A3,'Figure B1.4. (2)'!$A$41:$C$73,2,0)),"NA",VLOOKUP($A3,'Figure B1.4. (2)'!$A$41:$C$73,2,0))</f>
        <v>43301.093671410003</v>
      </c>
      <c r="G3" s="709">
        <f>IF(ISNA(VLOOKUP($A3,'Figure B1.4. (2)'!$A$41:$C$73,3,0)),"NA",VLOOKUP($A3,'Figure B1.4. (2)'!$A$41:$C$73,3,0))</f>
        <v>59709.018443319001</v>
      </c>
      <c r="H3" s="707">
        <f>IF(ISNA(VLOOKUP($A3,'Figure B2.2. (2)'!$A$66:$D$99,2,0)),"NA",VLOOKUP($A3,'Figure B2.2. (2)'!$A$66:$D$99,2,0))</f>
        <v>3.1401642871558</v>
      </c>
      <c r="I3" s="707">
        <f>IF(ISNA(VLOOKUP($A3,'Figure B2.2. (2)'!$A$66:$D$99,3,0)),"NA",VLOOKUP($A3,'Figure B2.2. (2)'!$A$66:$D$99,3,0))</f>
        <v>7.4233908103129992E-2</v>
      </c>
      <c r="J3" s="707">
        <f>IF(ISNA(VLOOKUP($A3,'Figure B2.2. (2)'!$A$66:$D$99,4,0)),"NA",VLOOKUP($A3,'Figure B2.2. (2)'!$A$66:$D$99,4,0))</f>
        <v>3.21439819525893</v>
      </c>
      <c r="K3" s="707">
        <f t="shared" ref="K3:K37" ca="1" si="10">IF(ISNA(VLOOKUP($A3,INDIRECT(CONCATENATE("rng",K$1)),3,0)),"NA",VLOOKUP($A3,INDIRECT(CONCATENATE("rng",K$1)),3,0))</f>
        <v>9.8579587037443002</v>
      </c>
      <c r="L3" s="707">
        <f>IF(ISNA(VLOOKUP($A3,rngteacherExp,2,0)),"NA",VLOOKUP($A3,rngteacherExp,2,0))</f>
        <v>7.6199177319661153</v>
      </c>
      <c r="M3" s="707">
        <f>IF(ISNA(VLOOKUP($A3,rngteacherExp,3,0)),"NA",VLOOKUP($A3,rngteacherExp,3,0))</f>
        <v>11.229549423107766</v>
      </c>
      <c r="N3" s="709">
        <f t="shared" si="0"/>
        <v>96.698266603671001</v>
      </c>
      <c r="O3" s="709">
        <f>IF(ISNA(VLOOKUP($A3,rngcurrentExpSh,3,0)),"NA",VLOOKUP($A3,rngcurrentExpSh,3,0))</f>
        <v>98.072353977117999</v>
      </c>
      <c r="P3" s="709">
        <f t="shared" si="1"/>
        <v>59.778828180310981</v>
      </c>
      <c r="Q3" s="709">
        <f t="shared" si="2"/>
        <v>61.819958392140997</v>
      </c>
      <c r="R3" s="709">
        <f>IF(ISNA(VLOOKUP($A3,rngteacherPayFactors,2,0)),"NA",VLOOKUP($A3,rngteacherPayFactors,2,0))</f>
        <v>5379.0672263749611</v>
      </c>
      <c r="S3" s="709">
        <f>IF(ISNA(VLOOKUP($A3,rngteacherPayFactors,4,0)),"NA",VLOOKUP($A3,rngteacherPayFactors,4,0))</f>
        <v>1990.4910223272414</v>
      </c>
      <c r="T3" s="709">
        <f>IF(ISNA(VLOOKUP($A3,rngteacherPayFactors,5,0)),"NA",VLOOKUP($A3,rngteacherPayFactors,5,0))</f>
        <v>213.73175166635707</v>
      </c>
      <c r="U3" s="709">
        <f>IF(ISNA(VLOOKUP($A3,rngteacherPayFactors,6,0)),"NA",VLOOKUP($A3,rngteacherPayFactors,6,0))</f>
        <v>-74.675868825664324</v>
      </c>
      <c r="V3" s="709">
        <f>IF(ISNA(VLOOKUP($A3,rngteacherPayFactors,7,0)),"NA",VLOOKUP($A3,rngteacherPayFactors,7,0))</f>
        <v>523.36835576366946</v>
      </c>
      <c r="W3" s="709">
        <f>IF(ISNA(VLOOKUP($A3,rngteacherPayFactors,8,0)),"NA",VLOOKUP($A3,rngteacherPayFactors,8,0))</f>
        <v>1328.0667837228789</v>
      </c>
      <c r="X3" s="709">
        <f>IF(ISNA(VLOOKUP($A3,rngrelativeSalary,2,0)),"NA",100*VLOOKUP($A3,rngrelativeSalary,2,0))</f>
        <v>75.15629955929893</v>
      </c>
      <c r="Y3" s="709">
        <f>IF(ISNA(VLOOKUP($A3,rngrelativeSalary,3,0)),"NA",100*VLOOKUP($A3,rngrelativeSalary,3,0))</f>
        <v>86.462310882280974</v>
      </c>
      <c r="Z3" s="709">
        <f t="shared" si="3"/>
        <v>13.577702591755999</v>
      </c>
      <c r="AA3" s="709">
        <f t="shared" si="4"/>
        <v>19.972816541240999</v>
      </c>
      <c r="AB3" s="709">
        <f t="shared" si="5"/>
        <v>30.227248482755996</v>
      </c>
      <c r="AC3" s="709">
        <f t="shared" si="6"/>
        <v>36.222232384247008</v>
      </c>
      <c r="AD3" s="709">
        <f t="shared" ref="AD3:AD37" si="11">Z3+AA3</f>
        <v>33.550519132996996</v>
      </c>
      <c r="AE3" s="709">
        <f t="shared" si="8"/>
        <v>91.437063782394006</v>
      </c>
      <c r="AF3" s="709">
        <f t="shared" si="9"/>
        <v>8.5629362176059942</v>
      </c>
    </row>
    <row r="4" spans="1:32" x14ac:dyDescent="0.2">
      <c r="A4" s="734" t="s">
        <v>9</v>
      </c>
      <c r="B4" s="734" t="s">
        <v>448</v>
      </c>
      <c r="C4" s="750" t="s">
        <v>412</v>
      </c>
      <c r="D4" s="709">
        <f>IF(ISNA(VLOOKUP($A4,'Figure B1.3. (2)'!$A$53:$B$86,2,0)),"NA",VLOOKUP($A4,'Figure B1.3. (2)'!$A$53:$B$86,2,0))</f>
        <v>9956.8500755445002</v>
      </c>
      <c r="E4" s="709">
        <f>IF(ISNA(VLOOKUP($A4,'Figure B1.3. (2)'!$D$51:$E$82,2,0)),"NA",VLOOKUP($A4,'Figure B1.3. (2)'!$D$51:$E$82,2,0))</f>
        <v>12267.480552896001</v>
      </c>
      <c r="F4" s="709">
        <f>IF(ISNA(VLOOKUP($A4,'Figure B1.4. (2)'!$A$41:$C$73,2,0)),"NA",VLOOKUP($A4,'Figure B1.4. (2)'!$A$41:$C$73,2,0))</f>
        <v>60871.463756443001</v>
      </c>
      <c r="G4" s="709">
        <f>IF(ISNA(VLOOKUP($A4,'Figure B1.4. (2)'!$A$41:$C$73,3,0)),"NA",VLOOKUP($A4,'Figure B1.4. (2)'!$A$41:$C$73,3,0))</f>
        <v>36216.736775434001</v>
      </c>
      <c r="H4" s="707">
        <f>IF(ISNA(VLOOKUP($A4,'Figure B2.2. (2)'!$A$66:$D$99,2,0)),"NA",VLOOKUP($A4,'Figure B2.2. (2)'!$A$66:$D$99,2,0))</f>
        <v>4.2692867668721401</v>
      </c>
      <c r="I4" s="707">
        <f>IF(ISNA(VLOOKUP($A4,'Figure B2.2. (2)'!$A$66:$D$99,3,0)),"NA",VLOOKUP($A4,'Figure B2.2. (2)'!$A$66:$D$99,3,0))</f>
        <v>9.0215183167979995E-2</v>
      </c>
      <c r="J4" s="707">
        <f>IF(ISNA(VLOOKUP($A4,'Figure B2.2. (2)'!$A$66:$D$99,4,0)),"NA",VLOOKUP($A4,'Figure B2.2. (2)'!$A$66:$D$99,4,0))</f>
        <v>4.3595019500401202</v>
      </c>
      <c r="K4" s="707">
        <f t="shared" ca="1" si="10"/>
        <v>10.420731883996</v>
      </c>
      <c r="L4" s="708">
        <f>0.32*L6+0.68*L5</f>
        <v>9.1744515360026284</v>
      </c>
      <c r="M4" s="708">
        <f>0.32*M6+0.68*M5</f>
        <v>12.066224049285124</v>
      </c>
      <c r="N4" s="709">
        <f t="shared" si="0"/>
        <v>94.286371460292003</v>
      </c>
      <c r="O4" s="709">
        <f>IF(ISNA(VLOOKUP($A4,rngcurrentExpSh,3,0)),"NA",VLOOKUP($A4,rngcurrentExpSh,3,0))</f>
        <v>97.666109350577997</v>
      </c>
      <c r="P4" s="709">
        <f t="shared" si="1"/>
        <v>63.45637609647909</v>
      </c>
      <c r="Q4" s="709">
        <f t="shared" si="2"/>
        <v>67.301747976591997</v>
      </c>
      <c r="R4" s="710">
        <f>0.32*R6+0.68*R5</f>
        <v>5253.695615737106</v>
      </c>
      <c r="S4" s="710">
        <f t="shared" ref="S4:Y4" si="12">0.32*S6+0.68*S5</f>
        <v>1865.1194116893857</v>
      </c>
      <c r="T4" s="710">
        <f t="shared" si="12"/>
        <v>343.06464169498122</v>
      </c>
      <c r="U4" s="710">
        <f t="shared" si="12"/>
        <v>118.4686502114079</v>
      </c>
      <c r="V4" s="710">
        <f t="shared" si="12"/>
        <v>672.04839327359593</v>
      </c>
      <c r="W4" s="710">
        <f t="shared" si="12"/>
        <v>731.53772650940186</v>
      </c>
      <c r="X4" s="710">
        <f t="shared" si="12"/>
        <v>89.140802728187921</v>
      </c>
      <c r="Y4" s="710">
        <f t="shared" si="12"/>
        <v>87.009196971368809</v>
      </c>
      <c r="Z4" s="709">
        <f t="shared" si="3"/>
        <v>22.078865544997999</v>
      </c>
      <c r="AA4" s="709">
        <f t="shared" si="4"/>
        <v>31.005724580827</v>
      </c>
      <c r="AB4" s="709">
        <f t="shared" si="5"/>
        <v>24.165286374335</v>
      </c>
      <c r="AC4" s="709">
        <f t="shared" si="6"/>
        <v>22.750123499840004</v>
      </c>
      <c r="AD4" s="709">
        <f t="shared" si="11"/>
        <v>53.084590125825002</v>
      </c>
      <c r="AE4" s="709">
        <f t="shared" si="8"/>
        <v>81.708947200186003</v>
      </c>
      <c r="AF4" s="709">
        <f t="shared" si="9"/>
        <v>18.291052799813997</v>
      </c>
    </row>
    <row r="5" spans="1:32" x14ac:dyDescent="0.2">
      <c r="A5" s="778" t="s">
        <v>155</v>
      </c>
      <c r="B5" s="734"/>
      <c r="C5" s="750"/>
      <c r="D5" s="709" t="str">
        <f>IF(ISNA(VLOOKUP($A5,'Figure B1.3. (2)'!$A$53:$B$86,2,0)),"NA",VLOOKUP($A5,'Figure B1.3. (2)'!$A$53:$B$86,2,0))</f>
        <v>NA</v>
      </c>
      <c r="E5" s="709" t="str">
        <f>IF(ISNA(VLOOKUP($A5,'Figure B1.3. (2)'!$D$51:$E$82,2,0)),"NA",VLOOKUP($A5,'Figure B1.3. (2)'!$D$51:$E$82,2,0))</f>
        <v>NA</v>
      </c>
      <c r="F5" s="709" t="str">
        <f>IF(ISNA(VLOOKUP($A5,'Figure B1.4. (2)'!$A$41:$C$73,2,0)),"NA",VLOOKUP($A5,'Figure B1.4. (2)'!$A$41:$C$73,2,0))</f>
        <v>NA</v>
      </c>
      <c r="G5" s="709" t="str">
        <f>IF(ISNA(VLOOKUP($A5,'Figure B1.4. (2)'!$A$41:$C$73,3,0)),"NA",VLOOKUP($A5,'Figure B1.4. (2)'!$A$41:$C$73,3,0))</f>
        <v>NA</v>
      </c>
      <c r="H5" s="707" t="str">
        <f>IF(ISNA(VLOOKUP($A5,'Figure B2.2. (2)'!$A$66:$D$99,2,0)),"NA",VLOOKUP($A5,'Figure B2.2. (2)'!$A$66:$D$99,2,0))</f>
        <v>NA</v>
      </c>
      <c r="I5" s="707" t="str">
        <f>IF(ISNA(VLOOKUP($A5,'Figure B2.2. (2)'!$A$66:$D$99,3,0)),"NA",VLOOKUP($A5,'Figure B2.2. (2)'!$A$66:$D$99,3,0))</f>
        <v>NA</v>
      </c>
      <c r="J5" s="707" t="str">
        <f>IF(ISNA(VLOOKUP($A5,'Figure B2.2. (2)'!$A$66:$D$99,4,0)),"NA",VLOOKUP($A5,'Figure B2.2. (2)'!$A$66:$D$99,4,0))</f>
        <v>NA</v>
      </c>
      <c r="K5" s="707" t="str">
        <f t="shared" ca="1" si="10"/>
        <v>NA</v>
      </c>
      <c r="L5" s="707">
        <f>IF(ISNA(VLOOKUP($A5,rngteacherExp,2,0)),"NA",VLOOKUP($A5,rngteacherExp,2,0))</f>
        <v>9.254797548602653</v>
      </c>
      <c r="M5" s="707">
        <f>IF(ISNA(VLOOKUP($A5,rngteacherExp,3,0)),"NA",VLOOKUP($A5,rngteacherExp,3,0))</f>
        <v>12.17189499710082</v>
      </c>
      <c r="N5" s="709" t="str">
        <f t="shared" si="0"/>
        <v>NA</v>
      </c>
      <c r="O5" s="709" t="str">
        <f>IF(ISNA(VLOOKUP($A5,rngcurrentExpSh,3,0)),"NA",VLOOKUP($A5,rngcurrentExpSh,3,0))</f>
        <v>NA</v>
      </c>
      <c r="P5" s="709" t="str">
        <f t="shared" si="1"/>
        <v>NA</v>
      </c>
      <c r="Q5" s="709" t="str">
        <f t="shared" si="2"/>
        <v>NA</v>
      </c>
      <c r="R5" s="709">
        <f>IF(ISNA(VLOOKUP($A5,rngteacherPayFactors,2,0)),"NA",VLOOKUP($A5,rngteacherPayFactors,2,0))</f>
        <v>5299.7052864495436</v>
      </c>
      <c r="S5" s="709">
        <f>IF(ISNA(VLOOKUP($A5,rngteacherPayFactors,4,0)),"NA",VLOOKUP($A5,rngteacherPayFactors,4,0))</f>
        <v>1911.1290824018238</v>
      </c>
      <c r="T5" s="709">
        <f>IF(ISNA(VLOOKUP($A5,rngteacherPayFactors,5,0)),"NA",VLOOKUP($A5,rngteacherPayFactors,5,0))</f>
        <v>381.83686729892173</v>
      </c>
      <c r="U5" s="709">
        <f>IF(ISNA(VLOOKUP($A5,rngteacherPayFactors,6,0)),"NA",VLOOKUP($A5,rngteacherPayFactors,6,0))</f>
        <v>57.886966197913019</v>
      </c>
      <c r="V5" s="709">
        <f>IF(ISNA(VLOOKUP($A5,rngteacherPayFactors,7,0)),"NA",VLOOKUP($A5,rngteacherPayFactors,7,0))</f>
        <v>939.25944644563367</v>
      </c>
      <c r="W5" s="709">
        <f>IF(ISNA(VLOOKUP($A5,rngteacherPayFactors,8,0)),"NA",VLOOKUP($A5,rngteacherPayFactors,8,0))</f>
        <v>532.1458024593569</v>
      </c>
      <c r="X5" s="709">
        <f t="shared" ref="X5:X37" si="13">IF(ISNA(VLOOKUP($A5,rngrelativeSalary,2,0)),"NA",100*VLOOKUP($A5,rngrelativeSalary,2,0))</f>
        <v>91.062744906630854</v>
      </c>
      <c r="Y5" s="709">
        <f t="shared" ref="Y5:Y37" si="14">IF(ISNA(VLOOKUP($A5,rngrelativeSalary,3,0)),"NA",100*VLOOKUP($A5,rngrelativeSalary,3,0))</f>
        <v>88.512370609870715</v>
      </c>
      <c r="Z5" s="709" t="str">
        <f t="shared" si="3"/>
        <v>NA</v>
      </c>
      <c r="AA5" s="709" t="str">
        <f t="shared" si="4"/>
        <v>NA</v>
      </c>
      <c r="AB5" s="709" t="str">
        <f t="shared" si="5"/>
        <v>NA</v>
      </c>
      <c r="AC5" s="709" t="str">
        <f t="shared" si="6"/>
        <v>NA</v>
      </c>
      <c r="AD5" s="710" t="str">
        <f t="shared" si="7"/>
        <v>NA</v>
      </c>
      <c r="AE5" s="709" t="str">
        <f t="shared" si="8"/>
        <v>NA</v>
      </c>
      <c r="AF5" s="709" t="str">
        <f t="shared" si="9"/>
        <v>NA</v>
      </c>
    </row>
    <row r="6" spans="1:32" x14ac:dyDescent="0.2">
      <c r="A6" s="778" t="s">
        <v>156</v>
      </c>
      <c r="B6" s="734"/>
      <c r="C6" s="750"/>
      <c r="D6" s="709" t="str">
        <f>IF(ISNA(VLOOKUP($A6,'Figure B1.3. (2)'!$A$53:$B$86,2,0)),"NA",VLOOKUP($A6,'Figure B1.3. (2)'!$A$53:$B$86,2,0))</f>
        <v>NA</v>
      </c>
      <c r="E6" s="709" t="str">
        <f>IF(ISNA(VLOOKUP($A6,'Figure B1.3. (2)'!$D$51:$E$82,2,0)),"NA",VLOOKUP($A6,'Figure B1.3. (2)'!$D$51:$E$82,2,0))</f>
        <v>NA</v>
      </c>
      <c r="F6" s="709" t="str">
        <f>IF(ISNA(VLOOKUP($A6,'Figure B1.4. (2)'!$A$41:$C$73,2,0)),"NA",VLOOKUP($A6,'Figure B1.4. (2)'!$A$41:$C$73,2,0))</f>
        <v>NA</v>
      </c>
      <c r="G6" s="709" t="str">
        <f>IF(ISNA(VLOOKUP($A6,'Figure B1.4. (2)'!$A$41:$C$73,3,0)),"NA",VLOOKUP($A6,'Figure B1.4. (2)'!$A$41:$C$73,3,0))</f>
        <v>NA</v>
      </c>
      <c r="H6" s="707" t="str">
        <f>IF(ISNA(VLOOKUP($A6,'Figure B2.2. (2)'!$A$66:$D$99,2,0)),"NA",VLOOKUP($A6,'Figure B2.2. (2)'!$A$66:$D$99,2,0))</f>
        <v>NA</v>
      </c>
      <c r="I6" s="707" t="str">
        <f>IF(ISNA(VLOOKUP($A6,'Figure B2.2. (2)'!$A$66:$D$99,3,0)),"NA",VLOOKUP($A6,'Figure B2.2. (2)'!$A$66:$D$99,3,0))</f>
        <v>NA</v>
      </c>
      <c r="J6" s="707" t="str">
        <f>IF(ISNA(VLOOKUP($A6,'Figure B2.2. (2)'!$A$66:$D$99,4,0)),"NA",VLOOKUP($A6,'Figure B2.2. (2)'!$A$66:$D$99,4,0))</f>
        <v>NA</v>
      </c>
      <c r="K6" s="707" t="str">
        <f t="shared" ca="1" si="10"/>
        <v>NA</v>
      </c>
      <c r="L6" s="707">
        <f>IF(ISNA(VLOOKUP($A6,rngteacherExp,2,0)),"NA",VLOOKUP($A6,rngteacherExp,2,0))</f>
        <v>9.003716259227577</v>
      </c>
      <c r="M6" s="707">
        <f>IF(ISNA(VLOOKUP($A6,rngteacherExp,3,0)),"NA",VLOOKUP($A6,rngteacherExp,3,0))</f>
        <v>11.841673285176766</v>
      </c>
      <c r="N6" s="709" t="str">
        <f t="shared" si="0"/>
        <v>NA</v>
      </c>
      <c r="O6" s="709" t="str">
        <f>IF(ISNA(VLOOKUP($A6,rngcurrentExpSh,3,0)),"NA",VLOOKUP($A6,rngcurrentExpSh,3,0))</f>
        <v>NA</v>
      </c>
      <c r="P6" s="709" t="str">
        <f t="shared" si="1"/>
        <v>NA</v>
      </c>
      <c r="Q6" s="709" t="str">
        <f t="shared" si="2"/>
        <v>NA</v>
      </c>
      <c r="R6" s="709">
        <f>IF(ISNA(VLOOKUP($A6,rngteacherPayFactors,2,0)),"NA",VLOOKUP($A6,rngteacherPayFactors,2,0))</f>
        <v>5155.9250654731741</v>
      </c>
      <c r="S6" s="709">
        <f>IF(ISNA(VLOOKUP($A6,rngteacherPayFactors,4,0)),"NA",VLOOKUP($A6,rngteacherPayFactors,4,0))</f>
        <v>1767.3488614254543</v>
      </c>
      <c r="T6" s="709">
        <f>IF(ISNA(VLOOKUP($A6,rngteacherPayFactors,5,0)),"NA",VLOOKUP($A6,rngteacherPayFactors,5,0))</f>
        <v>260.67366228660745</v>
      </c>
      <c r="U6" s="709">
        <f>IF(ISNA(VLOOKUP($A6,rngteacherPayFactors,6,0)),"NA",VLOOKUP($A6,rngteacherPayFactors,6,0))</f>
        <v>247.20472874008453</v>
      </c>
      <c r="V6" s="709">
        <f>IF(ISNA(VLOOKUP($A6,rngteacherPayFactors,7,0)),"NA",VLOOKUP($A6,rngteacherPayFactors,7,0))</f>
        <v>104.22490528301533</v>
      </c>
      <c r="W6" s="709">
        <f>IF(ISNA(VLOOKUP($A6,rngteacherPayFactors,8,0)),"NA",VLOOKUP($A6,rngteacherPayFactors,8,0))</f>
        <v>1155.245565115747</v>
      </c>
      <c r="X6" s="709">
        <f t="shared" si="13"/>
        <v>85.056675598996662</v>
      </c>
      <c r="Y6" s="709">
        <f t="shared" si="14"/>
        <v>83.814952989552225</v>
      </c>
      <c r="Z6" s="709" t="str">
        <f t="shared" si="3"/>
        <v>NA</v>
      </c>
      <c r="AA6" s="709" t="str">
        <f t="shared" si="4"/>
        <v>NA</v>
      </c>
      <c r="AB6" s="709" t="str">
        <f t="shared" si="5"/>
        <v>NA</v>
      </c>
      <c r="AC6" s="709" t="str">
        <f t="shared" si="6"/>
        <v>NA</v>
      </c>
      <c r="AD6" s="710" t="str">
        <f t="shared" si="7"/>
        <v>NA</v>
      </c>
      <c r="AE6" s="709" t="str">
        <f t="shared" si="8"/>
        <v>NA</v>
      </c>
      <c r="AF6" s="709" t="str">
        <f t="shared" si="9"/>
        <v>NA</v>
      </c>
    </row>
    <row r="7" spans="1:32" x14ac:dyDescent="0.2">
      <c r="A7" s="734" t="s">
        <v>157</v>
      </c>
      <c r="B7" s="734" t="s">
        <v>449</v>
      </c>
      <c r="C7" s="750" t="s">
        <v>413</v>
      </c>
      <c r="D7" s="709">
        <f>IF(ISNA(VLOOKUP($A7,'Figure B1.3. (2)'!$A$53:$B$86,2,0)),"NA",VLOOKUP($A7,'Figure B1.3. (2)'!$A$53:$B$86,2,0))</f>
        <v>9129.7290261313992</v>
      </c>
      <c r="E7" s="709" t="str">
        <f>IF(ISNA(VLOOKUP($A7,'Figure B1.3. (2)'!$D$51:$E$82,2,0)),"NA",VLOOKUP($A7,'Figure B1.3. (2)'!$D$51:$E$82,2,0))</f>
        <v>NA</v>
      </c>
      <c r="F7" s="709">
        <f>IF(ISNA(VLOOKUP($A7,'Figure B1.4. (2)'!$A$41:$C$73,2,0)),"NA",VLOOKUP($A7,'Figure B1.4. (2)'!$A$41:$C$73,2,0))</f>
        <v>54721.05726522638</v>
      </c>
      <c r="G7" s="709">
        <f>IF(ISNA(VLOOKUP($A7,'Figure B1.4. (2)'!$A$41:$C$73,3,0)),"NA",VLOOKUP($A7,'Figure B1.4. (2)'!$A$41:$C$73,3,0))</f>
        <v>28080.005296315838</v>
      </c>
      <c r="H7" s="707">
        <f>IF(ISNA(VLOOKUP($A7,'Figure B2.2. (2)'!$A$66:$D$99,2,0)),"NA",VLOOKUP($A7,'Figure B2.2. (2)'!$A$66:$D$99,2,0))</f>
        <v>3.2714272816493004</v>
      </c>
      <c r="I7" s="707">
        <f>IF(ISNA(VLOOKUP($A7,'Figure B2.2. (2)'!$A$66:$D$99,3,0)),"NA",VLOOKUP($A7,'Figure B2.2. (2)'!$A$66:$D$99,3,0))</f>
        <v>0.28768614104967</v>
      </c>
      <c r="J7" s="707">
        <f>IF(ISNA(VLOOKUP($A7,'Figure B2.2. (2)'!$A$66:$D$99,4,0)),"NA",VLOOKUP($A7,'Figure B2.2. (2)'!$A$66:$D$99,4,0))</f>
        <v>3.5591134226989705</v>
      </c>
      <c r="K7" s="707" t="str">
        <f t="shared" ca="1" si="10"/>
        <v>NA</v>
      </c>
      <c r="L7" s="707">
        <f>IF(ISNA(VLOOKUP($A7,rngteacherExp,2,0)),"NA",VLOOKUP($A7,rngteacherExp,2,0))</f>
        <v>9.1426522785654285</v>
      </c>
      <c r="M7" s="707">
        <f>IF(ISNA(VLOOKUP($A7,rngteacherExp,3,0)),"NA",VLOOKUP($A7,rngteacherExp,3,0))</f>
        <v>9.1426522785654285</v>
      </c>
      <c r="N7" s="709">
        <f t="shared" si="0"/>
        <v>93.141987455953</v>
      </c>
      <c r="O7" s="710" t="s">
        <v>354</v>
      </c>
      <c r="P7" s="709">
        <f t="shared" si="1"/>
        <v>59.989504512096048</v>
      </c>
      <c r="Q7" s="709">
        <f t="shared" si="2"/>
        <v>64.406511124174997</v>
      </c>
      <c r="R7" s="709">
        <f>IF(ISNA(VLOOKUP($A7,rngteacherPayFactors,2,0)),"NA",VLOOKUP($A7,rngteacherPayFactors,2,0))</f>
        <v>3980.7575257939789</v>
      </c>
      <c r="S7" s="709">
        <f>IF(ISNA(VLOOKUP($A7,rngteacherPayFactors,4,0)),"NA",VLOOKUP($A7,rngteacherPayFactors,4,0))</f>
        <v>592.18132174625907</v>
      </c>
      <c r="T7" s="709">
        <f>IF(ISNA(VLOOKUP($A7,rngteacherPayFactors,5,0)),"NA",VLOOKUP($A7,rngteacherPayFactors,5,0))</f>
        <v>1429.0413675865391</v>
      </c>
      <c r="U7" s="709">
        <f>IF(ISNA(VLOOKUP($A7,rngteacherPayFactors,6,0)),"NA",VLOOKUP($A7,rngteacherPayFactors,6,0))</f>
        <v>23.203585425605496</v>
      </c>
      <c r="V7" s="709">
        <f>IF(ISNA(VLOOKUP($A7,rngteacherPayFactors,7,0)),"NA",VLOOKUP($A7,rngteacherPayFactors,7,0))</f>
        <v>-305.89166226876722</v>
      </c>
      <c r="W7" s="709">
        <f>IF(ISNA(VLOOKUP($A7,rngteacherPayFactors,8,0)),"NA",VLOOKUP($A7,rngteacherPayFactors,8,0))</f>
        <v>-554.17196899711917</v>
      </c>
      <c r="X7" s="709" t="str">
        <f t="shared" si="13"/>
        <v>NA</v>
      </c>
      <c r="Y7" s="709" t="str">
        <f t="shared" si="14"/>
        <v>NA</v>
      </c>
      <c r="Z7" s="709">
        <f t="shared" si="3"/>
        <v>12.391957886725001</v>
      </c>
      <c r="AA7" s="709">
        <f t="shared" si="4"/>
        <v>31.844485317435002</v>
      </c>
      <c r="AB7" s="709">
        <f t="shared" si="5"/>
        <v>30.227437052071</v>
      </c>
      <c r="AC7" s="709">
        <f t="shared" si="6"/>
        <v>25.536119743769003</v>
      </c>
      <c r="AD7" s="709">
        <f t="shared" si="11"/>
        <v>44.236443204160004</v>
      </c>
      <c r="AE7" s="709">
        <f t="shared" si="8"/>
        <v>73.629866785735004</v>
      </c>
      <c r="AF7" s="709">
        <f t="shared" si="9"/>
        <v>26.370133214264996</v>
      </c>
    </row>
    <row r="8" spans="1:32" x14ac:dyDescent="0.2">
      <c r="A8" s="734" t="s">
        <v>33</v>
      </c>
      <c r="B8" s="734" t="s">
        <v>450</v>
      </c>
      <c r="C8" s="750" t="s">
        <v>414</v>
      </c>
      <c r="D8" s="709">
        <f>IF(ISNA(VLOOKUP($A8,'Figure B1.3. (2)'!$A$53:$B$86,2,0)),"NA",VLOOKUP($A8,'Figure B1.3. (2)'!$A$53:$B$86,2,0))</f>
        <v>4730.3547138812</v>
      </c>
      <c r="E8" s="709">
        <f>IF(ISNA(VLOOKUP($A8,'Figure B1.3. (2)'!$D$51:$E$82,2,0)),"NA",VLOOKUP($A8,'Figure B1.3. (2)'!$D$51:$E$82,2,0))</f>
        <v>8060.5064482298003</v>
      </c>
      <c r="F8" s="709">
        <f>IF(ISNA(VLOOKUP($A8,'Figure B1.4. (2)'!$A$41:$C$73,2,0)),"NA",VLOOKUP($A8,'Figure B1.4. (2)'!$A$41:$C$73,2,0))</f>
        <v>23814.475147181998</v>
      </c>
      <c r="G8" s="709">
        <f>IF(ISNA(VLOOKUP($A8,'Figure B1.4. (2)'!$A$41:$C$73,3,0)),"NA",VLOOKUP($A8,'Figure B1.4. (2)'!$A$41:$C$73,3,0))</f>
        <v>32399.700835429001</v>
      </c>
      <c r="H8" s="707">
        <f>IF(ISNA(VLOOKUP($A8,'Figure B2.2. (2)'!$A$66:$D$99,2,0)),"NA",VLOOKUP($A8,'Figure B2.2. (2)'!$A$66:$D$99,2,0))</f>
        <v>2.4545525859103603</v>
      </c>
      <c r="I8" s="707">
        <f>IF(ISNA(VLOOKUP($A8,'Figure B2.2. (2)'!$A$66:$D$99,3,0)),"NA",VLOOKUP($A8,'Figure B2.2. (2)'!$A$66:$D$99,3,0))</f>
        <v>0.25146577547756999</v>
      </c>
      <c r="J8" s="707">
        <f>IF(ISNA(VLOOKUP($A8,'Figure B2.2. (2)'!$A$66:$D$99,4,0)),"NA",VLOOKUP($A8,'Figure B2.2. (2)'!$A$66:$D$99,4,0))</f>
        <v>2.7060183613879305</v>
      </c>
      <c r="K8" s="707">
        <f t="shared" ca="1" si="10"/>
        <v>8.0371671210412998</v>
      </c>
      <c r="L8" s="707">
        <f t="shared" ref="L8:L36" si="15">IF(ISNA(VLOOKUP($A8,rngteacherExp,2,0)),"NA",VLOOKUP($A8,rngteacherExp,2,0))</f>
        <v>3.114819771960303</v>
      </c>
      <c r="M8" s="707">
        <f t="shared" ref="M8:M37" si="16">IF(ISNA(VLOOKUP($A8,rngteacherExp,3,0)),"NA",VLOOKUP($A8,rngteacherExp,3,0))</f>
        <v>4.9314580958504886</v>
      </c>
      <c r="N8" s="709">
        <f t="shared" si="0"/>
        <v>88.581533028812004</v>
      </c>
      <c r="O8" s="709">
        <f t="shared" ref="O8:O16" si="17">IF(ISNA(VLOOKUP($A8,rngcurrentExpSh,3,0)),"NA",VLOOKUP($A8,rngcurrentExpSh,3,0))</f>
        <v>89.085828845899997</v>
      </c>
      <c r="P8" s="709">
        <f t="shared" si="1"/>
        <v>39.520062564544972</v>
      </c>
      <c r="Q8" s="709">
        <f t="shared" si="2"/>
        <v>44.614335757421003</v>
      </c>
      <c r="R8" s="709">
        <f t="shared" ref="R8:R37" si="18">IF(ISNA(VLOOKUP($A8,rngteacherPayFactors,2,0)),"NA",VLOOKUP($A8,rngteacherPayFactors,2,0))</f>
        <v>1539.8099655375725</v>
      </c>
      <c r="S8" s="709">
        <f>IF(ISNA(VLOOKUP($A8,rngteacherPayFactors,4,0)),"NA",VLOOKUP($A8,rngteacherPayFactors,4,0))</f>
        <v>-1848.7662385101473</v>
      </c>
      <c r="T8" s="709">
        <f t="shared" ref="T8:T37" si="19">IF(ISNA(VLOOKUP($A8,rngteacherPayFactors,5,0)),"NA",VLOOKUP($A8,rngteacherPayFactors,5,0))</f>
        <v>-2103.0692959074108</v>
      </c>
      <c r="U8" s="709">
        <f>IF(ISNA(VLOOKUP($A8,rngteacherPayFactors,6,0)),"NA",VLOOKUP($A8,rngteacherPayFactors,6,0))</f>
        <v>-116.38274193292607</v>
      </c>
      <c r="V8" s="709">
        <f>IF(ISNA(VLOOKUP($A8,rngteacherPayFactors,7,0)),"NA",VLOOKUP($A8,rngteacherPayFactors,7,0))</f>
        <v>261.13219411732456</v>
      </c>
      <c r="W8" s="709">
        <f t="shared" ref="W8:W37" si="20">IF(ISNA(VLOOKUP($A8,rngteacherPayFactors,8,0)),"NA",VLOOKUP($A8,rngteacherPayFactors,8,0))</f>
        <v>109.55360521286526</v>
      </c>
      <c r="X8" s="709">
        <f t="shared" si="13"/>
        <v>55.682628229713501</v>
      </c>
      <c r="Y8" s="709">
        <f t="shared" si="14"/>
        <v>55.5602812797827</v>
      </c>
      <c r="Z8" s="709">
        <f t="shared" si="3"/>
        <v>9.8480165334601004</v>
      </c>
      <c r="AA8" s="709">
        <f t="shared" si="4"/>
        <v>22.398814858167</v>
      </c>
      <c r="AB8" s="709">
        <f t="shared" si="5"/>
        <v>34.131353219818003</v>
      </c>
      <c r="AC8" s="709">
        <f t="shared" si="6"/>
        <v>33.6218153885549</v>
      </c>
      <c r="AD8" s="709">
        <f t="shared" si="11"/>
        <v>32.246831391627097</v>
      </c>
      <c r="AE8" s="709">
        <f t="shared" si="8"/>
        <v>92.831720833256995</v>
      </c>
      <c r="AF8" s="709">
        <f t="shared" si="9"/>
        <v>7.1682791667430052</v>
      </c>
    </row>
    <row r="9" spans="1:32" x14ac:dyDescent="0.2">
      <c r="A9" s="734" t="s">
        <v>3</v>
      </c>
      <c r="B9" s="734" t="s">
        <v>451</v>
      </c>
      <c r="C9" s="750" t="s">
        <v>415</v>
      </c>
      <c r="D9" s="709">
        <f>IF(ISNA(VLOOKUP($A9,'Figure B1.3. (2)'!$A$53:$B$86,2,0)),"NA",VLOOKUP($A9,'Figure B1.3. (2)'!$A$53:$B$86,2,0))</f>
        <v>11355.416483042</v>
      </c>
      <c r="E9" s="709">
        <f>IF(ISNA(VLOOKUP($A9,'Figure B1.3. (2)'!$D$51:$E$82,2,0)),"NA",VLOOKUP($A9,'Figure B1.3. (2)'!$D$51:$E$82,2,0))</f>
        <v>11906.409094121</v>
      </c>
      <c r="F9" s="709">
        <f>IF(ISNA(VLOOKUP($A9,'Figure B1.4. (2)'!$A$41:$C$73,2,0)),"NA",VLOOKUP($A9,'Figure B1.4. (2)'!$A$41:$C$73,2,0))</f>
        <v>80484.597089748</v>
      </c>
      <c r="G9" s="709">
        <f>IF(ISNA(VLOOKUP($A9,'Figure B1.4. (2)'!$A$41:$C$73,3,0)),"NA",VLOOKUP($A9,'Figure B1.4. (2)'!$A$41:$C$73,3,0))</f>
        <v>42174.419674901997</v>
      </c>
      <c r="H9" s="707">
        <f>IF(ISNA(VLOOKUP($A9,'Figure B2.2. (2)'!$A$66:$D$99,2,0)),"NA",VLOOKUP($A9,'Figure B2.2. (2)'!$A$66:$D$99,2,0))</f>
        <v>4.5066416321289005</v>
      </c>
      <c r="I9" s="707">
        <f>IF(ISNA(VLOOKUP($A9,'Figure B2.2. (2)'!$A$66:$D$99,3,0)),"NA",VLOOKUP($A9,'Figure B2.2. (2)'!$A$66:$D$99,3,0))</f>
        <v>0.13596062142766999</v>
      </c>
      <c r="J9" s="707">
        <f>IF(ISNA(VLOOKUP($A9,'Figure B2.2. (2)'!$A$66:$D$99,4,0)),"NA",VLOOKUP($A9,'Figure B2.2. (2)'!$A$66:$D$99,4,0))</f>
        <v>4.6426022535565705</v>
      </c>
      <c r="K9" s="707">
        <f t="shared" ca="1" si="10"/>
        <v>12.821180066758</v>
      </c>
      <c r="L9" s="707">
        <f t="shared" si="15"/>
        <v>9.8474382946078887</v>
      </c>
      <c r="M9" s="707">
        <f t="shared" si="16"/>
        <v>10.302337507957336</v>
      </c>
      <c r="N9" s="709">
        <f t="shared" si="0"/>
        <v>90.553884790324005</v>
      </c>
      <c r="O9" s="709">
        <f t="shared" si="17"/>
        <v>92.548014788152003</v>
      </c>
      <c r="P9" s="709">
        <f t="shared" si="1"/>
        <v>54.394941743871641</v>
      </c>
      <c r="Q9" s="709">
        <f t="shared" ref="Q9:Q37" si="21">IF(ISNA(VLOOKUP($A9,rngteacherCurrentSh,2,0)),"NA",VLOOKUP($A9,rngteacherCurrentSh,2,0))</f>
        <v>60.069142113364002</v>
      </c>
      <c r="R9" s="709">
        <f t="shared" si="18"/>
        <v>4752.3224466354441</v>
      </c>
      <c r="S9" s="709">
        <f t="shared" ref="S9:S37" si="22">IF(ISNA(VLOOKUP($A9,rngteacherPayFactors,4,0)),"NA",VLOOKUP($A9,rngteacherPayFactors,4,0))</f>
        <v>1363.7462425877243</v>
      </c>
      <c r="T9" s="709">
        <f t="shared" si="19"/>
        <v>712.0695223101194</v>
      </c>
      <c r="U9" s="709">
        <f t="shared" ref="U9:U37" si="23">IF(ISNA(VLOOKUP($A9,rngteacherPayFactors,6,0)),"NA",VLOOKUP($A9,rngteacherPayFactors,6,0))</f>
        <v>63.214215219899565</v>
      </c>
      <c r="V9" s="709">
        <f>IF(ISNA(VLOOKUP($A9,rngteacherPayFactors,7,0)),"NA",VLOOKUP($A9,rngteacherPayFactors,7,0))</f>
        <v>129.50687801000737</v>
      </c>
      <c r="W9" s="709">
        <f t="shared" si="20"/>
        <v>458.95562704769901</v>
      </c>
      <c r="X9" s="709">
        <f t="shared" si="13"/>
        <v>86.567403257247477</v>
      </c>
      <c r="Y9" s="709">
        <f t="shared" si="14"/>
        <v>87.631985735291437</v>
      </c>
      <c r="Z9" s="709">
        <f t="shared" si="3"/>
        <v>11.877253830076</v>
      </c>
      <c r="AA9" s="709">
        <f t="shared" si="4"/>
        <v>27.852171716011998</v>
      </c>
      <c r="AB9" s="709">
        <f t="shared" si="5"/>
        <v>27.147024370076</v>
      </c>
      <c r="AC9" s="709">
        <f t="shared" si="6"/>
        <v>33.123550083836008</v>
      </c>
      <c r="AD9" s="709">
        <f t="shared" si="11"/>
        <v>39.729425546087995</v>
      </c>
      <c r="AE9" s="709">
        <f t="shared" si="8"/>
        <v>69.143487148861993</v>
      </c>
      <c r="AF9" s="709">
        <f t="shared" si="9"/>
        <v>30.856512851138007</v>
      </c>
    </row>
    <row r="10" spans="1:32" x14ac:dyDescent="0.2">
      <c r="A10" s="734" t="s">
        <v>25</v>
      </c>
      <c r="B10" s="734" t="s">
        <v>452</v>
      </c>
      <c r="C10" s="750" t="s">
        <v>416</v>
      </c>
      <c r="D10" s="709">
        <f>IF(ISNA(VLOOKUP($A10,'Figure B1.3. (2)'!$A$53:$B$86,2,0)),"NA",VLOOKUP($A10,'Figure B1.3. (2)'!$A$53:$B$86,2,0))</f>
        <v>7138.2482945030997</v>
      </c>
      <c r="E10" s="709">
        <f>IF(ISNA(VLOOKUP($A10,'Figure B1.3. (2)'!$D$51:$E$82,2,0)),"NA",VLOOKUP($A10,'Figure B1.3. (2)'!$D$51:$E$82,2,0))</f>
        <v>7009.3698991622996</v>
      </c>
      <c r="F10" s="709">
        <f>IF(ISNA(VLOOKUP($A10,'Figure B1.4. (2)'!$A$41:$C$73,2,0)),"NA",VLOOKUP($A10,'Figure B1.4. (2)'!$A$41:$C$73,2,0))</f>
        <v>42059.657423516001</v>
      </c>
      <c r="G10" s="709">
        <f>IF(ISNA(VLOOKUP($A10,'Figure B1.4. (2)'!$A$41:$C$73,3,0)),"NA",VLOOKUP($A10,'Figure B1.4. (2)'!$A$41:$C$73,3,0))</f>
        <v>21737.999857328999</v>
      </c>
      <c r="H10" s="707">
        <f>IF(ISNA(VLOOKUP($A10,'Figure B2.2. (2)'!$A$66:$D$99,2,0)),"NA",VLOOKUP($A10,'Figure B2.2. (2)'!$A$66:$D$99,2,0))</f>
        <v>3.0867243233577799</v>
      </c>
      <c r="I10" s="707">
        <f>IF(ISNA(VLOOKUP($A10,'Figure B2.2. (2)'!$A$66:$D$99,3,0)),"NA",VLOOKUP($A10,'Figure B2.2. (2)'!$A$66:$D$99,3,0))</f>
        <v>5.6087741949059994E-2</v>
      </c>
      <c r="J10" s="707">
        <f>IF(ISNA(VLOOKUP($A10,'Figure B2.2. (2)'!$A$66:$D$99,4,0)),"NA",VLOOKUP($A10,'Figure B2.2. (2)'!$A$66:$D$99,4,0))</f>
        <v>3.1428120653068401</v>
      </c>
      <c r="K10" s="707">
        <f t="shared" ca="1" si="10"/>
        <v>11.676628679047999</v>
      </c>
      <c r="L10" s="707" t="str">
        <f t="shared" si="15"/>
        <v>NA</v>
      </c>
      <c r="M10" s="707" t="str">
        <f t="shared" si="16"/>
        <v>NA</v>
      </c>
      <c r="N10" s="709">
        <f t="shared" si="0"/>
        <v>86.359482686459003</v>
      </c>
      <c r="O10" s="709">
        <f t="shared" si="17"/>
        <v>86.233090834720997</v>
      </c>
      <c r="P10" s="709">
        <f t="shared" si="1"/>
        <v>36.390873071234971</v>
      </c>
      <c r="Q10" s="709">
        <f t="shared" si="21"/>
        <v>42.138827073984999</v>
      </c>
      <c r="R10" s="709" t="str">
        <f t="shared" si="18"/>
        <v>NA</v>
      </c>
      <c r="S10" s="709" t="str">
        <f t="shared" si="22"/>
        <v>NA</v>
      </c>
      <c r="T10" s="709" t="str">
        <f t="shared" si="19"/>
        <v>NA</v>
      </c>
      <c r="U10" s="709" t="str">
        <f t="shared" si="23"/>
        <v>NA</v>
      </c>
      <c r="V10" s="709" t="str">
        <f t="shared" ref="V10:V37" si="24">IF(ISNA(VLOOKUP($A10,rngteacherPayFactors,7,0)),"NA",VLOOKUP($A10,rngteacherPayFactors,7,0))</f>
        <v>NA</v>
      </c>
      <c r="W10" s="709" t="str">
        <f t="shared" si="20"/>
        <v>NA</v>
      </c>
      <c r="X10" s="709">
        <f t="shared" si="13"/>
        <v>87.985059987309882</v>
      </c>
      <c r="Y10" s="709">
        <f t="shared" si="14"/>
        <v>87.985059987309882</v>
      </c>
      <c r="Z10" s="709">
        <f t="shared" si="3"/>
        <v>9.6736080342638004</v>
      </c>
      <c r="AA10" s="709">
        <f t="shared" si="4"/>
        <v>19.332447201299999</v>
      </c>
      <c r="AB10" s="709">
        <f t="shared" si="5"/>
        <v>31.767833407177999</v>
      </c>
      <c r="AC10" s="709">
        <f t="shared" si="6"/>
        <v>39.226111357258205</v>
      </c>
      <c r="AD10" s="709">
        <f t="shared" si="11"/>
        <v>29.006055235563799</v>
      </c>
      <c r="AE10" s="709">
        <f t="shared" si="8"/>
        <v>91.552207945651006</v>
      </c>
      <c r="AF10" s="709">
        <f t="shared" si="9"/>
        <v>8.4477920543489944</v>
      </c>
    </row>
    <row r="11" spans="1:32" x14ac:dyDescent="0.2">
      <c r="A11" s="734" t="s">
        <v>14</v>
      </c>
      <c r="B11" s="734" t="s">
        <v>453</v>
      </c>
      <c r="C11" s="750" t="s">
        <v>417</v>
      </c>
      <c r="D11" s="709">
        <f>IF(ISNA(VLOOKUP($A11,'Figure B1.3. (2)'!$A$53:$B$86,2,0)),"NA",VLOOKUP($A11,'Figure B1.3. (2)'!$A$53:$B$86,2,0))</f>
        <v>8519.0095441072008</v>
      </c>
      <c r="E11" s="709">
        <f>IF(ISNA(VLOOKUP($A11,'Figure B1.3. (2)'!$D$51:$E$82,2,0)),"NA",VLOOKUP($A11,'Figure B1.3. (2)'!$D$51:$E$82,2,0))</f>
        <v>13312.206545888999</v>
      </c>
      <c r="F11" s="709">
        <f>IF(ISNA(VLOOKUP($A11,'Figure B1.4. (2)'!$A$41:$C$73,2,0)),"NA",VLOOKUP($A11,'Figure B1.4. (2)'!$A$41:$C$73,2,0))</f>
        <v>50952.003794388002</v>
      </c>
      <c r="G11" s="709">
        <f>IF(ISNA(VLOOKUP($A11,'Figure B1.4. (2)'!$A$41:$C$73,3,0)),"NA",VLOOKUP($A11,'Figure B1.4. (2)'!$A$41:$C$73,3,0))</f>
        <v>40381.697844326998</v>
      </c>
      <c r="H11" s="707">
        <f>IF(ISNA(VLOOKUP($A11,'Figure B2.2. (2)'!$A$66:$D$99,2,0)),"NA",VLOOKUP($A11,'Figure B2.2. (2)'!$A$66:$D$99,2,0))</f>
        <v>3.9025147490718002</v>
      </c>
      <c r="I11" s="707">
        <f>IF(ISNA(VLOOKUP($A11,'Figure B2.2. (2)'!$A$66:$D$99,3,0)),"NA",VLOOKUP($A11,'Figure B2.2. (2)'!$A$66:$D$99,3,0))</f>
        <v>2.3061560742490002E-2</v>
      </c>
      <c r="J11" s="707">
        <f>IF(ISNA(VLOOKUP($A11,'Figure B2.2. (2)'!$A$66:$D$99,4,0)),"NA",VLOOKUP($A11,'Figure B2.2. (2)'!$A$66:$D$99,4,0))</f>
        <v>3.9255763098142902</v>
      </c>
      <c r="K11" s="707">
        <f t="shared" ca="1" si="10"/>
        <v>10.51180402288</v>
      </c>
      <c r="L11" s="707">
        <f t="shared" si="15"/>
        <v>7.260114845926954</v>
      </c>
      <c r="M11" s="707">
        <f t="shared" si="16"/>
        <v>11.743758528083561</v>
      </c>
      <c r="N11" s="709">
        <f t="shared" si="0"/>
        <v>93.897209389024994</v>
      </c>
      <c r="O11" s="709">
        <f t="shared" si="17"/>
        <v>93.851451607723007</v>
      </c>
      <c r="P11" s="709">
        <f t="shared" si="1"/>
        <v>50.756930926662811</v>
      </c>
      <c r="Q11" s="709">
        <f t="shared" si="21"/>
        <v>54.055846022400999</v>
      </c>
      <c r="R11" s="709">
        <f t="shared" si="18"/>
        <v>4787.9703087453063</v>
      </c>
      <c r="S11" s="709">
        <f t="shared" si="22"/>
        <v>1399.3941046975865</v>
      </c>
      <c r="T11" s="709">
        <f t="shared" si="19"/>
        <v>-186.81802765163158</v>
      </c>
      <c r="U11" s="709">
        <f t="shared" si="23"/>
        <v>-332.10667713416041</v>
      </c>
      <c r="V11" s="709">
        <f t="shared" si="24"/>
        <v>612.58462716788085</v>
      </c>
      <c r="W11" s="709">
        <f t="shared" si="20"/>
        <v>1305.7341823154984</v>
      </c>
      <c r="X11" s="709">
        <f t="shared" si="13"/>
        <v>88.841155746652404</v>
      </c>
      <c r="Y11" s="709">
        <f t="shared" si="14"/>
        <v>97.737819216616316</v>
      </c>
      <c r="Z11" s="709">
        <f t="shared" si="3"/>
        <v>8.8762554481712996</v>
      </c>
      <c r="AA11" s="709">
        <f t="shared" si="4"/>
        <v>29.221148379761004</v>
      </c>
      <c r="AB11" s="709">
        <f t="shared" si="5"/>
        <v>31.680879287473999</v>
      </c>
      <c r="AC11" s="709">
        <f t="shared" si="6"/>
        <v>30.221716884593704</v>
      </c>
      <c r="AD11" s="709">
        <f t="shared" si="11"/>
        <v>38.097403827932304</v>
      </c>
      <c r="AE11" s="709">
        <f t="shared" si="8"/>
        <v>79.488345650938001</v>
      </c>
      <c r="AF11" s="709">
        <f t="shared" si="9"/>
        <v>20.511654349061999</v>
      </c>
    </row>
    <row r="12" spans="1:32" x14ac:dyDescent="0.2">
      <c r="A12" s="734" t="s">
        <v>24</v>
      </c>
      <c r="B12" s="734" t="s">
        <v>454</v>
      </c>
      <c r="C12" s="750" t="s">
        <v>418</v>
      </c>
      <c r="D12" s="709">
        <f>IF(ISNA(VLOOKUP($A12,'Figure B1.3. (2)'!$A$53:$B$86,2,0)),"NA",VLOOKUP($A12,'Figure B1.3. (2)'!$A$53:$B$86,2,0))</f>
        <v>7200.5868667896002</v>
      </c>
      <c r="E12" s="709">
        <f>IF(ISNA(VLOOKUP($A12,'Figure B1.3. (2)'!$D$51:$E$82,2,0)),"NA",VLOOKUP($A12,'Figure B1.3. (2)'!$D$51:$E$82,2,0))</f>
        <v>9947.2783773035007</v>
      </c>
      <c r="F12" s="709">
        <f>IF(ISNA(VLOOKUP($A12,'Figure B1.4. (2)'!$A$41:$C$73,2,0)),"NA",VLOOKUP($A12,'Figure B1.4. (2)'!$A$41:$C$73,2,0))</f>
        <v>36840.776782726003</v>
      </c>
      <c r="G12" s="709">
        <f>IF(ISNA(VLOOKUP($A12,'Figure B1.4. (2)'!$A$41:$C$73,3,0)),"NA",VLOOKUP($A12,'Figure B1.4. (2)'!$A$41:$C$73,3,0))</f>
        <v>40563.395170978998</v>
      </c>
      <c r="H12" s="707">
        <f>IF(ISNA(VLOOKUP($A12,'Figure B2.2. (2)'!$A$66:$D$99,2,0)),"NA",VLOOKUP($A12,'Figure B2.2. (2)'!$A$66:$D$99,2,0))</f>
        <v>3.5213943346884999</v>
      </c>
      <c r="I12" s="707">
        <f>IF(ISNA(VLOOKUP($A12,'Figure B2.2. (2)'!$A$66:$D$99,3,0)),"NA",VLOOKUP($A12,'Figure B2.2. (2)'!$A$66:$D$99,3,0))</f>
        <v>0.26075740645810996</v>
      </c>
      <c r="J12" s="707">
        <f>IF(ISNA(VLOOKUP($A12,'Figure B2.2. (2)'!$A$66:$D$99,4,0)),"NA",VLOOKUP($A12,'Figure B2.2. (2)'!$A$66:$D$99,4,0))</f>
        <v>3.7821517411466097</v>
      </c>
      <c r="K12" s="707">
        <f t="shared" ca="1" si="10"/>
        <v>8.4225899633288996</v>
      </c>
      <c r="L12" s="707">
        <f t="shared" si="15"/>
        <v>4.5303223285439174</v>
      </c>
      <c r="M12" s="707">
        <f t="shared" si="16"/>
        <v>6.2883851543780205</v>
      </c>
      <c r="N12" s="709">
        <f t="shared" si="0"/>
        <v>91.474161276516</v>
      </c>
      <c r="O12" s="709">
        <f t="shared" si="17"/>
        <v>92.237360019752998</v>
      </c>
      <c r="P12" s="709">
        <f t="shared" si="1"/>
        <v>53.68230310448714</v>
      </c>
      <c r="Q12" s="709">
        <f t="shared" si="21"/>
        <v>58.685756016074997</v>
      </c>
      <c r="R12" s="709">
        <f t="shared" si="18"/>
        <v>2487.4409190676201</v>
      </c>
      <c r="S12" s="709">
        <f t="shared" si="22"/>
        <v>-901.13528498009964</v>
      </c>
      <c r="T12" s="709">
        <f t="shared" si="19"/>
        <v>-561.55241813680698</v>
      </c>
      <c r="U12" s="709">
        <f t="shared" si="23"/>
        <v>233.29896890492046</v>
      </c>
      <c r="V12" s="709">
        <f t="shared" si="24"/>
        <v>161.7421980315201</v>
      </c>
      <c r="W12" s="709">
        <f t="shared" si="20"/>
        <v>-734.62403377973294</v>
      </c>
      <c r="X12" s="709">
        <f t="shared" si="13"/>
        <v>76.369636737385676</v>
      </c>
      <c r="Y12" s="709">
        <f t="shared" si="14"/>
        <v>89.727729525299807</v>
      </c>
      <c r="Z12" s="709">
        <f t="shared" si="3"/>
        <v>7.2145831146566</v>
      </c>
      <c r="AA12" s="709">
        <f t="shared" si="4"/>
        <v>34.459081207795002</v>
      </c>
      <c r="AB12" s="709">
        <f t="shared" si="5"/>
        <v>32.759525558938002</v>
      </c>
      <c r="AC12" s="709">
        <f t="shared" si="6"/>
        <v>25.566810118610388</v>
      </c>
      <c r="AD12" s="709">
        <f t="shared" si="11"/>
        <v>41.6736643224516</v>
      </c>
      <c r="AE12" s="709">
        <f t="shared" si="8"/>
        <v>83.134337496938997</v>
      </c>
      <c r="AF12" s="709">
        <f t="shared" si="9"/>
        <v>16.865662503061003</v>
      </c>
    </row>
    <row r="13" spans="1:32" x14ac:dyDescent="0.2">
      <c r="A13" s="734" t="s">
        <v>19</v>
      </c>
      <c r="B13" s="734" t="s">
        <v>455</v>
      </c>
      <c r="C13" s="750" t="s">
        <v>419</v>
      </c>
      <c r="D13" s="709">
        <f>IF(ISNA(VLOOKUP($A13,'Figure B1.3. (2)'!$A$53:$B$86,2,0)),"NA",VLOOKUP($A13,'Figure B1.3. (2)'!$A$53:$B$86,2,0))</f>
        <v>8103.4701890935003</v>
      </c>
      <c r="E13" s="709">
        <f>IF(ISNA(VLOOKUP($A13,'Figure B1.3. (2)'!$D$51:$E$82,2,0)),"NA",VLOOKUP($A13,'Figure B1.3. (2)'!$D$51:$E$82,2,0))</f>
        <v>9966.6702538216996</v>
      </c>
      <c r="F13" s="709">
        <f>IF(ISNA(VLOOKUP($A13,'Figure B1.4. (2)'!$A$41:$C$73,2,0)),"NA",VLOOKUP($A13,'Figure B1.4. (2)'!$A$41:$C$73,2,0))</f>
        <v>33188.46894038</v>
      </c>
      <c r="G13" s="709">
        <f>IF(ISNA(VLOOKUP($A13,'Figure B1.4. (2)'!$A$41:$C$73,3,0)),"NA",VLOOKUP($A13,'Figure B1.4. (2)'!$A$41:$C$73,3,0))</f>
        <v>60101.800125708003</v>
      </c>
      <c r="H13" s="707">
        <f>IF(ISNA(VLOOKUP($A13,'Figure B2.2. (2)'!$A$66:$D$99,2,0)),"NA",VLOOKUP($A13,'Figure B2.2. (2)'!$A$66:$D$99,2,0))</f>
        <v>2.6961546281738498</v>
      </c>
      <c r="I13" s="707">
        <f>IF(ISNA(VLOOKUP($A13,'Figure B2.2. (2)'!$A$66:$D$99,3,0)),"NA",VLOOKUP($A13,'Figure B2.2. (2)'!$A$66:$D$99,3,0))</f>
        <v>0.40998370848235</v>
      </c>
      <c r="J13" s="707">
        <f>IF(ISNA(VLOOKUP($A13,'Figure B2.2. (2)'!$A$66:$D$99,4,0)),"NA",VLOOKUP($A13,'Figure B2.2. (2)'!$A$66:$D$99,4,0))</f>
        <v>3.1061383366561999</v>
      </c>
      <c r="K13" s="707">
        <f t="shared" ca="1" si="10"/>
        <v>9.4825177076379994</v>
      </c>
      <c r="L13" s="707">
        <f t="shared" si="15"/>
        <v>8.8169004402008451</v>
      </c>
      <c r="M13" s="707">
        <f t="shared" si="16"/>
        <v>11.138707927596414</v>
      </c>
      <c r="N13" s="709">
        <f t="shared" si="0"/>
        <v>94.173277702071999</v>
      </c>
      <c r="O13" s="709">
        <f t="shared" si="17"/>
        <v>94.819846158288996</v>
      </c>
      <c r="P13" s="709" t="str">
        <f t="shared" si="1"/>
        <v>NA</v>
      </c>
      <c r="Q13" s="709" t="str">
        <f t="shared" si="21"/>
        <v>NA</v>
      </c>
      <c r="R13" s="709">
        <f t="shared" si="18"/>
        <v>5181.4302607350146</v>
      </c>
      <c r="S13" s="709">
        <f t="shared" si="22"/>
        <v>1792.8540566872948</v>
      </c>
      <c r="T13" s="709">
        <f t="shared" si="19"/>
        <v>1874.1509294495384</v>
      </c>
      <c r="U13" s="709">
        <f t="shared" si="23"/>
        <v>-238.8751416589426</v>
      </c>
      <c r="V13" s="709">
        <f t="shared" si="24"/>
        <v>-394.26315172617933</v>
      </c>
      <c r="W13" s="709">
        <f t="shared" si="20"/>
        <v>551.84142062287856</v>
      </c>
      <c r="X13" s="709">
        <f t="shared" si="13"/>
        <v>88.914867433683071</v>
      </c>
      <c r="Y13" s="709">
        <f t="shared" si="14"/>
        <v>97.604295524280332</v>
      </c>
      <c r="Z13" s="709">
        <f t="shared" si="3"/>
        <v>8.2297792494812008</v>
      </c>
      <c r="AA13" s="709">
        <f t="shared" si="4"/>
        <v>23.150735976924999</v>
      </c>
      <c r="AB13" s="709">
        <f t="shared" si="5"/>
        <v>26.416128577102999</v>
      </c>
      <c r="AC13" s="709">
        <f t="shared" si="6"/>
        <v>42.203356196490802</v>
      </c>
      <c r="AD13" s="709">
        <f t="shared" si="11"/>
        <v>31.3805152264062</v>
      </c>
      <c r="AE13" s="709">
        <f t="shared" si="8"/>
        <v>86.767221121209005</v>
      </c>
      <c r="AF13" s="709">
        <f t="shared" si="9"/>
        <v>13.232778878790995</v>
      </c>
    </row>
    <row r="14" spans="1:32" x14ac:dyDescent="0.2">
      <c r="A14" s="734" t="s">
        <v>31</v>
      </c>
      <c r="B14" s="734" t="s">
        <v>456</v>
      </c>
      <c r="C14" s="750" t="s">
        <v>420</v>
      </c>
      <c r="D14" s="709">
        <f>IF(ISNA(VLOOKUP($A14,'Figure B1.3. (2)'!$A$53:$B$86,2,0)),"NA",VLOOKUP($A14,'Figure B1.3. (2)'!$A$53:$B$86,2,0))</f>
        <v>5434.8741860959999</v>
      </c>
      <c r="E14" s="709" t="str">
        <f>IF(ISNA(VLOOKUP($A14,'Figure B1.3. (2)'!$D$51:$E$82,2,0)),"NA",VLOOKUP($A14,'Figure B1.3. (2)'!$D$51:$E$82,2,0))</f>
        <v>NA</v>
      </c>
      <c r="F14" s="709">
        <f>IF(ISNA(VLOOKUP($A14,'Figure B1.4. (2)'!$A$41:$C$73,2,0)),"NA",VLOOKUP($A14,'Figure B1.4. (2)'!$A$41:$C$73,2,0))</f>
        <v>21818.130563079001</v>
      </c>
      <c r="G14" s="709">
        <f>IF(ISNA(VLOOKUP($A14,'Figure B1.4. (2)'!$A$41:$C$73,3,0)),"NA",VLOOKUP($A14,'Figure B1.4. (2)'!$A$41:$C$73,3,0))</f>
        <v>16042.117937917999</v>
      </c>
      <c r="H14" s="707">
        <f>IF(ISNA(VLOOKUP($A14,'Figure B2.2. (2)'!$A$66:$D$99,2,0)),"NA",VLOOKUP($A14,'Figure B2.2. (2)'!$A$66:$D$99,2,0))</f>
        <v>2.32514998260997</v>
      </c>
      <c r="I14" s="707">
        <f>IF(ISNA(VLOOKUP($A14,'Figure B2.2. (2)'!$A$66:$D$99,3,0)),"NA",VLOOKUP($A14,'Figure B2.2. (2)'!$A$66:$D$99,3,0))</f>
        <v>0.18963561458396</v>
      </c>
      <c r="J14" s="707">
        <f>IF(ISNA(VLOOKUP($A14,'Figure B2.2. (2)'!$A$66:$D$99,4,0)),"NA",VLOOKUP($A14,'Figure B2.2. (2)'!$A$66:$D$99,4,0))</f>
        <v>2.5147855971939301</v>
      </c>
      <c r="K14" s="707">
        <f t="shared" ca="1" si="10"/>
        <v>6.7597380764636998</v>
      </c>
      <c r="L14" s="707">
        <f t="shared" si="15"/>
        <v>6.6985983731295935</v>
      </c>
      <c r="M14" s="707">
        <f t="shared" si="16"/>
        <v>7.0946541255705942</v>
      </c>
      <c r="N14" s="709">
        <f t="shared" si="0"/>
        <v>98.206112101345994</v>
      </c>
      <c r="O14" s="709">
        <f t="shared" si="17"/>
        <v>97.709916671849996</v>
      </c>
      <c r="P14" s="709" t="str">
        <f t="shared" si="1"/>
        <v>NA</v>
      </c>
      <c r="Q14" s="709" t="str">
        <f t="shared" si="21"/>
        <v>NA</v>
      </c>
      <c r="R14" s="709">
        <f t="shared" si="18"/>
        <v>1775.994706000278</v>
      </c>
      <c r="S14" s="709">
        <f t="shared" si="22"/>
        <v>-1612.5814980474418</v>
      </c>
      <c r="T14" s="709">
        <f t="shared" si="19"/>
        <v>-2167.9103231071977</v>
      </c>
      <c r="U14" s="709">
        <f t="shared" si="23"/>
        <v>-673.59543842541143</v>
      </c>
      <c r="V14" s="709">
        <f t="shared" si="24"/>
        <v>383.69393147894334</v>
      </c>
      <c r="W14" s="709">
        <f t="shared" si="20"/>
        <v>845.23033200622376</v>
      </c>
      <c r="X14" s="709">
        <f t="shared" si="13"/>
        <v>71.020408926501716</v>
      </c>
      <c r="Y14" s="709">
        <f t="shared" si="14"/>
        <v>71.020408926501716</v>
      </c>
      <c r="Z14" s="709">
        <f t="shared" si="3"/>
        <v>7.3952224288370987</v>
      </c>
      <c r="AA14" s="709">
        <f t="shared" si="4"/>
        <v>22.302960949793</v>
      </c>
      <c r="AB14" s="709">
        <f t="shared" si="5"/>
        <v>34.819053068231</v>
      </c>
      <c r="AC14" s="709">
        <f t="shared" si="6"/>
        <v>35.482763553138895</v>
      </c>
      <c r="AD14" s="709">
        <f t="shared" si="11"/>
        <v>29.698183378630098</v>
      </c>
      <c r="AE14" s="709">
        <f t="shared" si="8"/>
        <v>96.950364754684998</v>
      </c>
      <c r="AF14" s="709">
        <f t="shared" si="9"/>
        <v>3.0496352453150024</v>
      </c>
    </row>
    <row r="15" spans="1:32" x14ac:dyDescent="0.2">
      <c r="A15" s="734" t="s">
        <v>8</v>
      </c>
      <c r="B15" s="734" t="s">
        <v>457</v>
      </c>
      <c r="C15" s="750" t="s">
        <v>443</v>
      </c>
      <c r="D15" s="709">
        <f>IF(ISNA(VLOOKUP($A15,'Figure B1.3. (2)'!$A$53:$B$86,2,0)),"NA",VLOOKUP($A15,'Figure B1.3. (2)'!$A$53:$B$86,2,0))</f>
        <v>10569.071335384</v>
      </c>
      <c r="E15" s="709">
        <f>IF(ISNA(VLOOKUP($A15,'Figure B1.3. (2)'!$D$51:$E$82,2,0)),"NA",VLOOKUP($A15,'Figure B1.3. (2)'!$D$51:$E$82,2,0))</f>
        <v>11275.992816816</v>
      </c>
      <c r="F15" s="709">
        <f>IF(ISNA(VLOOKUP($A15,'Figure B1.4. (2)'!$A$41:$C$73,2,0)),"NA",VLOOKUP($A15,'Figure B1.4. (2)'!$A$41:$C$73,2,0))</f>
        <v>73088.079480194996</v>
      </c>
      <c r="G15" s="709">
        <f>IF(ISNA(VLOOKUP($A15,'Figure B1.4. (2)'!$A$41:$C$73,3,0)),"NA",VLOOKUP($A15,'Figure B1.4. (2)'!$A$41:$C$73,3,0))</f>
        <v>33474.538134538998</v>
      </c>
      <c r="H15" s="707">
        <f>IF(ISNA(VLOOKUP($A15,'Figure B2.2. (2)'!$A$66:$D$99,2,0)),"NA",VLOOKUP($A15,'Figure B2.2. (2)'!$A$66:$D$99,2,0))</f>
        <v>4.3980504055337999</v>
      </c>
      <c r="I15" s="707">
        <f>IF(ISNA(VLOOKUP($A15,'Figure B2.2. (2)'!$A$66:$D$99,3,0)),"NA",VLOOKUP($A15,'Figure B2.2. (2)'!$A$66:$D$99,3,0))</f>
        <v>0.18264992537421001</v>
      </c>
      <c r="J15" s="707">
        <f>IF(ISNA(VLOOKUP($A15,'Figure B2.2. (2)'!$A$66:$D$99,4,0)),"NA",VLOOKUP($A15,'Figure B2.2. (2)'!$A$66:$D$99,4,0))</f>
        <v>4.5807003309080097</v>
      </c>
      <c r="K15" s="707">
        <f t="shared" ca="1" si="10"/>
        <v>13.533311675602</v>
      </c>
      <c r="L15" s="707" t="str">
        <f t="shared" si="15"/>
        <v>NA</v>
      </c>
      <c r="M15" s="707" t="str">
        <f t="shared" si="16"/>
        <v>NA</v>
      </c>
      <c r="N15" s="709">
        <f t="shared" si="0"/>
        <v>94.472636550570996</v>
      </c>
      <c r="O15" s="709">
        <f t="shared" si="17"/>
        <v>94.845880547975995</v>
      </c>
      <c r="P15" s="709">
        <f t="shared" si="1"/>
        <v>48.361686107336475</v>
      </c>
      <c r="Q15" s="709">
        <f t="shared" si="21"/>
        <v>51.191210357983998</v>
      </c>
      <c r="R15" s="709" t="str">
        <f t="shared" si="18"/>
        <v>NA</v>
      </c>
      <c r="S15" s="709" t="str">
        <f t="shared" si="22"/>
        <v>NA</v>
      </c>
      <c r="T15" s="709" t="str">
        <f t="shared" si="19"/>
        <v>NA</v>
      </c>
      <c r="U15" s="709" t="str">
        <f t="shared" si="23"/>
        <v>NA</v>
      </c>
      <c r="V15" s="709" t="str">
        <f t="shared" si="24"/>
        <v>NA</v>
      </c>
      <c r="W15" s="709" t="str">
        <f t="shared" si="20"/>
        <v>NA</v>
      </c>
      <c r="X15" s="709" t="str">
        <f t="shared" si="13"/>
        <v>NA</v>
      </c>
      <c r="Y15" s="709" t="str">
        <f t="shared" si="14"/>
        <v>NA</v>
      </c>
      <c r="Z15" s="709" t="str">
        <f t="shared" si="3"/>
        <v>NA</v>
      </c>
      <c r="AA15" s="709" t="str">
        <f t="shared" si="4"/>
        <v>NA</v>
      </c>
      <c r="AB15" s="709" t="str">
        <f t="shared" si="5"/>
        <v>NA</v>
      </c>
      <c r="AC15" s="709" t="str">
        <f t="shared" si="6"/>
        <v>NA</v>
      </c>
      <c r="AD15" s="710" t="str">
        <f t="shared" si="7"/>
        <v>NA</v>
      </c>
      <c r="AE15" s="709" t="str">
        <f t="shared" si="8"/>
        <v>NA</v>
      </c>
      <c r="AF15" s="709" t="str">
        <f t="shared" si="9"/>
        <v>NA</v>
      </c>
    </row>
    <row r="16" spans="1:32" x14ac:dyDescent="0.2">
      <c r="A16" s="734" t="s">
        <v>109</v>
      </c>
      <c r="B16" s="734" t="s">
        <v>458</v>
      </c>
      <c r="C16" s="750" t="s">
        <v>421</v>
      </c>
      <c r="D16" s="709">
        <f>IF(ISNA(VLOOKUP($A16,'Figure B1.3. (2)'!$A$53:$B$86,2,0)),"NA",VLOOKUP($A16,'Figure B1.3. (2)'!$A$53:$B$86,2,0))</f>
        <v>8001.8726025385004</v>
      </c>
      <c r="E16" s="709">
        <f>IF(ISNA(VLOOKUP($A16,'Figure B1.3. (2)'!$D$51:$E$82,2,0)),"NA",VLOOKUP($A16,'Figure B1.3. (2)'!$D$51:$E$82,2,0))</f>
        <v>10773.411482989</v>
      </c>
      <c r="F16" s="709">
        <f>IF(ISNA(VLOOKUP($A16,'Figure B1.4. (2)'!$A$41:$C$73,2,0)),"NA",VLOOKUP($A16,'Figure B1.4. (2)'!$A$41:$C$73,2,0))</f>
        <v>62273.312312039547</v>
      </c>
      <c r="G16" s="709">
        <f>IF(ISNA(VLOOKUP($A16,'Figure B1.4. (2)'!$A$41:$C$73,3,0)),"NA",VLOOKUP($A16,'Figure B1.4. (2)'!$A$41:$C$73,3,0))</f>
        <v>33815.255697283348</v>
      </c>
      <c r="H16" s="707">
        <f>IF(ISNA(VLOOKUP($A16,'Figure B2.2. (2)'!$A$66:$D$99,2,0)),"NA",VLOOKUP($A16,'Figure B2.2. (2)'!$A$66:$D$99,2,0))</f>
        <v>3.8163471651638101</v>
      </c>
      <c r="I16" s="707">
        <f>IF(ISNA(VLOOKUP($A16,'Figure B2.2. (2)'!$A$66:$D$99,3,0)),"NA",VLOOKUP($A16,'Figure B2.2. (2)'!$A$66:$D$99,3,0))</f>
        <v>0.18061610136417999</v>
      </c>
      <c r="J16" s="707">
        <f>IF(ISNA(VLOOKUP($A16,'Figure B2.2. (2)'!$A$66:$D$99,4,0)),"NA",VLOOKUP($A16,'Figure B2.2. (2)'!$A$66:$D$99,4,0))</f>
        <v>3.9969632665279899</v>
      </c>
      <c r="K16" s="707">
        <f t="shared" ca="1" si="10"/>
        <v>13.233416478183001</v>
      </c>
      <c r="L16" s="707">
        <f t="shared" si="15"/>
        <v>7.1219193301868806</v>
      </c>
      <c r="M16" s="707">
        <f t="shared" si="16"/>
        <v>8.4568546250203589</v>
      </c>
      <c r="N16" s="709">
        <f t="shared" si="0"/>
        <v>93.378575142976004</v>
      </c>
      <c r="O16" s="709">
        <f t="shared" si="17"/>
        <v>95.520740779899</v>
      </c>
      <c r="P16" s="709">
        <f t="shared" si="1"/>
        <v>70.348372137525871</v>
      </c>
      <c r="Q16" s="709">
        <f t="shared" si="21"/>
        <v>75.336737607971003</v>
      </c>
      <c r="R16" s="709">
        <f t="shared" si="18"/>
        <v>4186.3427731267811</v>
      </c>
      <c r="S16" s="709">
        <f t="shared" si="22"/>
        <v>797.76656907906136</v>
      </c>
      <c r="T16" s="709">
        <f t="shared" si="19"/>
        <v>1005.3276071335873</v>
      </c>
      <c r="U16" s="709">
        <f t="shared" si="23"/>
        <v>80.480124071786094</v>
      </c>
      <c r="V16" s="709">
        <f t="shared" si="24"/>
        <v>-269.17530996176743</v>
      </c>
      <c r="W16" s="709">
        <f t="shared" si="20"/>
        <v>-18.865852164544439</v>
      </c>
      <c r="X16" s="709" t="str">
        <f t="shared" si="13"/>
        <v>NA</v>
      </c>
      <c r="Y16" s="709" t="str">
        <f t="shared" si="14"/>
        <v>NA</v>
      </c>
      <c r="Z16" s="709">
        <f t="shared" si="3"/>
        <v>18.252711100279999</v>
      </c>
      <c r="AA16" s="709">
        <f t="shared" si="4"/>
        <v>42.229194589983997</v>
      </c>
      <c r="AB16" s="709">
        <f t="shared" si="5"/>
        <v>17.156086267820001</v>
      </c>
      <c r="AC16" s="709">
        <f t="shared" si="6"/>
        <v>22.362008041916006</v>
      </c>
      <c r="AD16" s="709">
        <f t="shared" si="11"/>
        <v>60.481905690264</v>
      </c>
      <c r="AE16" s="709">
        <f t="shared" si="8"/>
        <v>86.913610332643003</v>
      </c>
      <c r="AF16" s="709">
        <f t="shared" si="9"/>
        <v>13.086389667356997</v>
      </c>
    </row>
    <row r="17" spans="1:32" x14ac:dyDescent="0.2">
      <c r="A17" s="734" t="s">
        <v>27</v>
      </c>
      <c r="B17" s="734" t="s">
        <v>459</v>
      </c>
      <c r="C17" s="750" t="s">
        <v>422</v>
      </c>
      <c r="D17" s="709">
        <f>IF(ISNA(VLOOKUP($A17,'Figure B1.3. (2)'!$A$53:$B$86,2,0)),"NA",VLOOKUP($A17,'Figure B1.3. (2)'!$A$53:$B$86,2,0))</f>
        <v>6941.2237529915001</v>
      </c>
      <c r="E17" s="709" t="str">
        <f>IF(ISNA(VLOOKUP($A17,'Figure B1.3. (2)'!$D$51:$E$82,2,0)),"NA",VLOOKUP($A17,'Figure B1.3. (2)'!$D$51:$E$82,2,0))</f>
        <v>NA</v>
      </c>
      <c r="F17" s="709" t="str">
        <f>IF(ISNA(VLOOKUP($A17,'Figure B1.4. (2)'!$A$41:$C$73,2,0)),"NA",VLOOKUP($A17,'Figure B1.4. (2)'!$A$41:$C$73,2,0))</f>
        <v>NA</v>
      </c>
      <c r="G17" s="709" t="str">
        <f>IF(ISNA(VLOOKUP($A17,'Figure B1.4. (2)'!$A$41:$C$73,3,0)),"NA",VLOOKUP($A17,'Figure B1.4. (2)'!$A$41:$C$73,3,0))</f>
        <v>NA</v>
      </c>
      <c r="H17" s="707">
        <f>IF(ISNA(VLOOKUP($A17,'Figure B2.2. (2)'!$A$66:$D$99,2,0)),"NA",VLOOKUP($A17,'Figure B2.2. (2)'!$A$66:$D$99,2,0))</f>
        <v>3.8436186865825999</v>
      </c>
      <c r="I17" s="707">
        <f>IF(ISNA(VLOOKUP($A17,'Figure B2.2. (2)'!$A$66:$D$99,3,0)),"NA",VLOOKUP($A17,'Figure B2.2. (2)'!$A$66:$D$99,3,0))</f>
        <v>0.42942602939641999</v>
      </c>
      <c r="J17" s="707">
        <f>IF(ISNA(VLOOKUP($A17,'Figure B2.2. (2)'!$A$66:$D$99,4,0)),"NA",VLOOKUP($A17,'Figure B2.2. (2)'!$A$66:$D$99,4,0))</f>
        <v>4.2730447159790197</v>
      </c>
      <c r="K17" s="707">
        <f t="shared" ca="1" si="10"/>
        <v>11.505021416546001</v>
      </c>
      <c r="L17" s="707">
        <f t="shared" si="15"/>
        <v>5.6167136785995133</v>
      </c>
      <c r="M17" s="707">
        <f t="shared" si="16"/>
        <v>7.5207556232747113</v>
      </c>
      <c r="N17" s="709">
        <f t="shared" si="0"/>
        <v>89.116495244652995</v>
      </c>
      <c r="O17" s="710" t="s">
        <v>354</v>
      </c>
      <c r="P17" s="709" t="str">
        <f t="shared" si="1"/>
        <v>NA</v>
      </c>
      <c r="Q17" s="709" t="str">
        <f t="shared" si="21"/>
        <v>NA</v>
      </c>
      <c r="R17" s="709">
        <f t="shared" si="18"/>
        <v>2560.0661307580367</v>
      </c>
      <c r="S17" s="709">
        <f t="shared" si="22"/>
        <v>-828.51007328968308</v>
      </c>
      <c r="T17" s="709">
        <f t="shared" si="19"/>
        <v>-1080.6093670745515</v>
      </c>
      <c r="U17" s="709">
        <f t="shared" si="23"/>
        <v>275.12654035986498</v>
      </c>
      <c r="V17" s="709">
        <f t="shared" si="24"/>
        <v>12.123874421569418</v>
      </c>
      <c r="W17" s="709">
        <f t="shared" si="20"/>
        <v>-35.151120996565837</v>
      </c>
      <c r="X17" s="709">
        <f t="shared" si="13"/>
        <v>91.697904559576017</v>
      </c>
      <c r="Y17" s="709">
        <f t="shared" si="14"/>
        <v>99.234070955946578</v>
      </c>
      <c r="Z17" s="709">
        <f t="shared" si="3"/>
        <v>14.612963325080999</v>
      </c>
      <c r="AA17" s="709">
        <f t="shared" si="4"/>
        <v>36.467229418320997</v>
      </c>
      <c r="AB17" s="709">
        <f t="shared" si="5"/>
        <v>27.515390105487995</v>
      </c>
      <c r="AC17" s="709">
        <f t="shared" si="6"/>
        <v>21.404417151110007</v>
      </c>
      <c r="AD17" s="709">
        <f t="shared" si="11"/>
        <v>51.080192743401994</v>
      </c>
      <c r="AE17" s="709">
        <f t="shared" si="8"/>
        <v>85.287690347604993</v>
      </c>
      <c r="AF17" s="709">
        <f t="shared" si="9"/>
        <v>14.712309652395007</v>
      </c>
    </row>
    <row r="18" spans="1:32" x14ac:dyDescent="0.2">
      <c r="A18" s="734" t="s">
        <v>82</v>
      </c>
      <c r="B18" s="734" t="s">
        <v>460</v>
      </c>
      <c r="C18" s="750" t="s">
        <v>423</v>
      </c>
      <c r="D18" s="709">
        <f>IF(ISNA(VLOOKUP($A18,'Figure B1.3. (2)'!$A$53:$B$86,2,0)),"NA",VLOOKUP($A18,'Figure B1.3. (2)'!$A$53:$B$86,2,0))</f>
        <v>8392.1763581826926</v>
      </c>
      <c r="E18" s="709">
        <f>IF(ISNA(VLOOKUP($A18,'Figure B1.3. (2)'!$D$51:$E$82,2,0)),"NA",VLOOKUP($A18,'Figure B1.3. (2)'!$D$51:$E$82,2,0))</f>
        <v>8797.361035558888</v>
      </c>
      <c r="F18" s="709">
        <f>IF(ISNA(VLOOKUP($A18,'Figure B1.4. (2)'!$A$41:$C$73,2,0)),"NA",VLOOKUP($A18,'Figure B1.4. (2)'!$A$41:$C$73,2,0))</f>
        <v>42655.110183177065</v>
      </c>
      <c r="G18" s="709">
        <f>IF(ISNA(VLOOKUP($A18,'Figure B1.4. (2)'!$A$41:$C$73,3,0)),"NA",VLOOKUP($A18,'Figure B1.4. (2)'!$A$41:$C$73,3,0))</f>
        <v>28238.854174073796</v>
      </c>
      <c r="H18" s="707">
        <f>IF(ISNA(VLOOKUP($A18,'Figure B2.2. (2)'!$A$66:$D$99,2,0)),"NA",VLOOKUP($A18,'Figure B2.2. (2)'!$A$66:$D$99,2,0))</f>
        <v>2.9111825693844597</v>
      </c>
      <c r="I18" s="707">
        <f>IF(ISNA(VLOOKUP($A18,'Figure B2.2. (2)'!$A$66:$D$99,3,0)),"NA",VLOOKUP($A18,'Figure B2.2. (2)'!$A$66:$D$99,3,0))</f>
        <v>0.12124412793417</v>
      </c>
      <c r="J18" s="707">
        <f>IF(ISNA(VLOOKUP($A18,'Figure B2.2. (2)'!$A$66:$D$99,4,0)),"NA",VLOOKUP($A18,'Figure B2.2. (2)'!$A$66:$D$99,4,0))</f>
        <v>3.0324266973186296</v>
      </c>
      <c r="K18" s="707">
        <f t="shared" ca="1" si="10"/>
        <v>7.2626352300101997</v>
      </c>
      <c r="L18" s="707">
        <f t="shared" si="15"/>
        <v>7.6227805360300298</v>
      </c>
      <c r="M18" s="707">
        <f t="shared" si="16"/>
        <v>8.6743727760506726</v>
      </c>
      <c r="N18" s="709">
        <f t="shared" si="0"/>
        <v>96.755874261488998</v>
      </c>
      <c r="O18" s="709">
        <f t="shared" ref="O18:O37" si="25">IF(ISNA(VLOOKUP($A18,rngcurrentExpSh,3,0)),"NA",VLOOKUP($A18,rngcurrentExpSh,3,0))</f>
        <v>97.252421171457996</v>
      </c>
      <c r="P18" s="709">
        <f t="shared" si="1"/>
        <v>59.71286399374636</v>
      </c>
      <c r="Q18" s="709">
        <f t="shared" si="21"/>
        <v>61.714975395053003</v>
      </c>
      <c r="R18" s="709">
        <f t="shared" si="18"/>
        <v>3072.7334323837295</v>
      </c>
      <c r="S18" s="709">
        <f t="shared" si="22"/>
        <v>-315.84277166399033</v>
      </c>
      <c r="T18" s="709">
        <f t="shared" si="19"/>
        <v>-698.64966175042514</v>
      </c>
      <c r="U18" s="709">
        <f t="shared" si="23"/>
        <v>253.86083137435199</v>
      </c>
      <c r="V18" s="709">
        <f t="shared" si="24"/>
        <v>345.08833744921537</v>
      </c>
      <c r="W18" s="709">
        <f t="shared" si="20"/>
        <v>-216.14227873713261</v>
      </c>
      <c r="X18" s="709">
        <f t="shared" si="13"/>
        <v>64.558165942170092</v>
      </c>
      <c r="Y18" s="709">
        <f t="shared" si="14"/>
        <v>68.909750563830158</v>
      </c>
      <c r="Z18" s="709">
        <f t="shared" si="3"/>
        <v>0.54116164424182001</v>
      </c>
      <c r="AA18" s="709">
        <f t="shared" si="4"/>
        <v>9.0487045479817994</v>
      </c>
      <c r="AB18" s="709">
        <f t="shared" si="5"/>
        <v>32.529467363504999</v>
      </c>
      <c r="AC18" s="709">
        <f t="shared" si="6"/>
        <v>57.880666444271377</v>
      </c>
      <c r="AD18" s="709">
        <f t="shared" si="11"/>
        <v>9.589866192223619</v>
      </c>
      <c r="AE18" s="709">
        <f t="shared" si="8"/>
        <v>95.882199195663006</v>
      </c>
      <c r="AF18" s="709">
        <f t="shared" si="9"/>
        <v>4.1178008043369942</v>
      </c>
    </row>
    <row r="19" spans="1:32" x14ac:dyDescent="0.2">
      <c r="A19" s="734" t="s">
        <v>12</v>
      </c>
      <c r="B19" s="734" t="s">
        <v>461</v>
      </c>
      <c r="C19" s="750" t="s">
        <v>424</v>
      </c>
      <c r="D19" s="709">
        <f>IF(ISNA(VLOOKUP($A19,'Figure B1.3. (2)'!$A$53:$B$86,2,0)),"NA",VLOOKUP($A19,'Figure B1.3. (2)'!$A$53:$B$86,2,0))</f>
        <v>8748.0948487578007</v>
      </c>
      <c r="E19" s="709">
        <f>IF(ISNA(VLOOKUP($A19,'Figure B1.3. (2)'!$D$51:$E$82,2,0)),"NA",VLOOKUP($A19,'Figure B1.3. (2)'!$D$51:$E$82,2,0))</f>
        <v>10083.954812815</v>
      </c>
      <c r="F19" s="709">
        <f>IF(ISNA(VLOOKUP($A19,'Figure B1.4. (2)'!$A$41:$C$73,2,0)),"NA",VLOOKUP($A19,'Figure B1.4. (2)'!$A$41:$C$73,2,0))</f>
        <v>53682.122859192001</v>
      </c>
      <c r="G19" s="709">
        <f>IF(ISNA(VLOOKUP($A19,'Figure B1.4. (2)'!$A$41:$C$73,3,0)),"NA",VLOOKUP($A19,'Figure B1.4. (2)'!$A$41:$C$73,3,0))</f>
        <v>30626.622872682001</v>
      </c>
      <c r="H19" s="707">
        <f>IF(ISNA(VLOOKUP($A19,'Figure B2.2. (2)'!$A$66:$D$99,2,0)),"NA",VLOOKUP($A19,'Figure B2.2. (2)'!$A$66:$D$99,2,0))</f>
        <v>2.6890385462270601</v>
      </c>
      <c r="I19" s="707">
        <f>IF(ISNA(VLOOKUP($A19,'Figure B2.2. (2)'!$A$66:$D$99,3,0)),"NA",VLOOKUP($A19,'Figure B2.2. (2)'!$A$66:$D$99,3,0))</f>
        <v>0.21283532817644998</v>
      </c>
      <c r="J19" s="707">
        <f>IF(ISNA(VLOOKUP($A19,'Figure B2.2. (2)'!$A$66:$D$99,4,0)),"NA",VLOOKUP($A19,'Figure B2.2. (2)'!$A$66:$D$99,4,0))</f>
        <v>2.9018738744035102</v>
      </c>
      <c r="K19" s="707">
        <f t="shared" ca="1" si="10"/>
        <v>8.1288856344412004</v>
      </c>
      <c r="L19" s="707">
        <f t="shared" si="15"/>
        <v>7.8782767274391823</v>
      </c>
      <c r="M19" s="707">
        <f t="shared" si="16"/>
        <v>9.724777014830849</v>
      </c>
      <c r="N19" s="709">
        <f t="shared" si="0"/>
        <v>85.376303902328004</v>
      </c>
      <c r="O19" s="709">
        <f t="shared" si="25"/>
        <v>84.903438119913005</v>
      </c>
      <c r="P19" s="709" t="str">
        <f t="shared" si="1"/>
        <v>NA</v>
      </c>
      <c r="Q19" s="709" t="str">
        <f t="shared" si="21"/>
        <v>NA</v>
      </c>
      <c r="R19" s="709">
        <f t="shared" si="18"/>
        <v>3552.4080907343082</v>
      </c>
      <c r="S19" s="709">
        <f t="shared" si="22"/>
        <v>163.8318866865884</v>
      </c>
      <c r="T19" s="709">
        <f t="shared" si="19"/>
        <v>354.33667527860587</v>
      </c>
      <c r="U19" s="709">
        <f t="shared" si="23"/>
        <v>-78.217575035725432</v>
      </c>
      <c r="V19" s="709">
        <f t="shared" si="24"/>
        <v>394.44177282591687</v>
      </c>
      <c r="W19" s="709">
        <f t="shared" si="20"/>
        <v>-506.72898638220931</v>
      </c>
      <c r="X19" s="709" t="str">
        <f t="shared" si="13"/>
        <v>NA</v>
      </c>
      <c r="Y19" s="709" t="str">
        <f t="shared" si="14"/>
        <v>NA</v>
      </c>
      <c r="Z19" s="709">
        <f t="shared" si="3"/>
        <v>17.281130915036002</v>
      </c>
      <c r="AA19" s="709">
        <f t="shared" si="4"/>
        <v>24.74680199406</v>
      </c>
      <c r="AB19" s="709">
        <f t="shared" si="5"/>
        <v>26.928461712011</v>
      </c>
      <c r="AC19" s="709">
        <f t="shared" si="6"/>
        <v>31.043605378892998</v>
      </c>
      <c r="AD19" s="709">
        <f t="shared" si="11"/>
        <v>42.027932909096002</v>
      </c>
      <c r="AE19" s="709">
        <f t="shared" si="8"/>
        <v>64.791801236861005</v>
      </c>
      <c r="AF19" s="709">
        <f t="shared" si="9"/>
        <v>35.208198763138995</v>
      </c>
    </row>
    <row r="20" spans="1:32" x14ac:dyDescent="0.2">
      <c r="A20" s="734" t="s">
        <v>21</v>
      </c>
      <c r="B20" s="734" t="s">
        <v>462</v>
      </c>
      <c r="C20" s="750" t="s">
        <v>425</v>
      </c>
      <c r="D20" s="709">
        <f>IF(ISNA(VLOOKUP($A20,'Figure B1.3. (2)'!$A$53:$B$86,2,0)),"NA",VLOOKUP($A20,'Figure B1.3. (2)'!$A$53:$B$86,2,0))</f>
        <v>7957.4664712631002</v>
      </c>
      <c r="E20" s="709">
        <f>IF(ISNA(VLOOKUP($A20,'Figure B1.3. (2)'!$D$51:$E$82,2,0)),"NA",VLOOKUP($A20,'Figure B1.3. (2)'!$D$51:$E$82,2,0))</f>
        <v>7323.5835250070004</v>
      </c>
      <c r="F20" s="709">
        <f>IF(ISNA(VLOOKUP($A20,'Figure B1.4. (2)'!$A$41:$C$73,2,0)),"NA",VLOOKUP($A20,'Figure B1.4. (2)'!$A$41:$C$73,2,0))</f>
        <v>47518.998163297998</v>
      </c>
      <c r="G20" s="709">
        <f>IF(ISNA(VLOOKUP($A20,'Figure B1.4. (2)'!$A$41:$C$73,3,0)),"NA",VLOOKUP($A20,'Figure B1.4. (2)'!$A$41:$C$73,3,0))</f>
        <v>22016.510374172001</v>
      </c>
      <c r="H20" s="707">
        <f>IF(ISNA(VLOOKUP($A20,'Figure B2.2. (2)'!$A$66:$D$99,2,0)),"NA",VLOOKUP($A20,'Figure B2.2. (2)'!$A$66:$D$99,2,0))</f>
        <v>3.0536357313963904</v>
      </c>
      <c r="I20" s="707">
        <f>IF(ISNA(VLOOKUP($A20,'Figure B2.2. (2)'!$A$66:$D$99,3,0)),"NA",VLOOKUP($A20,'Figure B2.2. (2)'!$A$66:$D$99,3,0))</f>
        <v>0.53276688441608</v>
      </c>
      <c r="J20" s="707">
        <f>IF(ISNA(VLOOKUP($A20,'Figure B2.2. (2)'!$A$66:$D$99,4,0)),"NA",VLOOKUP($A20,'Figure B2.2. (2)'!$A$66:$D$99,4,0))</f>
        <v>3.5864026158124704</v>
      </c>
      <c r="K20" s="707">
        <f t="shared" ca="1" si="10"/>
        <v>12.791700854088001</v>
      </c>
      <c r="L20" s="707">
        <f t="shared" si="15"/>
        <v>8.4550077929036274</v>
      </c>
      <c r="M20" s="707">
        <f t="shared" si="16"/>
        <v>8.6286153604473252</v>
      </c>
      <c r="N20" s="709">
        <f t="shared" si="0"/>
        <v>86.517022120007994</v>
      </c>
      <c r="O20" s="709">
        <f t="shared" si="25"/>
        <v>88.376274645465998</v>
      </c>
      <c r="P20" s="709" t="str">
        <f t="shared" si="1"/>
        <v>NA</v>
      </c>
      <c r="Q20" s="709">
        <f t="shared" si="21"/>
        <v>56.582200512923002</v>
      </c>
      <c r="R20" s="709">
        <f t="shared" si="18"/>
        <v>2881.5088480565573</v>
      </c>
      <c r="S20" s="709">
        <f t="shared" si="22"/>
        <v>-507.06735599116246</v>
      </c>
      <c r="T20" s="709">
        <f t="shared" si="19"/>
        <v>183.98328077669433</v>
      </c>
      <c r="U20" s="709">
        <f t="shared" si="23"/>
        <v>-267.78315003503235</v>
      </c>
      <c r="V20" s="709">
        <f t="shared" si="24"/>
        <v>707.14835607772602</v>
      </c>
      <c r="W20" s="709">
        <f t="shared" si="20"/>
        <v>-1130.41584281055</v>
      </c>
      <c r="X20" s="709" t="str">
        <f t="shared" si="13"/>
        <v>NA</v>
      </c>
      <c r="Y20" s="709" t="str">
        <f t="shared" si="14"/>
        <v>NA</v>
      </c>
      <c r="Z20" s="709">
        <f t="shared" si="3"/>
        <v>20.209185335312</v>
      </c>
      <c r="AA20" s="709">
        <f t="shared" si="4"/>
        <v>38.895926073372003</v>
      </c>
      <c r="AB20" s="709">
        <f t="shared" si="5"/>
        <v>25.029254581206999</v>
      </c>
      <c r="AC20" s="709">
        <f t="shared" si="6"/>
        <v>15.865634010108998</v>
      </c>
      <c r="AD20" s="709">
        <f t="shared" si="11"/>
        <v>59.105111408684003</v>
      </c>
      <c r="AE20" s="709">
        <f t="shared" si="8"/>
        <v>78.579011496749004</v>
      </c>
      <c r="AF20" s="709">
        <f t="shared" si="9"/>
        <v>21.420988503250996</v>
      </c>
    </row>
    <row r="21" spans="1:32" x14ac:dyDescent="0.2">
      <c r="A21" s="734" t="s">
        <v>29</v>
      </c>
      <c r="B21" s="734" t="s">
        <v>463</v>
      </c>
      <c r="C21" s="750" t="s">
        <v>426</v>
      </c>
      <c r="D21" s="709">
        <f>IF(ISNA(VLOOKUP($A21,'Figure B1.3. (2)'!$A$53:$B$86,2,0)),"NA",VLOOKUP($A21,'Figure B1.3. (2)'!$A$53:$B$86,2,0))</f>
        <v>5974.4449684084002</v>
      </c>
      <c r="E21" s="709">
        <f>IF(ISNA(VLOOKUP($A21,'Figure B1.3. (2)'!$D$51:$E$82,2,0)),"NA",VLOOKUP($A21,'Figure B1.3. (2)'!$D$51:$E$82,2,0))</f>
        <v>6015.7611986257998</v>
      </c>
      <c r="F21" s="709">
        <f>IF(ISNA(VLOOKUP($A21,'Figure B1.4. (2)'!$A$41:$C$73,2,0)),"NA",VLOOKUP($A21,'Figure B1.4. (2)'!$A$41:$C$73,2,0))</f>
        <v>36067.175618066001</v>
      </c>
      <c r="G21" s="709">
        <f>IF(ISNA(VLOOKUP($A21,'Figure B1.4. (2)'!$A$41:$C$73,3,0)),"NA",VLOOKUP($A21,'Figure B1.4. (2)'!$A$41:$C$73,3,0))</f>
        <v>18933.786131909001</v>
      </c>
      <c r="H21" s="707">
        <f>IF(ISNA(VLOOKUP($A21,'Figure B2.2. (2)'!$A$66:$D$99,2,0)),"NA",VLOOKUP($A21,'Figure B2.2. (2)'!$A$66:$D$99,2,0))</f>
        <v>3.07098194189407</v>
      </c>
      <c r="I21" s="707">
        <f>IF(ISNA(VLOOKUP($A21,'Figure B2.2. (2)'!$A$66:$D$99,3,0)),"NA",VLOOKUP($A21,'Figure B2.2. (2)'!$A$66:$D$99,3,0))</f>
        <v>6.5319257939210007E-2</v>
      </c>
      <c r="J21" s="707">
        <f>IF(ISNA(VLOOKUP($A21,'Figure B2.2. (2)'!$A$66:$D$99,4,0)),"NA",VLOOKUP($A21,'Figure B2.2. (2)'!$A$66:$D$99,4,0))</f>
        <v>3.1363011998332802</v>
      </c>
      <c r="K21" s="707">
        <f t="shared" ca="1" si="10"/>
        <v>11.092352266983999</v>
      </c>
      <c r="L21" s="707" t="str">
        <f t="shared" si="15"/>
        <v>NA</v>
      </c>
      <c r="M21" s="707" t="str">
        <f t="shared" si="16"/>
        <v>NA</v>
      </c>
      <c r="N21" s="709">
        <f t="shared" si="0"/>
        <v>86.750878575868995</v>
      </c>
      <c r="O21" s="709">
        <f t="shared" si="25"/>
        <v>86.992338016459001</v>
      </c>
      <c r="P21" s="709" t="str">
        <f t="shared" si="1"/>
        <v>NA</v>
      </c>
      <c r="Q21" s="709" t="str">
        <f t="shared" si="21"/>
        <v>NA</v>
      </c>
      <c r="R21" s="709" t="str">
        <f t="shared" si="18"/>
        <v>NA</v>
      </c>
      <c r="S21" s="709" t="str">
        <f t="shared" si="22"/>
        <v>NA</v>
      </c>
      <c r="T21" s="709" t="str">
        <f t="shared" si="19"/>
        <v>NA</v>
      </c>
      <c r="U21" s="709" t="str">
        <f t="shared" si="23"/>
        <v>NA</v>
      </c>
      <c r="V21" s="709" t="str">
        <f t="shared" si="24"/>
        <v>NA</v>
      </c>
      <c r="W21" s="709" t="str">
        <f t="shared" si="20"/>
        <v>NA</v>
      </c>
      <c r="X21" s="709" t="str">
        <f t="shared" si="13"/>
        <v>NA</v>
      </c>
      <c r="Y21" s="709" t="str">
        <f t="shared" si="14"/>
        <v>NA</v>
      </c>
      <c r="Z21" s="709">
        <f t="shared" si="3"/>
        <v>8.3768620622943999</v>
      </c>
      <c r="AA21" s="709">
        <f t="shared" si="4"/>
        <v>18.581930740956</v>
      </c>
      <c r="AB21" s="709">
        <f t="shared" si="5"/>
        <v>34.068485200231997</v>
      </c>
      <c r="AC21" s="709">
        <f t="shared" si="6"/>
        <v>38.972721996517599</v>
      </c>
      <c r="AD21" s="709">
        <f t="shared" si="11"/>
        <v>26.9587928032504</v>
      </c>
      <c r="AE21" s="709">
        <f t="shared" si="8"/>
        <v>92.832269297737</v>
      </c>
      <c r="AF21" s="709">
        <f t="shared" si="9"/>
        <v>7.1677307022630004</v>
      </c>
    </row>
    <row r="22" spans="1:32" x14ac:dyDescent="0.2">
      <c r="A22" s="734" t="s">
        <v>32</v>
      </c>
      <c r="B22" s="734" t="s">
        <v>464</v>
      </c>
      <c r="C22" s="750" t="s">
        <v>427</v>
      </c>
      <c r="D22" s="709">
        <f>IF(ISNA(VLOOKUP($A22,'Figure B1.3. (2)'!$A$53:$B$86,2,0)),"NA",VLOOKUP($A22,'Figure B1.3. (2)'!$A$53:$B$86,2,0))</f>
        <v>5078.6233819134004</v>
      </c>
      <c r="E22" s="709" t="str">
        <f>IF(ISNA(VLOOKUP($A22,'Figure B1.3. (2)'!$D$51:$E$82,2,0)),"NA",VLOOKUP($A22,'Figure B1.3. (2)'!$D$51:$E$82,2,0))</f>
        <v>NA</v>
      </c>
      <c r="F22" s="709">
        <f>IF(ISNA(VLOOKUP($A22,'Figure B1.4. (2)'!$A$41:$C$73,2,0)),"NA",VLOOKUP($A22,'Figure B1.4. (2)'!$A$41:$C$73,2,0))</f>
        <v>20649.743592381001</v>
      </c>
      <c r="G22" s="709">
        <f>IF(ISNA(VLOOKUP($A22,'Figure B1.4. (2)'!$A$41:$C$73,3,0)),"NA",VLOOKUP($A22,'Figure B1.4. (2)'!$A$41:$C$73,3,0))</f>
        <v>28539.861784543999</v>
      </c>
      <c r="H22" s="707">
        <f>IF(ISNA(VLOOKUP($A22,'Figure B2.2. (2)'!$A$66:$D$99,2,0)),"NA",VLOOKUP($A22,'Figure B2.2. (2)'!$A$66:$D$99,2,0))</f>
        <v>2.6440218487207301</v>
      </c>
      <c r="I22" s="707">
        <f>IF(ISNA(VLOOKUP($A22,'Figure B2.2. (2)'!$A$66:$D$99,3,0)),"NA",VLOOKUP($A22,'Figure B2.2. (2)'!$A$66:$D$99,3,0))</f>
        <v>6.2644745486770001E-2</v>
      </c>
      <c r="J22" s="707">
        <f>IF(ISNA(VLOOKUP($A22,'Figure B2.2. (2)'!$A$66:$D$99,4,0)),"NA",VLOOKUP($A22,'Figure B2.2. (2)'!$A$66:$D$99,4,0))</f>
        <v>2.7066665942074999</v>
      </c>
      <c r="K22" s="707">
        <f t="shared" ca="1" si="10"/>
        <v>11.290701144511999</v>
      </c>
      <c r="L22" s="707" t="str">
        <f t="shared" si="15"/>
        <v>NA</v>
      </c>
      <c r="M22" s="707" t="str">
        <f t="shared" si="16"/>
        <v>NA</v>
      </c>
      <c r="N22" s="709" t="str">
        <f t="shared" si="0"/>
        <v>NA</v>
      </c>
      <c r="O22" s="709" t="str">
        <f t="shared" si="25"/>
        <v>NA</v>
      </c>
      <c r="P22" s="709" t="str">
        <f t="shared" si="1"/>
        <v>NA</v>
      </c>
      <c r="Q22" s="709" t="str">
        <f t="shared" si="21"/>
        <v>NA</v>
      </c>
      <c r="R22" s="709" t="str">
        <f t="shared" si="18"/>
        <v>NA</v>
      </c>
      <c r="S22" s="709" t="str">
        <f t="shared" si="22"/>
        <v>NA</v>
      </c>
      <c r="T22" s="709" t="str">
        <f t="shared" si="19"/>
        <v>NA</v>
      </c>
      <c r="U22" s="709" t="str">
        <f t="shared" si="23"/>
        <v>NA</v>
      </c>
      <c r="V22" s="709" t="str">
        <f t="shared" si="24"/>
        <v>NA</v>
      </c>
      <c r="W22" s="709" t="str">
        <f t="shared" si="20"/>
        <v>NA</v>
      </c>
      <c r="X22" s="709" t="str">
        <f t="shared" si="13"/>
        <v>NA</v>
      </c>
      <c r="Y22" s="709" t="str">
        <f t="shared" si="14"/>
        <v>NA</v>
      </c>
      <c r="Z22" s="709">
        <f t="shared" si="3"/>
        <v>3.392312385601</v>
      </c>
      <c r="AA22" s="709">
        <f t="shared" si="4"/>
        <v>16.924954240390001</v>
      </c>
      <c r="AB22" s="709">
        <f t="shared" si="5"/>
        <v>39.194630872483003</v>
      </c>
      <c r="AC22" s="709">
        <f t="shared" si="6"/>
        <v>40.488102501525987</v>
      </c>
      <c r="AD22" s="709">
        <f t="shared" si="11"/>
        <v>20.317266625991</v>
      </c>
      <c r="AE22" s="709">
        <f t="shared" si="8"/>
        <v>97.085653358607004</v>
      </c>
      <c r="AF22" s="709">
        <f t="shared" si="9"/>
        <v>2.9143466413929957</v>
      </c>
    </row>
    <row r="23" spans="1:32" x14ac:dyDescent="0.2">
      <c r="A23" s="734" t="s">
        <v>75</v>
      </c>
      <c r="B23" s="734" t="s">
        <v>465</v>
      </c>
      <c r="C23" s="750" t="s">
        <v>444</v>
      </c>
      <c r="D23" s="709">
        <f>IF(ISNA(VLOOKUP($A23,'Figure B1.3. (2)'!$A$53:$B$86,2,0)),"NA",VLOOKUP($A23,'Figure B1.3. (2)'!$A$53:$B$86,2,0))</f>
        <v>17959.423879247999</v>
      </c>
      <c r="E23" s="709">
        <f>IF(ISNA(VLOOKUP($A23,'Figure B1.3. (2)'!$D$51:$E$82,2,0)),"NA",VLOOKUP($A23,'Figure B1.3. (2)'!$D$51:$E$82,2,0))</f>
        <v>20076.431849843</v>
      </c>
      <c r="F23" s="709">
        <f>IF(ISNA(VLOOKUP($A23,'Figure B1.4. (2)'!$A$41:$C$73,2,0)),"NA",VLOOKUP($A23,'Figure B1.4. (2)'!$A$41:$C$73,2,0))</f>
        <v>105115.30586199</v>
      </c>
      <c r="G23" s="709">
        <f>IF(ISNA(VLOOKUP($A23,'Figure B1.4. (2)'!$A$41:$C$73,3,0)),"NA",VLOOKUP($A23,'Figure B1.4. (2)'!$A$41:$C$73,3,0))</f>
        <v>69216.948316330003</v>
      </c>
      <c r="H23" s="707">
        <f>IF(ISNA(VLOOKUP($A23,'Figure B2.2. (2)'!$A$66:$D$99,2,0)),"NA",VLOOKUP($A23,'Figure B2.2. (2)'!$A$66:$D$99,2,0))</f>
        <v>2.8496813653875099</v>
      </c>
      <c r="I23" s="707">
        <f>IF(ISNA(VLOOKUP($A23,'Figure B2.2. (2)'!$A$66:$D$99,3,0)),"NA",VLOOKUP($A23,'Figure B2.2. (2)'!$A$66:$D$99,3,0))</f>
        <v>8.4645783748130005E-2</v>
      </c>
      <c r="J23" s="707">
        <f>IF(ISNA(VLOOKUP($A23,'Figure B2.2. (2)'!$A$66:$D$99,4,0)),"NA",VLOOKUP($A23,'Figure B2.2. (2)'!$A$66:$D$99,4,0))</f>
        <v>2.93432714913564</v>
      </c>
      <c r="K23" s="707" t="str">
        <f t="shared" ca="1" si="10"/>
        <v>NA</v>
      </c>
      <c r="L23" s="707">
        <f t="shared" si="15"/>
        <v>12.420989853739146</v>
      </c>
      <c r="M23" s="707">
        <f t="shared" si="16"/>
        <v>11.546665957626429</v>
      </c>
      <c r="N23" s="709">
        <f t="shared" si="0"/>
        <v>89.862586491638993</v>
      </c>
      <c r="O23" s="709">
        <f t="shared" si="25"/>
        <v>92.272184026735999</v>
      </c>
      <c r="P23" s="709">
        <f t="shared" si="1"/>
        <v>63.457348386770036</v>
      </c>
      <c r="Q23" s="709">
        <f t="shared" si="21"/>
        <v>70.615982539824003</v>
      </c>
      <c r="R23" s="709">
        <f t="shared" si="18"/>
        <v>11506.090537343571</v>
      </c>
      <c r="S23" s="709">
        <f t="shared" si="22"/>
        <v>8117.5143332958505</v>
      </c>
      <c r="T23" s="709">
        <f t="shared" si="19"/>
        <v>6132.1310661860589</v>
      </c>
      <c r="U23" s="709">
        <f t="shared" si="23"/>
        <v>-584.10497520771617</v>
      </c>
      <c r="V23" s="709">
        <f t="shared" si="24"/>
        <v>-558.76331919622919</v>
      </c>
      <c r="W23" s="709">
        <f t="shared" si="20"/>
        <v>3128.2515615137404</v>
      </c>
      <c r="X23" s="709">
        <f t="shared" si="13"/>
        <v>108.49429870282476</v>
      </c>
      <c r="Y23" s="709">
        <f t="shared" si="14"/>
        <v>123.48189742338613</v>
      </c>
      <c r="Z23" s="709">
        <f t="shared" si="3"/>
        <v>23.005993545412998</v>
      </c>
      <c r="AA23" s="709">
        <f t="shared" si="4"/>
        <v>33.725218994929001</v>
      </c>
      <c r="AB23" s="709">
        <f t="shared" si="5"/>
        <v>23.098201936376</v>
      </c>
      <c r="AC23" s="709">
        <f t="shared" si="6"/>
        <v>20.170585523282007</v>
      </c>
      <c r="AD23" s="709">
        <f t="shared" si="11"/>
        <v>56.731212540342</v>
      </c>
      <c r="AE23" s="709">
        <f t="shared" si="8"/>
        <v>74.504379898571003</v>
      </c>
      <c r="AF23" s="709">
        <f t="shared" si="9"/>
        <v>25.495620101428997</v>
      </c>
    </row>
    <row r="24" spans="1:32" x14ac:dyDescent="0.2">
      <c r="A24" s="734" t="s">
        <v>17</v>
      </c>
      <c r="B24" s="734" t="s">
        <v>466</v>
      </c>
      <c r="C24" s="750" t="s">
        <v>428</v>
      </c>
      <c r="D24" s="709">
        <f>IF(ISNA(VLOOKUP($A24,'Figure B1.3. (2)'!$A$53:$B$86,2,0)),"NA",VLOOKUP($A24,'Figure B1.3. (2)'!$A$53:$B$86,2,0))</f>
        <v>8371.3864267076005</v>
      </c>
      <c r="E24" s="709">
        <f>IF(ISNA(VLOOKUP($A24,'Figure B1.3. (2)'!$D$51:$E$82,2,0)),"NA",VLOOKUP($A24,'Figure B1.3. (2)'!$D$51:$E$82,2,0))</f>
        <v>12333.867767973001</v>
      </c>
      <c r="F24" s="709">
        <f>IF(ISNA(VLOOKUP($A24,'Figure B1.4. (2)'!$A$41:$C$73,2,0)),"NA",VLOOKUP($A24,'Figure B1.4. (2)'!$A$41:$C$73,2,0))</f>
        <v>53410.205656785998</v>
      </c>
      <c r="G24" s="709">
        <f>IF(ISNA(VLOOKUP($A24,'Figure B1.4. (2)'!$A$41:$C$73,3,0)),"NA",VLOOKUP($A24,'Figure B1.4. (2)'!$A$41:$C$73,3,0))</f>
        <v>48399.251928366997</v>
      </c>
      <c r="H24" s="707">
        <f>IF(ISNA(VLOOKUP($A24,'Figure B2.2. (2)'!$A$66:$D$99,2,0)),"NA",VLOOKUP($A24,'Figure B2.2. (2)'!$A$66:$D$99,2,0))</f>
        <v>3.4370713578190699</v>
      </c>
      <c r="I24" s="707">
        <f>IF(ISNA(VLOOKUP($A24,'Figure B2.2. (2)'!$A$66:$D$99,3,0)),"NA",VLOOKUP($A24,'Figure B2.2. (2)'!$A$66:$D$99,3,0))</f>
        <v>0.36947217791281001</v>
      </c>
      <c r="J24" s="707">
        <f>IF(ISNA(VLOOKUP($A24,'Figure B2.2. (2)'!$A$66:$D$99,4,0)),"NA",VLOOKUP($A24,'Figure B2.2. (2)'!$A$66:$D$99,4,0))</f>
        <v>3.8065435357318798</v>
      </c>
      <c r="K24" s="707">
        <f t="shared" ca="1" si="10"/>
        <v>11.254219877643999</v>
      </c>
      <c r="L24" s="707">
        <f t="shared" si="15"/>
        <v>6.6899365252689584</v>
      </c>
      <c r="M24" s="707">
        <f t="shared" si="16"/>
        <v>8.4719513856709536</v>
      </c>
      <c r="N24" s="709">
        <f t="shared" si="0"/>
        <v>88.161316290586001</v>
      </c>
      <c r="O24" s="709">
        <f t="shared" si="25"/>
        <v>87.024622239832993</v>
      </c>
      <c r="P24" s="709" t="str">
        <f t="shared" si="1"/>
        <v>NA</v>
      </c>
      <c r="Q24" s="709" t="str">
        <f t="shared" si="21"/>
        <v>NA</v>
      </c>
      <c r="R24" s="709">
        <f t="shared" si="18"/>
        <v>4096.6805353999462</v>
      </c>
      <c r="S24" s="709">
        <f t="shared" si="22"/>
        <v>708.10433135222638</v>
      </c>
      <c r="T24" s="709">
        <f t="shared" si="19"/>
        <v>1500.5110444415168</v>
      </c>
      <c r="U24" s="709">
        <f t="shared" si="23"/>
        <v>334.59932655969055</v>
      </c>
      <c r="V24" s="709">
        <f t="shared" si="24"/>
        <v>-347.23274036983008</v>
      </c>
      <c r="W24" s="709">
        <f t="shared" si="20"/>
        <v>-779.77329927915116</v>
      </c>
      <c r="X24" s="709">
        <f t="shared" si="13"/>
        <v>68.349891944015113</v>
      </c>
      <c r="Y24" s="709">
        <f t="shared" si="14"/>
        <v>85.282052225592466</v>
      </c>
      <c r="Z24" s="709">
        <f t="shared" si="3"/>
        <v>16.376007028168999</v>
      </c>
      <c r="AA24" s="709">
        <f t="shared" si="4"/>
        <v>26.947793416700002</v>
      </c>
      <c r="AB24" s="709">
        <f t="shared" si="5"/>
        <v>19.876259369332999</v>
      </c>
      <c r="AC24" s="709">
        <f t="shared" si="6"/>
        <v>36.799940185798</v>
      </c>
      <c r="AD24" s="709">
        <f t="shared" si="11"/>
        <v>43.323800444869001</v>
      </c>
      <c r="AE24" s="709">
        <f t="shared" si="8"/>
        <v>85.932447335465</v>
      </c>
      <c r="AF24" s="709">
        <f t="shared" si="9"/>
        <v>14.067552664535</v>
      </c>
    </row>
    <row r="25" spans="1:32" x14ac:dyDescent="0.2">
      <c r="A25" s="734" t="s">
        <v>22</v>
      </c>
      <c r="B25" s="734" t="s">
        <v>467</v>
      </c>
      <c r="C25" s="750" t="s">
        <v>429</v>
      </c>
      <c r="D25" s="709">
        <f>IF(ISNA(VLOOKUP($A25,'Figure B1.3. (2)'!$A$53:$B$86,2,0)),"NA",VLOOKUP($A25,'Figure B1.3. (2)'!$A$53:$B$86,2,0))</f>
        <v>7354.2224770002003</v>
      </c>
      <c r="E25" s="709">
        <f>IF(ISNA(VLOOKUP($A25,'Figure B1.3. (2)'!$D$51:$E$82,2,0)),"NA",VLOOKUP($A25,'Figure B1.3. (2)'!$D$51:$E$82,2,0))</f>
        <v>9191.0443006301994</v>
      </c>
      <c r="F25" s="709">
        <f>IF(ISNA(VLOOKUP($A25,'Figure B1.4. (2)'!$A$41:$C$73,2,0)),"NA",VLOOKUP($A25,'Figure B1.4. (2)'!$A$41:$C$73,2,0))</f>
        <v>44065.903701802999</v>
      </c>
      <c r="G25" s="709">
        <f>IF(ISNA(VLOOKUP($A25,'Figure B1.4. (2)'!$A$41:$C$73,3,0)),"NA",VLOOKUP($A25,'Figure B1.4. (2)'!$A$41:$C$73,3,0))</f>
        <v>38783.249419273998</v>
      </c>
      <c r="H25" s="707">
        <f>IF(ISNA(VLOOKUP($A25,'Figure B2.2. (2)'!$A$66:$D$99,2,0)),"NA",VLOOKUP($A25,'Figure B2.2. (2)'!$A$66:$D$99,2,0))</f>
        <v>3.8770693032326999</v>
      </c>
      <c r="I25" s="707">
        <f>IF(ISNA(VLOOKUP($A25,'Figure B2.2. (2)'!$A$66:$D$99,3,0)),"NA",VLOOKUP($A25,'Figure B2.2. (2)'!$A$66:$D$99,3,0))</f>
        <v>0.80633228745750996</v>
      </c>
      <c r="J25" s="707">
        <f>IF(ISNA(VLOOKUP($A25,'Figure B2.2. (2)'!$A$66:$D$99,4,0)),"NA",VLOOKUP($A25,'Figure B2.2. (2)'!$A$66:$D$99,4,0))</f>
        <v>4.6834015906902096</v>
      </c>
      <c r="K25" s="707">
        <f t="shared" ca="1" si="10"/>
        <v>18.400399685141998</v>
      </c>
      <c r="L25" s="707" t="str">
        <f t="shared" si="15"/>
        <v>NA</v>
      </c>
      <c r="M25" s="707" t="str">
        <f t="shared" si="16"/>
        <v>NA</v>
      </c>
      <c r="N25" s="709" t="str">
        <f t="shared" si="0"/>
        <v>NA</v>
      </c>
      <c r="O25" s="709" t="str">
        <f t="shared" si="25"/>
        <v>NA</v>
      </c>
      <c r="P25" s="709" t="str">
        <f t="shared" si="1"/>
        <v>NA</v>
      </c>
      <c r="Q25" s="709" t="str">
        <f t="shared" si="21"/>
        <v>NA</v>
      </c>
      <c r="R25" s="709" t="str">
        <f t="shared" si="18"/>
        <v>NA</v>
      </c>
      <c r="S25" s="709" t="str">
        <f t="shared" si="22"/>
        <v>NA</v>
      </c>
      <c r="T25" s="709" t="str">
        <f t="shared" si="19"/>
        <v>NA</v>
      </c>
      <c r="U25" s="709" t="str">
        <f t="shared" si="23"/>
        <v>NA</v>
      </c>
      <c r="V25" s="709" t="str">
        <f t="shared" si="24"/>
        <v>NA</v>
      </c>
      <c r="W25" s="709" t="str">
        <f t="shared" si="20"/>
        <v>NA</v>
      </c>
      <c r="X25" s="709">
        <f t="shared" si="13"/>
        <v>84.739639077815966</v>
      </c>
      <c r="Y25" s="709">
        <f t="shared" si="14"/>
        <v>86.974405998609768</v>
      </c>
      <c r="Z25" s="709">
        <f t="shared" si="3"/>
        <v>11.587500412038001</v>
      </c>
      <c r="AA25" s="709">
        <f t="shared" si="4"/>
        <v>22.095419784421999</v>
      </c>
      <c r="AB25" s="709">
        <f t="shared" si="5"/>
        <v>26.934601311929001</v>
      </c>
      <c r="AC25" s="709">
        <f t="shared" si="6"/>
        <v>39.382478491610996</v>
      </c>
      <c r="AD25" s="709">
        <f t="shared" si="11"/>
        <v>33.682920196460003</v>
      </c>
      <c r="AE25" s="709">
        <f t="shared" si="8"/>
        <v>83.840589219056</v>
      </c>
      <c r="AF25" s="709">
        <f t="shared" si="9"/>
        <v>16.159410780944</v>
      </c>
    </row>
    <row r="26" spans="1:32" x14ac:dyDescent="0.2">
      <c r="A26" s="734" t="s">
        <v>2</v>
      </c>
      <c r="B26" s="734" t="s">
        <v>468</v>
      </c>
      <c r="C26" s="750" t="s">
        <v>430</v>
      </c>
      <c r="D26" s="709">
        <f>IF(ISNA(VLOOKUP($A26,'Figure B1.3. (2)'!$A$53:$B$86,2,0)),"NA",VLOOKUP($A26,'Figure B1.3. (2)'!$A$53:$B$86,2,0))</f>
        <v>13273.921407374</v>
      </c>
      <c r="E26" s="709">
        <f>IF(ISNA(VLOOKUP($A26,'Figure B1.3. (2)'!$D$51:$E$82,2,0)),"NA",VLOOKUP($A26,'Figure B1.3. (2)'!$D$51:$E$82,2,0))</f>
        <v>14103.296159666001</v>
      </c>
      <c r="F26" s="709">
        <f>IF(ISNA(VLOOKUP($A26,'Figure B1.4. (2)'!$A$41:$C$73,2,0)),"NA",VLOOKUP($A26,'Figure B1.4. (2)'!$A$41:$C$73,2,0))</f>
        <v>92585.854705056001</v>
      </c>
      <c r="G26" s="709">
        <f>IF(ISNA(VLOOKUP($A26,'Figure B1.4. (2)'!$A$41:$C$73,3,0)),"NA",VLOOKUP($A26,'Figure B1.4. (2)'!$A$41:$C$73,3,0))</f>
        <v>42352.742502624998</v>
      </c>
      <c r="H26" s="707">
        <f>IF(ISNA(VLOOKUP($A26,'Figure B2.2. (2)'!$A$66:$D$99,2,0)),"NA",VLOOKUP($A26,'Figure B2.2. (2)'!$A$66:$D$99,2,0))</f>
        <v>4.6733898324004404</v>
      </c>
      <c r="I26" s="707">
        <f>IF(ISNA(VLOOKUP($A26,'Figure B2.2. (2)'!$A$66:$D$99,3,0)),"NA",VLOOKUP($A26,'Figure B2.2. (2)'!$A$66:$D$99,3,0))</f>
        <v>0</v>
      </c>
      <c r="J26" s="707">
        <f>IF(ISNA(VLOOKUP($A26,'Figure B2.2. (2)'!$A$66:$D$99,4,0)),"NA",VLOOKUP($A26,'Figure B2.2. (2)'!$A$66:$D$99,4,0))</f>
        <v>4.6733898324004404</v>
      </c>
      <c r="K26" s="707">
        <f t="shared" ca="1" si="10"/>
        <v>12.993187519228</v>
      </c>
      <c r="L26" s="707">
        <f t="shared" si="15"/>
        <v>8.0072124855077345</v>
      </c>
      <c r="M26" s="707">
        <f t="shared" si="16"/>
        <v>8.5055650541976764</v>
      </c>
      <c r="N26" s="709">
        <f t="shared" si="0"/>
        <v>87.903706352043997</v>
      </c>
      <c r="O26" s="709">
        <f t="shared" si="25"/>
        <v>87.903706352043997</v>
      </c>
      <c r="P26" s="709" t="str">
        <f t="shared" si="1"/>
        <v>NA</v>
      </c>
      <c r="Q26" s="709" t="str">
        <f t="shared" si="21"/>
        <v>NA</v>
      </c>
      <c r="R26" s="709">
        <f t="shared" si="18"/>
        <v>4503.6393248510121</v>
      </c>
      <c r="S26" s="709">
        <f t="shared" si="22"/>
        <v>1115.0631208032923</v>
      </c>
      <c r="T26" s="709">
        <f t="shared" si="19"/>
        <v>-41.396139089773193</v>
      </c>
      <c r="U26" s="709">
        <f t="shared" si="23"/>
        <v>-211.2625664188912</v>
      </c>
      <c r="V26" s="709">
        <f t="shared" si="24"/>
        <v>125.93354381668398</v>
      </c>
      <c r="W26" s="709">
        <f t="shared" si="20"/>
        <v>1241.7882824952731</v>
      </c>
      <c r="X26" s="709">
        <f t="shared" si="13"/>
        <v>69.947136146360393</v>
      </c>
      <c r="Y26" s="709">
        <f t="shared" si="14"/>
        <v>69.947136146360393</v>
      </c>
      <c r="Z26" s="709">
        <f t="shared" si="3"/>
        <v>12.737035467006001</v>
      </c>
      <c r="AA26" s="709">
        <f t="shared" si="4"/>
        <v>26.9845979935</v>
      </c>
      <c r="AB26" s="709">
        <f t="shared" si="5"/>
        <v>28.202628232302001</v>
      </c>
      <c r="AC26" s="709">
        <f t="shared" si="6"/>
        <v>32.075738307191997</v>
      </c>
      <c r="AD26" s="709">
        <f t="shared" si="11"/>
        <v>39.721633460505998</v>
      </c>
      <c r="AE26" s="709">
        <f t="shared" si="8"/>
        <v>74.794404408648006</v>
      </c>
      <c r="AF26" s="709">
        <f t="shared" si="9"/>
        <v>25.205595591351994</v>
      </c>
    </row>
    <row r="27" spans="1:32" x14ac:dyDescent="0.2">
      <c r="A27" s="734" t="s">
        <v>28</v>
      </c>
      <c r="B27" s="734" t="s">
        <v>469</v>
      </c>
      <c r="C27" s="750" t="s">
        <v>431</v>
      </c>
      <c r="D27" s="709">
        <f>IF(ISNA(VLOOKUP($A27,'Figure B1.3. (2)'!$A$53:$B$86,2,0)),"NA",VLOOKUP($A27,'Figure B1.3. (2)'!$A$53:$B$86,2,0))</f>
        <v>6919.0636976739997</v>
      </c>
      <c r="E27" s="709">
        <f>IF(ISNA(VLOOKUP($A27,'Figure B1.3. (2)'!$D$51:$E$82,2,0)),"NA",VLOOKUP($A27,'Figure B1.3. (2)'!$D$51:$E$82,2,0))</f>
        <v>6900.1839114019003</v>
      </c>
      <c r="F27" s="709">
        <f>IF(ISNA(VLOOKUP($A27,'Figure B1.4. (2)'!$A$41:$C$73,2,0)),"NA",VLOOKUP($A27,'Figure B1.4. (2)'!$A$41:$C$73,2,0))</f>
        <v>41416.958433961998</v>
      </c>
      <c r="G27" s="709">
        <f>IF(ISNA(VLOOKUP($A27,'Figure B1.4. (2)'!$A$41:$C$73,3,0)),"NA",VLOOKUP($A27,'Figure B1.4. (2)'!$A$41:$C$73,3,0))</f>
        <v>20793.546165725998</v>
      </c>
      <c r="H27" s="707">
        <f>IF(ISNA(VLOOKUP($A27,'Figure B2.2. (2)'!$A$66:$D$99,2,0)),"NA",VLOOKUP($A27,'Figure B2.2. (2)'!$A$66:$D$99,2,0))</f>
        <v>3.1245771691571704</v>
      </c>
      <c r="I27" s="707">
        <f>IF(ISNA(VLOOKUP($A27,'Figure B2.2. (2)'!$A$66:$D$99,3,0)),"NA",VLOOKUP($A27,'Figure B2.2. (2)'!$A$66:$D$99,3,0))</f>
        <v>0.25915580423251999</v>
      </c>
      <c r="J27" s="707">
        <f>IF(ISNA(VLOOKUP($A27,'Figure B2.2. (2)'!$A$66:$D$99,4,0)),"NA",VLOOKUP($A27,'Figure B2.2. (2)'!$A$66:$D$99,4,0))</f>
        <v>3.3837329733896904</v>
      </c>
      <c r="K27" s="707">
        <f t="shared" ca="1" si="10"/>
        <v>10.272993147934001</v>
      </c>
      <c r="L27" s="707">
        <f t="shared" si="15"/>
        <v>8.7490435313073682</v>
      </c>
      <c r="M27" s="707">
        <f t="shared" si="16"/>
        <v>9.3618009800236131</v>
      </c>
      <c r="N27" s="709">
        <f t="shared" si="0"/>
        <v>95.202071075846007</v>
      </c>
      <c r="O27" s="709">
        <f t="shared" si="25"/>
        <v>97.659757553166997</v>
      </c>
      <c r="P27" s="709" t="str">
        <f t="shared" si="1"/>
        <v>NA</v>
      </c>
      <c r="Q27" s="709" t="str">
        <f t="shared" si="21"/>
        <v>NA</v>
      </c>
      <c r="R27" s="709">
        <f t="shared" si="18"/>
        <v>2364.5515117431619</v>
      </c>
      <c r="S27" s="709">
        <f t="shared" si="22"/>
        <v>-1024.0246923045579</v>
      </c>
      <c r="T27" s="709">
        <f t="shared" si="19"/>
        <v>-1696.9041076164131</v>
      </c>
      <c r="U27" s="709">
        <f t="shared" si="23"/>
        <v>-359.84808750405767</v>
      </c>
      <c r="V27" s="709">
        <f t="shared" si="24"/>
        <v>671.00288724561972</v>
      </c>
      <c r="W27" s="709">
        <f t="shared" si="20"/>
        <v>361.72461557029357</v>
      </c>
      <c r="X27" s="709">
        <f t="shared" si="13"/>
        <v>81.595323334125212</v>
      </c>
      <c r="Y27" s="709">
        <f t="shared" si="14"/>
        <v>82.913621080081228</v>
      </c>
      <c r="Z27" s="709">
        <f t="shared" si="3"/>
        <v>9.0558283341460992</v>
      </c>
      <c r="AA27" s="709">
        <f t="shared" si="4"/>
        <v>25.919858334004005</v>
      </c>
      <c r="AB27" s="709">
        <f t="shared" si="5"/>
        <v>38.318947353468999</v>
      </c>
      <c r="AC27" s="709">
        <f t="shared" si="6"/>
        <v>26.705365978380897</v>
      </c>
      <c r="AD27" s="709">
        <f t="shared" si="11"/>
        <v>34.975686668150104</v>
      </c>
      <c r="AE27" s="709">
        <f t="shared" si="8"/>
        <v>85.342872429581007</v>
      </c>
      <c r="AF27" s="709">
        <f t="shared" si="9"/>
        <v>14.657127570418993</v>
      </c>
    </row>
    <row r="28" spans="1:32" x14ac:dyDescent="0.2">
      <c r="A28" s="734" t="s">
        <v>23</v>
      </c>
      <c r="B28" s="734" t="s">
        <v>470</v>
      </c>
      <c r="C28" s="750" t="s">
        <v>432</v>
      </c>
      <c r="D28" s="709">
        <f>IF(ISNA(VLOOKUP($A28,'Figure B1.3. (2)'!$A$53:$B$86,2,0)),"NA",VLOOKUP($A28,'Figure B1.3. (2)'!$A$53:$B$86,2,0))</f>
        <v>7257.5504154340997</v>
      </c>
      <c r="E28" s="709">
        <f>IF(ISNA(VLOOKUP($A28,'Figure B1.3. (2)'!$D$51:$E$82,2,0)),"NA",VLOOKUP($A28,'Figure B1.3. (2)'!$D$51:$E$82,2,0))</f>
        <v>9667.2457028340996</v>
      </c>
      <c r="F28" s="709">
        <f>IF(ISNA(VLOOKUP($A28,'Figure B1.4. (2)'!$A$41:$C$73,2,0)),"NA",VLOOKUP($A28,'Figure B1.4. (2)'!$A$41:$C$73,2,0))</f>
        <v>47251.497563817</v>
      </c>
      <c r="G28" s="709">
        <f>IF(ISNA(VLOOKUP($A28,'Figure B1.4. (2)'!$A$41:$C$73,3,0)),"NA",VLOOKUP($A28,'Figure B1.4. (2)'!$A$41:$C$73,3,0))</f>
        <v>33406.030802989</v>
      </c>
      <c r="H28" s="707">
        <f>IF(ISNA(VLOOKUP($A28,'Figure B2.2. (2)'!$A$66:$D$99,2,0)),"NA",VLOOKUP($A28,'Figure B2.2. (2)'!$A$66:$D$99,2,0))</f>
        <v>4.2260159431791005</v>
      </c>
      <c r="I28" s="707">
        <f>IF(ISNA(VLOOKUP($A28,'Figure B2.2. (2)'!$A$66:$D$99,3,0)),"NA",VLOOKUP($A28,'Figure B2.2. (2)'!$A$66:$D$99,3,0))</f>
        <v>0.49800580821127005</v>
      </c>
      <c r="J28" s="707">
        <f>IF(ISNA(VLOOKUP($A28,'Figure B2.2. (2)'!$A$66:$D$99,4,0)),"NA",VLOOKUP($A28,'Figure B2.2. (2)'!$A$66:$D$99,4,0))</f>
        <v>4.7240217513903708</v>
      </c>
      <c r="K28" s="707">
        <f t="shared" ca="1" si="10"/>
        <v>9.5732640656912995</v>
      </c>
      <c r="L28" s="707">
        <f t="shared" si="15"/>
        <v>9.6742811289777872</v>
      </c>
      <c r="M28" s="707">
        <f t="shared" si="16"/>
        <v>13.57558085565009</v>
      </c>
      <c r="N28" s="709">
        <f t="shared" si="0"/>
        <v>96.579929735066997</v>
      </c>
      <c r="O28" s="709">
        <f t="shared" si="25"/>
        <v>96.382767825824004</v>
      </c>
      <c r="P28" s="709">
        <f t="shared" si="1"/>
        <v>59.129088339710087</v>
      </c>
      <c r="Q28" s="709">
        <f t="shared" si="21"/>
        <v>61.222956469227</v>
      </c>
      <c r="R28" s="709">
        <f t="shared" si="18"/>
        <v>3894.4900007179408</v>
      </c>
      <c r="S28" s="709">
        <f t="shared" si="22"/>
        <v>505.91379667022102</v>
      </c>
      <c r="T28" s="709">
        <f t="shared" si="19"/>
        <v>-571.18169071150749</v>
      </c>
      <c r="U28" s="709">
        <f t="shared" si="23"/>
        <v>-96.549284435419125</v>
      </c>
      <c r="V28" s="709">
        <f t="shared" si="24"/>
        <v>451.60431443800729</v>
      </c>
      <c r="W28" s="709">
        <f t="shared" si="20"/>
        <v>722.04045737913998</v>
      </c>
      <c r="X28" s="709" t="str">
        <f t="shared" si="13"/>
        <v>NA</v>
      </c>
      <c r="Y28" s="709" t="str">
        <f t="shared" si="14"/>
        <v>NA</v>
      </c>
      <c r="Z28" s="709">
        <f t="shared" si="3"/>
        <v>1.5593921553026999</v>
      </c>
      <c r="AA28" s="709">
        <f t="shared" si="4"/>
        <v>28.212268279099</v>
      </c>
      <c r="AB28" s="709">
        <f t="shared" si="5"/>
        <v>35.018696793699</v>
      </c>
      <c r="AC28" s="709">
        <f t="shared" si="6"/>
        <v>35.209642771899304</v>
      </c>
      <c r="AD28" s="709">
        <f t="shared" si="11"/>
        <v>29.771660434401699</v>
      </c>
      <c r="AE28" s="709">
        <f t="shared" si="8"/>
        <v>79.843265176227007</v>
      </c>
      <c r="AF28" s="709">
        <f t="shared" si="9"/>
        <v>20.156734823772993</v>
      </c>
    </row>
    <row r="29" spans="1:32" x14ac:dyDescent="0.2">
      <c r="A29" s="734" t="s">
        <v>111</v>
      </c>
      <c r="B29" s="734" t="s">
        <v>471</v>
      </c>
      <c r="C29" s="750" t="s">
        <v>433</v>
      </c>
      <c r="D29" s="709" t="str">
        <f>IF(ISNA(VLOOKUP($A29,'Figure B1.3. (2)'!$A$53:$B$86,2,0)),"NA",VLOOKUP($A29,'Figure B1.3. (2)'!$A$53:$B$86,2,0))</f>
        <v>NA</v>
      </c>
      <c r="E29" s="709" t="str">
        <f>IF(ISNA(VLOOKUP($A29,'Figure B1.3. (2)'!$D$51:$E$82,2,0)),"NA",VLOOKUP($A29,'Figure B1.3. (2)'!$D$51:$E$82,2,0))</f>
        <v>NA</v>
      </c>
      <c r="F29" s="709" t="str">
        <f>IF(ISNA(VLOOKUP($A29,'Figure B1.4. (2)'!$A$41:$C$73,2,0)),"NA",VLOOKUP($A29,'Figure B1.4. (2)'!$A$41:$C$73,2,0))</f>
        <v>NA</v>
      </c>
      <c r="G29" s="709" t="str">
        <f>IF(ISNA(VLOOKUP($A29,'Figure B1.4. (2)'!$A$41:$C$73,3,0)),"NA",VLOOKUP($A29,'Figure B1.4. (2)'!$A$41:$C$73,3,0))</f>
        <v>NA</v>
      </c>
      <c r="H29" s="707">
        <f>IF(ISNA(VLOOKUP($A29,'Figure B2.2. (2)'!$A$66:$D$99,2,0)),"NA",VLOOKUP($A29,'Figure B2.2. (2)'!$A$66:$D$99,2,0))</f>
        <v>2.0700848772851828</v>
      </c>
      <c r="I29" s="707">
        <f>IF(ISNA(VLOOKUP($A29,'Figure B2.2. (2)'!$A$66:$D$99,3,0)),"NA",VLOOKUP($A29,'Figure B2.2. (2)'!$A$66:$D$99,3,0))</f>
        <v>0.27173797396331756</v>
      </c>
      <c r="J29" s="707">
        <f>IF(ISNA(VLOOKUP($A29,'Figure B2.2. (2)'!$A$66:$D$99,4,0)),"NA",VLOOKUP($A29,'Figure B2.2. (2)'!$A$66:$D$99,4,0))</f>
        <v>2.3418228512485002</v>
      </c>
      <c r="K29" s="707" t="str">
        <f t="shared" ca="1" si="10"/>
        <v>NA</v>
      </c>
      <c r="L29" s="707" t="str">
        <f t="shared" si="15"/>
        <v>NA</v>
      </c>
      <c r="M29" s="707" t="str">
        <f t="shared" si="16"/>
        <v>NA</v>
      </c>
      <c r="N29" s="709" t="str">
        <f t="shared" si="0"/>
        <v>NA</v>
      </c>
      <c r="O29" s="709" t="str">
        <f t="shared" si="25"/>
        <v>NA</v>
      </c>
      <c r="P29" s="709" t="str">
        <f t="shared" si="1"/>
        <v>NA</v>
      </c>
      <c r="Q29" s="709" t="str">
        <f t="shared" si="21"/>
        <v>NA</v>
      </c>
      <c r="R29" s="709" t="str">
        <f t="shared" si="18"/>
        <v>NA</v>
      </c>
      <c r="S29" s="709" t="str">
        <f t="shared" si="22"/>
        <v>NA</v>
      </c>
      <c r="T29" s="709" t="str">
        <f t="shared" si="19"/>
        <v>NA</v>
      </c>
      <c r="U29" s="709" t="str">
        <f t="shared" si="23"/>
        <v>NA</v>
      </c>
      <c r="V29" s="709" t="str">
        <f t="shared" si="24"/>
        <v>NA</v>
      </c>
      <c r="W29" s="709" t="str">
        <f t="shared" si="20"/>
        <v>NA</v>
      </c>
      <c r="X29" s="709" t="str">
        <f t="shared" si="13"/>
        <v>NA</v>
      </c>
      <c r="Y29" s="709" t="str">
        <f t="shared" si="14"/>
        <v>NA</v>
      </c>
      <c r="Z29" s="709" t="str">
        <f t="shared" si="3"/>
        <v>NA</v>
      </c>
      <c r="AA29" s="709" t="str">
        <f t="shared" si="4"/>
        <v>NA</v>
      </c>
      <c r="AB29" s="709" t="str">
        <f t="shared" si="5"/>
        <v>NA</v>
      </c>
      <c r="AC29" s="709" t="str">
        <f t="shared" si="6"/>
        <v>NA</v>
      </c>
      <c r="AD29" s="710" t="str">
        <f t="shared" si="7"/>
        <v>NA</v>
      </c>
      <c r="AE29" s="709">
        <f t="shared" si="8"/>
        <v>98.807476881241996</v>
      </c>
      <c r="AF29" s="709">
        <f t="shared" si="9"/>
        <v>1.1925231187580039</v>
      </c>
    </row>
    <row r="30" spans="1:32" x14ac:dyDescent="0.2">
      <c r="A30" s="734" t="s">
        <v>86</v>
      </c>
      <c r="B30" s="734" t="s">
        <v>472</v>
      </c>
      <c r="C30" s="750" t="s">
        <v>434</v>
      </c>
      <c r="D30" s="709">
        <f>IF(ISNA(VLOOKUP($A30,'Figure B1.3. (2)'!$A$53:$B$86,2,0)),"NA",VLOOKUP($A30,'Figure B1.3. (2)'!$A$53:$B$86,2,0))</f>
        <v>5941.7968076713996</v>
      </c>
      <c r="E30" s="709">
        <f>IF(ISNA(VLOOKUP($A30,'Figure B1.3. (2)'!$D$51:$E$82,2,0)),"NA",VLOOKUP($A30,'Figure B1.3. (2)'!$D$51:$E$82,2,0))</f>
        <v>5755.0691871339004</v>
      </c>
      <c r="F30" s="709">
        <f>IF(ISNA(VLOOKUP($A30,'Figure B1.4. (2)'!$A$41:$C$73,2,0)),"NA",VLOOKUP($A30,'Figure B1.4. (2)'!$A$41:$C$73,2,0))</f>
        <v>23628.185419189998</v>
      </c>
      <c r="G30" s="709">
        <f>IF(ISNA(VLOOKUP($A30,'Figure B1.4. (2)'!$A$41:$C$73,3,0)),"NA",VLOOKUP($A30,'Figure B1.4. (2)'!$A$41:$C$73,3,0))</f>
        <v>27125.460919343001</v>
      </c>
      <c r="H30" s="707">
        <f>IF(ISNA(VLOOKUP($A30,'Figure B2.2. (2)'!$A$66:$D$99,2,0)),"NA",VLOOKUP($A30,'Figure B2.2. (2)'!$A$66:$D$99,2,0))</f>
        <v>2.5454439183320599</v>
      </c>
      <c r="I30" s="707">
        <f>IF(ISNA(VLOOKUP($A30,'Figure B2.2. (2)'!$A$66:$D$99,3,0)),"NA",VLOOKUP($A30,'Figure B2.2. (2)'!$A$66:$D$99,3,0))</f>
        <v>0.19847090861540001</v>
      </c>
      <c r="J30" s="707">
        <f>IF(ISNA(VLOOKUP($A30,'Figure B2.2. (2)'!$A$66:$D$99,4,0)),"NA",VLOOKUP($A30,'Figure B2.2. (2)'!$A$66:$D$99,4,0))</f>
        <v>2.74391482694746</v>
      </c>
      <c r="K30" s="707">
        <f t="shared" ca="1" si="10"/>
        <v>8.7331775652482992</v>
      </c>
      <c r="L30" s="707">
        <f t="shared" si="15"/>
        <v>3.4195936722116032</v>
      </c>
      <c r="M30" s="707">
        <f t="shared" si="16"/>
        <v>4.7036294232689828</v>
      </c>
      <c r="N30" s="709">
        <f t="shared" si="0"/>
        <v>97.358437995326994</v>
      </c>
      <c r="O30" s="709">
        <f t="shared" si="25"/>
        <v>97.166594601026006</v>
      </c>
      <c r="P30" s="709">
        <f t="shared" si="1"/>
        <v>51.015734295882055</v>
      </c>
      <c r="Q30" s="709">
        <f t="shared" si="21"/>
        <v>52.399910420019999</v>
      </c>
      <c r="R30" s="709">
        <f t="shared" si="18"/>
        <v>1333.0331006530062</v>
      </c>
      <c r="S30" s="709">
        <f t="shared" si="22"/>
        <v>-2055.5431033947134</v>
      </c>
      <c r="T30" s="709">
        <f t="shared" si="19"/>
        <v>-2182.2953875206854</v>
      </c>
      <c r="U30" s="709">
        <f t="shared" si="23"/>
        <v>-238.41627490925597</v>
      </c>
      <c r="V30" s="709">
        <f t="shared" si="24"/>
        <v>154.87656371711131</v>
      </c>
      <c r="W30" s="709">
        <f t="shared" si="20"/>
        <v>210.2919953181171</v>
      </c>
      <c r="X30" s="709">
        <f t="shared" si="13"/>
        <v>61.147988541294538</v>
      </c>
      <c r="Y30" s="709">
        <f t="shared" si="14"/>
        <v>61.147988541294538</v>
      </c>
      <c r="Z30" s="709">
        <f t="shared" si="3"/>
        <v>6.9280114041339989</v>
      </c>
      <c r="AA30" s="709">
        <f t="shared" si="4"/>
        <v>28.218104062722997</v>
      </c>
      <c r="AB30" s="709">
        <f t="shared" si="5"/>
        <v>36.707056307911998</v>
      </c>
      <c r="AC30" s="709">
        <f t="shared" si="6"/>
        <v>28.146828225231001</v>
      </c>
      <c r="AD30" s="709">
        <f t="shared" si="11"/>
        <v>35.146115466856998</v>
      </c>
      <c r="AE30" s="709">
        <f t="shared" si="8"/>
        <v>90</v>
      </c>
      <c r="AF30" s="709">
        <f t="shared" si="9"/>
        <v>10</v>
      </c>
    </row>
    <row r="31" spans="1:32" x14ac:dyDescent="0.2">
      <c r="A31" s="734" t="s">
        <v>11</v>
      </c>
      <c r="B31" s="734" t="s">
        <v>473</v>
      </c>
      <c r="C31" s="750" t="s">
        <v>435</v>
      </c>
      <c r="D31" s="709">
        <f>IF(ISNA(VLOOKUP($A31,'Figure B1.3. (2)'!$A$53:$B$86,2,0)),"NA",VLOOKUP($A31,'Figure B1.3. (2)'!$A$53:$B$86,2,0))</f>
        <v>9120.5823938119993</v>
      </c>
      <c r="E31" s="709">
        <f>IF(ISNA(VLOOKUP($A31,'Figure B1.3. (2)'!$D$51:$E$82,2,0)),"NA",VLOOKUP($A31,'Figure B1.3. (2)'!$D$51:$E$82,2,0))</f>
        <v>10084.763414818</v>
      </c>
      <c r="F31" s="709">
        <f>IF(ISNA(VLOOKUP($A31,'Figure B1.4. (2)'!$A$41:$C$73,2,0)),"NA",VLOOKUP($A31,'Figure B1.4. (2)'!$A$41:$C$73,2,0))</f>
        <v>53948.329656615002</v>
      </c>
      <c r="G31" s="709">
        <f>IF(ISNA(VLOOKUP($A31,'Figure B1.4. (2)'!$A$41:$C$73,3,0)),"NA",VLOOKUP($A31,'Figure B1.4. (2)'!$A$41:$C$73,3,0))</f>
        <v>29630.826311254001</v>
      </c>
      <c r="H31" s="707">
        <f>IF(ISNA(VLOOKUP($A31,'Figure B2.2. (2)'!$A$66:$D$99,2,0)),"NA",VLOOKUP($A31,'Figure B2.2. (2)'!$A$66:$D$99,2,0))</f>
        <v>3.3290925404676401</v>
      </c>
      <c r="I31" s="707">
        <f>IF(ISNA(VLOOKUP($A31,'Figure B2.2. (2)'!$A$66:$D$99,3,0)),"NA",VLOOKUP($A31,'Figure B2.2. (2)'!$A$66:$D$99,3,0))</f>
        <v>0.33289868654070998</v>
      </c>
      <c r="J31" s="707">
        <f>IF(ISNA(VLOOKUP($A31,'Figure B2.2. (2)'!$A$66:$D$99,4,0)),"NA",VLOOKUP($A31,'Figure B2.2. (2)'!$A$66:$D$99,4,0))</f>
        <v>3.6619912270083503</v>
      </c>
      <c r="K31" s="707">
        <f t="shared" ca="1" si="10"/>
        <v>7.4943413815593001</v>
      </c>
      <c r="L31" s="707">
        <f t="shared" si="15"/>
        <v>7.8208290995616423</v>
      </c>
      <c r="M31" s="707">
        <f t="shared" si="16"/>
        <v>14.953751113104181</v>
      </c>
      <c r="N31" s="709">
        <f t="shared" si="0"/>
        <v>90.835105752103004</v>
      </c>
      <c r="O31" s="709">
        <f t="shared" si="25"/>
        <v>90.838783111395003</v>
      </c>
      <c r="P31" s="709" t="str">
        <f t="shared" si="1"/>
        <v>NA</v>
      </c>
      <c r="Q31" s="709" t="str">
        <f t="shared" si="21"/>
        <v>NA</v>
      </c>
      <c r="R31" s="709">
        <f t="shared" si="18"/>
        <v>4548.2791067938906</v>
      </c>
      <c r="S31" s="709">
        <f t="shared" si="22"/>
        <v>1159.7029027461708</v>
      </c>
      <c r="T31" s="709">
        <f t="shared" si="19"/>
        <v>-679.96799898475581</v>
      </c>
      <c r="U31" s="709">
        <f t="shared" si="23"/>
        <v>-720.27699689355018</v>
      </c>
      <c r="V31" s="709">
        <f t="shared" si="24"/>
        <v>356.13985580762625</v>
      </c>
      <c r="W31" s="709">
        <f t="shared" si="20"/>
        <v>2203.80804281685</v>
      </c>
      <c r="X31" s="709">
        <f t="shared" si="13"/>
        <v>86.247675759968018</v>
      </c>
      <c r="Y31" s="709">
        <f t="shared" si="14"/>
        <v>87.83020192070137</v>
      </c>
      <c r="Z31" s="709">
        <f t="shared" si="3"/>
        <v>5.7155715571557</v>
      </c>
      <c r="AA31" s="709">
        <f t="shared" si="4"/>
        <v>30.363036303629997</v>
      </c>
      <c r="AB31" s="709">
        <f t="shared" si="5"/>
        <v>33.828382838284</v>
      </c>
      <c r="AC31" s="709">
        <f t="shared" si="6"/>
        <v>30.093009300930305</v>
      </c>
      <c r="AD31" s="709">
        <f t="shared" si="11"/>
        <v>36.078607860785695</v>
      </c>
      <c r="AE31" s="709">
        <f t="shared" si="8"/>
        <v>96.939693969396998</v>
      </c>
      <c r="AF31" s="709">
        <f t="shared" si="9"/>
        <v>3.0603060306030017</v>
      </c>
    </row>
    <row r="32" spans="1:32" x14ac:dyDescent="0.2">
      <c r="A32" s="734" t="s">
        <v>26</v>
      </c>
      <c r="B32" s="734" t="s">
        <v>474</v>
      </c>
      <c r="C32" s="750" t="s">
        <v>436</v>
      </c>
      <c r="D32" s="709">
        <f>IF(ISNA(VLOOKUP($A32,'Figure B1.3. (2)'!$A$53:$B$86,2,0)),"NA",VLOOKUP($A32,'Figure B1.3. (2)'!$A$53:$B$86,2,0))</f>
        <v>6955.6399044913996</v>
      </c>
      <c r="E32" s="709">
        <f>IF(ISNA(VLOOKUP($A32,'Figure B1.3. (2)'!$D$51:$E$82,2,0)),"NA",VLOOKUP($A32,'Figure B1.3. (2)'!$D$51:$E$82,2,0))</f>
        <v>8303.2752496279008</v>
      </c>
      <c r="F32" s="709">
        <f>IF(ISNA(VLOOKUP($A32,'Figure B1.4. (2)'!$A$41:$C$73,2,0)),"NA",VLOOKUP($A32,'Figure B1.4. (2)'!$A$41:$C$73,2,0))</f>
        <v>42194.869401327</v>
      </c>
      <c r="G32" s="709">
        <f>IF(ISNA(VLOOKUP($A32,'Figure B1.4. (2)'!$A$41:$C$73,3,0)),"NA",VLOOKUP($A32,'Figure B1.4. (2)'!$A$41:$C$73,3,0))</f>
        <v>30085.772721978999</v>
      </c>
      <c r="H32" s="707">
        <f>IF(ISNA(VLOOKUP($A32,'Figure B2.2. (2)'!$A$66:$D$99,2,0)),"NA",VLOOKUP($A32,'Figure B2.2. (2)'!$A$66:$D$99,2,0))</f>
        <v>2.6647412127934702</v>
      </c>
      <c r="I32" s="707">
        <f>IF(ISNA(VLOOKUP($A32,'Figure B2.2. (2)'!$A$66:$D$99,3,0)),"NA",VLOOKUP($A32,'Figure B2.2. (2)'!$A$66:$D$99,3,0))</f>
        <v>0.36908914428007999</v>
      </c>
      <c r="J32" s="707">
        <f>IF(ISNA(VLOOKUP($A32,'Figure B2.2. (2)'!$A$66:$D$99,4,0)),"NA",VLOOKUP($A32,'Figure B2.2. (2)'!$A$66:$D$99,4,0))</f>
        <v>3.0338303570735503</v>
      </c>
      <c r="K32" s="707">
        <f t="shared" ca="1" si="10"/>
        <v>8.1518519155117009</v>
      </c>
      <c r="L32" s="707">
        <f t="shared" si="15"/>
        <v>9.9824008355626681</v>
      </c>
      <c r="M32" s="707">
        <f t="shared" si="16"/>
        <v>13.034388095094442</v>
      </c>
      <c r="N32" s="709">
        <f t="shared" si="0"/>
        <v>95.973046512815998</v>
      </c>
      <c r="O32" s="709">
        <f t="shared" si="25"/>
        <v>96.949712744245005</v>
      </c>
      <c r="P32" s="709">
        <f t="shared" si="1"/>
        <v>65.312993935549102</v>
      </c>
      <c r="Q32" s="709">
        <f t="shared" si="21"/>
        <v>68.053475750431005</v>
      </c>
      <c r="R32" s="709">
        <f t="shared" si="18"/>
        <v>4379.9506558941221</v>
      </c>
      <c r="S32" s="709">
        <f t="shared" si="22"/>
        <v>991.37445184640228</v>
      </c>
      <c r="T32" s="709">
        <f t="shared" si="19"/>
        <v>191.76648603347468</v>
      </c>
      <c r="U32" s="709">
        <f t="shared" si="23"/>
        <v>569.98054923177096</v>
      </c>
      <c r="V32" s="709">
        <f t="shared" si="24"/>
        <v>-156.66578094770767</v>
      </c>
      <c r="W32" s="709">
        <f t="shared" si="20"/>
        <v>386.29319752886363</v>
      </c>
      <c r="X32" s="709" t="str">
        <f t="shared" si="13"/>
        <v>NA</v>
      </c>
      <c r="Y32" s="709" t="str">
        <f t="shared" si="14"/>
        <v>NA</v>
      </c>
      <c r="Z32" s="709">
        <f t="shared" si="3"/>
        <v>9.1300770571426</v>
      </c>
      <c r="AA32" s="709">
        <f t="shared" si="4"/>
        <v>32.813868516273999</v>
      </c>
      <c r="AB32" s="709">
        <f t="shared" si="5"/>
        <v>24.863977776401999</v>
      </c>
      <c r="AC32" s="709">
        <f t="shared" si="6"/>
        <v>33.192076650181406</v>
      </c>
      <c r="AD32" s="709">
        <f t="shared" si="11"/>
        <v>41.943945573416599</v>
      </c>
      <c r="AE32" s="709">
        <f t="shared" si="8"/>
        <v>75.989755204231997</v>
      </c>
      <c r="AF32" s="709">
        <f t="shared" si="9"/>
        <v>24.010244795768003</v>
      </c>
    </row>
    <row r="33" spans="1:32" x14ac:dyDescent="0.2">
      <c r="A33" s="734" t="s">
        <v>7</v>
      </c>
      <c r="B33" s="734" t="s">
        <v>475</v>
      </c>
      <c r="C33" s="750" t="s">
        <v>437</v>
      </c>
      <c r="D33" s="709">
        <f>IF(ISNA(VLOOKUP($A33,'Figure B1.3. (2)'!$A$53:$B$86,2,0)),"NA",VLOOKUP($A33,'Figure B1.3. (2)'!$A$53:$B$86,2,0))</f>
        <v>10663.799113703</v>
      </c>
      <c r="E33" s="709">
        <f>IF(ISNA(VLOOKUP($A33,'Figure B1.3. (2)'!$D$51:$E$82,2,0)),"NA",VLOOKUP($A33,'Figure B1.3. (2)'!$D$51:$E$82,2,0))</f>
        <v>11305.570285846001</v>
      </c>
      <c r="F33" s="709">
        <f>IF(ISNA(VLOOKUP($A33,'Figure B1.4. (2)'!$A$41:$C$73,2,0)),"NA",VLOOKUP($A33,'Figure B1.4. (2)'!$A$41:$C$73,2,0))</f>
        <v>71129.368653365003</v>
      </c>
      <c r="G33" s="709">
        <f>IF(ISNA(VLOOKUP($A33,'Figure B1.4. (2)'!$A$41:$C$73,3,0)),"NA",VLOOKUP($A33,'Figure B1.4. (2)'!$A$41:$C$73,3,0))</f>
        <v>35739.909451391999</v>
      </c>
      <c r="H33" s="707">
        <f>IF(ISNA(VLOOKUP($A33,'Figure B2.2. (2)'!$A$66:$D$99,2,0)),"NA",VLOOKUP($A33,'Figure B2.2. (2)'!$A$66:$D$99,2,0))</f>
        <v>3.7027035624115898</v>
      </c>
      <c r="I33" s="707">
        <f>IF(ISNA(VLOOKUP($A33,'Figure B2.2. (2)'!$A$66:$D$99,3,0)),"NA",VLOOKUP($A33,'Figure B2.2. (2)'!$A$66:$D$99,3,0))</f>
        <v>0</v>
      </c>
      <c r="J33" s="707">
        <f>IF(ISNA(VLOOKUP($A33,'Figure B2.2. (2)'!$A$66:$D$99,4,0)),"NA",VLOOKUP($A33,'Figure B2.2. (2)'!$A$66:$D$99,4,0))</f>
        <v>3.7027035624115898</v>
      </c>
      <c r="K33" s="707">
        <f t="shared" ca="1" si="10"/>
        <v>11.235733774081</v>
      </c>
      <c r="L33" s="707" t="str">
        <f t="shared" si="15"/>
        <v>NA</v>
      </c>
      <c r="M33" s="707" t="str">
        <f t="shared" si="16"/>
        <v>NA</v>
      </c>
      <c r="N33" s="709">
        <f t="shared" si="0"/>
        <v>94.057577848275002</v>
      </c>
      <c r="O33" s="709">
        <f t="shared" si="25"/>
        <v>94.088387643391997</v>
      </c>
      <c r="P33" s="709">
        <f t="shared" si="1"/>
        <v>49.663304451372689</v>
      </c>
      <c r="Q33" s="709">
        <f t="shared" si="21"/>
        <v>52.800960419675</v>
      </c>
      <c r="R33" s="709" t="str">
        <f t="shared" si="18"/>
        <v>NA</v>
      </c>
      <c r="S33" s="709" t="str">
        <f t="shared" si="22"/>
        <v>NA</v>
      </c>
      <c r="T33" s="709" t="str">
        <f t="shared" si="19"/>
        <v>NA</v>
      </c>
      <c r="U33" s="709" t="str">
        <f t="shared" si="23"/>
        <v>NA</v>
      </c>
      <c r="V33" s="709" t="str">
        <f t="shared" si="24"/>
        <v>NA</v>
      </c>
      <c r="W33" s="709" t="str">
        <f t="shared" si="20"/>
        <v>NA</v>
      </c>
      <c r="X33" s="709">
        <f t="shared" si="13"/>
        <v>81.968084511113645</v>
      </c>
      <c r="Y33" s="709">
        <f t="shared" si="14"/>
        <v>83.613850688377127</v>
      </c>
      <c r="Z33" s="709">
        <f t="shared" si="3"/>
        <v>6.7121496210628999</v>
      </c>
      <c r="AA33" s="709">
        <f t="shared" si="4"/>
        <v>24.45522870153</v>
      </c>
      <c r="AB33" s="709">
        <f t="shared" si="5"/>
        <v>30.746687254794004</v>
      </c>
      <c r="AC33" s="709">
        <f t="shared" si="6"/>
        <v>38.085934422613093</v>
      </c>
      <c r="AD33" s="709">
        <f t="shared" si="11"/>
        <v>31.167378322592899</v>
      </c>
      <c r="AE33" s="709">
        <f t="shared" si="8"/>
        <v>77.166086312572006</v>
      </c>
      <c r="AF33" s="709">
        <f t="shared" si="9"/>
        <v>22.833913687427994</v>
      </c>
    </row>
    <row r="34" spans="1:32" x14ac:dyDescent="0.2">
      <c r="A34" s="734" t="s">
        <v>121</v>
      </c>
      <c r="B34" s="734" t="s">
        <v>476</v>
      </c>
      <c r="C34" s="750" t="s">
        <v>438</v>
      </c>
      <c r="D34" s="709">
        <f>IF(ISNA(VLOOKUP($A34,'Figure B1.3. (2)'!$A$53:$B$86,2,0)),"NA",VLOOKUP($A34,'Figure B1.3. (2)'!$A$53:$B$86,2,0))</f>
        <v>15929.953941685</v>
      </c>
      <c r="E34" s="709">
        <f>IF(ISNA(VLOOKUP($A34,'Figure B1.3. (2)'!$D$51:$E$82,2,0)),"NA",VLOOKUP($A34,'Figure B1.3. (2)'!$D$51:$E$82,2,0))</f>
        <v>19697.552110859</v>
      </c>
      <c r="F34" s="709">
        <f>IF(ISNA(VLOOKUP($A34,'Figure B1.4. (2)'!$A$41:$C$73,2,0)),"NA",VLOOKUP($A34,'Figure B1.4. (2)'!$A$41:$C$73,2,0))</f>
        <v>98156.515063009996</v>
      </c>
      <c r="G34" s="709">
        <f>IF(ISNA(VLOOKUP($A34,'Figure B1.4. (2)'!$A$41:$C$73,3,0)),"NA",VLOOKUP($A34,'Figure B1.4. (2)'!$A$41:$C$73,3,0))</f>
        <v>62588.003867997002</v>
      </c>
      <c r="H34" s="707" t="str">
        <f>IF(ISNA(VLOOKUP($A34,'Figure B2.2. (2)'!$A$66:$D$99,2,0)),"NA",VLOOKUP($A34,'Figure B2.2. (2)'!$A$66:$D$99,2,0))</f>
        <v>NA</v>
      </c>
      <c r="I34" s="707" t="str">
        <f>IF(ISNA(VLOOKUP($A34,'Figure B2.2. (2)'!$A$66:$D$99,3,0)),"NA",VLOOKUP($A34,'Figure B2.2. (2)'!$A$66:$D$99,3,0))</f>
        <v>NA</v>
      </c>
      <c r="J34" s="707" t="str">
        <f>IF(ISNA(VLOOKUP($A34,'Figure B2.2. (2)'!$A$66:$D$99,4,0)),"NA",VLOOKUP($A34,'Figure B2.2. (2)'!$A$66:$D$99,4,0))</f>
        <v>NA</v>
      </c>
      <c r="K34" s="707">
        <f t="shared" ca="1" si="10"/>
        <v>14.867446854018</v>
      </c>
      <c r="L34" s="707" t="str">
        <f t="shared" si="15"/>
        <v>NA</v>
      </c>
      <c r="M34" s="707" t="str">
        <f t="shared" si="16"/>
        <v>NA</v>
      </c>
      <c r="N34" s="709">
        <f t="shared" si="0"/>
        <v>89.050338778848996</v>
      </c>
      <c r="O34" s="709">
        <f t="shared" si="25"/>
        <v>90.840845855929004</v>
      </c>
      <c r="P34" s="709">
        <f t="shared" si="1"/>
        <v>58.469544383948751</v>
      </c>
      <c r="Q34" s="709">
        <f t="shared" si="21"/>
        <v>65.658980286593007</v>
      </c>
      <c r="R34" s="709" t="str">
        <f t="shared" si="18"/>
        <v>NA</v>
      </c>
      <c r="S34" s="709" t="str">
        <f t="shared" si="22"/>
        <v>NA</v>
      </c>
      <c r="T34" s="709" t="str">
        <f t="shared" si="19"/>
        <v>NA</v>
      </c>
      <c r="U34" s="709" t="str">
        <f t="shared" si="23"/>
        <v>NA</v>
      </c>
      <c r="V34" s="709" t="str">
        <f t="shared" si="24"/>
        <v>NA</v>
      </c>
      <c r="W34" s="709" t="str">
        <f t="shared" si="20"/>
        <v>NA</v>
      </c>
      <c r="X34" s="709" t="str">
        <f t="shared" si="13"/>
        <v>NA</v>
      </c>
      <c r="Y34" s="709" t="str">
        <f t="shared" si="14"/>
        <v>NA</v>
      </c>
      <c r="Z34" s="709">
        <f t="shared" si="3"/>
        <v>16.235461170623999</v>
      </c>
      <c r="AA34" s="709">
        <f t="shared" si="4"/>
        <v>25.703188623692004</v>
      </c>
      <c r="AB34" s="709">
        <f t="shared" si="5"/>
        <v>23.416651005449999</v>
      </c>
      <c r="AC34" s="709">
        <f t="shared" si="6"/>
        <v>34.644699200233994</v>
      </c>
      <c r="AD34" s="709">
        <f t="shared" si="11"/>
        <v>41.938649794316007</v>
      </c>
      <c r="AE34" s="709">
        <f t="shared" si="8"/>
        <v>81.987512789994</v>
      </c>
      <c r="AF34" s="709">
        <f t="shared" si="9"/>
        <v>18.012487210006</v>
      </c>
    </row>
    <row r="35" spans="1:32" x14ac:dyDescent="0.2">
      <c r="A35" s="734" t="s">
        <v>41</v>
      </c>
      <c r="B35" s="734" t="s">
        <v>477</v>
      </c>
      <c r="C35" s="750" t="s">
        <v>439</v>
      </c>
      <c r="D35" s="709" t="str">
        <f>IF(ISNA(VLOOKUP($A35,'Figure B1.3. (2)'!$A$53:$B$86,2,0)),"NA",VLOOKUP($A35,'Figure B1.3. (2)'!$A$53:$B$86,2,0))</f>
        <v>NA</v>
      </c>
      <c r="E35" s="709" t="str">
        <f>IF(ISNA(VLOOKUP($A35,'Figure B1.3. (2)'!$D$51:$E$82,2,0)),"NA",VLOOKUP($A35,'Figure B1.3. (2)'!$D$51:$E$82,2,0))</f>
        <v>NA</v>
      </c>
      <c r="F35" s="709" t="str">
        <f>IF(ISNA(VLOOKUP($A35,'Figure B1.4. (2)'!$A$41:$C$73,2,0)),"NA",VLOOKUP($A35,'Figure B1.4. (2)'!$A$41:$C$73,2,0))</f>
        <v>NA</v>
      </c>
      <c r="G35" s="709" t="str">
        <f>IF(ISNA(VLOOKUP($A35,'Figure B1.4. (2)'!$A$41:$C$73,3,0)),"NA",VLOOKUP($A35,'Figure B1.4. (2)'!$A$41:$C$73,3,0))</f>
        <v>NA</v>
      </c>
      <c r="H35" s="707">
        <f>IF(ISNA(VLOOKUP($A35,'Figure B2.2. (2)'!$A$66:$D$99,2,0)),"NA",VLOOKUP($A35,'Figure B2.2. (2)'!$A$66:$D$99,2,0))</f>
        <v>2.9107966071608797</v>
      </c>
      <c r="I35" s="707">
        <f>IF(ISNA(VLOOKUP($A35,'Figure B2.2. (2)'!$A$66:$D$99,3,0)),"NA",VLOOKUP($A35,'Figure B2.2. (2)'!$A$66:$D$99,3,0))</f>
        <v>0.42503680188603998</v>
      </c>
      <c r="J35" s="707">
        <f>IF(ISNA(VLOOKUP($A35,'Figure B2.2. (2)'!$A$66:$D$99,4,0)),"NA",VLOOKUP($A35,'Figure B2.2. (2)'!$A$66:$D$99,4,0))</f>
        <v>3.3358334090469199</v>
      </c>
      <c r="K35" s="707" t="str">
        <f t="shared" ca="1" si="10"/>
        <v>NA</v>
      </c>
      <c r="L35" s="707">
        <f t="shared" si="15"/>
        <v>7.2683755082152333</v>
      </c>
      <c r="M35" s="707">
        <f t="shared" si="16"/>
        <v>7.8469909882477582</v>
      </c>
      <c r="N35" s="709" t="str">
        <f t="shared" si="0"/>
        <v>NA</v>
      </c>
      <c r="O35" s="709" t="str">
        <f t="shared" si="25"/>
        <v>NA</v>
      </c>
      <c r="P35" s="709" t="str">
        <f t="shared" si="1"/>
        <v>NA</v>
      </c>
      <c r="Q35" s="709" t="str">
        <f t="shared" si="21"/>
        <v>NA</v>
      </c>
      <c r="R35" s="709" t="str">
        <f t="shared" si="18"/>
        <v>NA</v>
      </c>
      <c r="S35" s="709" t="str">
        <f t="shared" si="22"/>
        <v>NA</v>
      </c>
      <c r="T35" s="709" t="str">
        <f t="shared" si="19"/>
        <v>NA</v>
      </c>
      <c r="U35" s="709" t="str">
        <f t="shared" si="23"/>
        <v>NA</v>
      </c>
      <c r="V35" s="709" t="str">
        <f t="shared" si="24"/>
        <v>NA</v>
      </c>
      <c r="W35" s="709" t="str">
        <f t="shared" si="20"/>
        <v>NA</v>
      </c>
      <c r="X35" s="709" t="str">
        <f t="shared" si="13"/>
        <v>NA</v>
      </c>
      <c r="Y35" s="709" t="str">
        <f t="shared" si="14"/>
        <v>NA</v>
      </c>
      <c r="Z35" s="709" t="str">
        <f t="shared" si="3"/>
        <v>NA</v>
      </c>
      <c r="AA35" s="709" t="str">
        <f t="shared" si="4"/>
        <v>NA</v>
      </c>
      <c r="AB35" s="709" t="str">
        <f t="shared" si="5"/>
        <v>NA</v>
      </c>
      <c r="AC35" s="709" t="str">
        <f t="shared" si="6"/>
        <v>NA</v>
      </c>
      <c r="AD35" s="710" t="str">
        <f t="shared" si="7"/>
        <v>NA</v>
      </c>
      <c r="AE35" s="709" t="str">
        <f t="shared" si="8"/>
        <v>NA</v>
      </c>
      <c r="AF35" s="709" t="str">
        <f t="shared" si="9"/>
        <v>NA</v>
      </c>
    </row>
    <row r="36" spans="1:32" x14ac:dyDescent="0.2">
      <c r="A36" s="734" t="s">
        <v>6</v>
      </c>
      <c r="B36" s="734" t="s">
        <v>478</v>
      </c>
      <c r="C36" s="750" t="s">
        <v>440</v>
      </c>
      <c r="D36" s="709">
        <f>IF(ISNA(VLOOKUP($A36,'Figure B1.3. (2)'!$A$53:$B$86,2,0)),"NA",VLOOKUP($A36,'Figure B1.3. (2)'!$A$53:$B$86,2,0))</f>
        <v>10669.367483488</v>
      </c>
      <c r="E36" s="709">
        <f>IF(ISNA(VLOOKUP($A36,'Figure B1.3. (2)'!$D$51:$E$82,2,0)),"NA",VLOOKUP($A36,'Figure B1.3. (2)'!$D$51:$E$82,2,0))</f>
        <v>13092.400304334</v>
      </c>
      <c r="F36" s="709">
        <f>IF(ISNA(VLOOKUP($A36,'Figure B1.4. (2)'!$A$41:$C$73,2,0)),"NA",VLOOKUP($A36,'Figure B1.4. (2)'!$A$41:$C$73,2,0))</f>
        <v>63620.330669893003</v>
      </c>
      <c r="G36" s="709">
        <f>IF(ISNA(VLOOKUP($A36,'Figure B1.4. (2)'!$A$41:$C$73,3,0)),"NA",VLOOKUP($A36,'Figure B1.4. (2)'!$A$41:$C$73,3,0))</f>
        <v>42630.144905585003</v>
      </c>
      <c r="H36" s="707">
        <f>IF(ISNA(VLOOKUP($A36,'Figure B2.2. (2)'!$A$66:$D$99,2,0)),"NA",VLOOKUP($A36,'Figure B2.2. (2)'!$A$66:$D$99,2,0))</f>
        <v>4.0706372187894999</v>
      </c>
      <c r="I36" s="707">
        <f>IF(ISNA(VLOOKUP($A36,'Figure B2.2. (2)'!$A$66:$D$99,3,0)),"NA",VLOOKUP($A36,'Figure B2.2. (2)'!$A$66:$D$99,3,0))</f>
        <v>0.76733069343294003</v>
      </c>
      <c r="J36" s="707">
        <f>IF(ISNA(VLOOKUP($A36,'Figure B2.2. (2)'!$A$66:$D$99,4,0)),"NA",VLOOKUP($A36,'Figure B2.2. (2)'!$A$66:$D$99,4,0))</f>
        <v>4.8379679122224397</v>
      </c>
      <c r="K36" s="707">
        <f t="shared" ca="1" si="10"/>
        <v>12.09727772772</v>
      </c>
      <c r="L36" s="707" t="str">
        <f t="shared" si="15"/>
        <v>NA</v>
      </c>
      <c r="M36" s="707" t="str">
        <f t="shared" si="16"/>
        <v>NA</v>
      </c>
      <c r="N36" s="709">
        <f t="shared" si="0"/>
        <v>97.215083157284994</v>
      </c>
      <c r="O36" s="709">
        <f t="shared" si="25"/>
        <v>97.493235370932993</v>
      </c>
      <c r="P36" s="709">
        <f t="shared" si="1"/>
        <v>65.909606976834809</v>
      </c>
      <c r="Q36" s="709">
        <f t="shared" si="21"/>
        <v>67.797717017018002</v>
      </c>
      <c r="R36" s="709" t="str">
        <f t="shared" si="18"/>
        <v>NA</v>
      </c>
      <c r="S36" s="709" t="str">
        <f t="shared" si="22"/>
        <v>NA</v>
      </c>
      <c r="T36" s="709" t="str">
        <f t="shared" si="19"/>
        <v>NA</v>
      </c>
      <c r="U36" s="709" t="str">
        <f t="shared" si="23"/>
        <v>NA</v>
      </c>
      <c r="V36" s="709" t="str">
        <f t="shared" si="24"/>
        <v>NA</v>
      </c>
      <c r="W36" s="709" t="str">
        <f t="shared" si="20"/>
        <v>NA</v>
      </c>
      <c r="X36" s="709" t="str">
        <f t="shared" si="13"/>
        <v>NA</v>
      </c>
      <c r="Y36" s="709" t="str">
        <f t="shared" si="14"/>
        <v>NA</v>
      </c>
      <c r="Z36" s="709">
        <f t="shared" si="3"/>
        <v>27.298902913035</v>
      </c>
      <c r="AA36" s="709">
        <f t="shared" si="4"/>
        <v>32.616151321270998</v>
      </c>
      <c r="AB36" s="709">
        <f t="shared" si="5"/>
        <v>22.306014020702001</v>
      </c>
      <c r="AC36" s="709">
        <f t="shared" si="6"/>
        <v>17.778931744992008</v>
      </c>
      <c r="AD36" s="709">
        <f t="shared" si="11"/>
        <v>59.915054234305998</v>
      </c>
      <c r="AE36" s="709">
        <f t="shared" si="8"/>
        <v>84.122272299231994</v>
      </c>
      <c r="AF36" s="709">
        <f t="shared" si="9"/>
        <v>15.877727700768006</v>
      </c>
    </row>
    <row r="37" spans="1:32" x14ac:dyDescent="0.2">
      <c r="A37" s="734" t="s">
        <v>4</v>
      </c>
      <c r="B37" s="734" t="s">
        <v>441</v>
      </c>
      <c r="C37" s="750" t="s">
        <v>442</v>
      </c>
      <c r="D37" s="709">
        <f>IF(ISNA(VLOOKUP($A37,'Figure B1.3. (2)'!$A$53:$B$86,2,0)),"NA",VLOOKUP($A37,'Figure B1.3. (2)'!$A$53:$B$86,2,0))</f>
        <v>10958.679328169999</v>
      </c>
      <c r="E37" s="709">
        <f>IF(ISNA(VLOOKUP($A37,'Figure B1.3. (2)'!$D$51:$E$82,2,0)),"NA",VLOOKUP($A37,'Figure B1.3. (2)'!$D$51:$E$82,2,0))</f>
        <v>11946.739410718001</v>
      </c>
      <c r="F37" s="709">
        <f>IF(ISNA(VLOOKUP($A37,'Figure B1.4. (2)'!$A$41:$C$73,2,0)),"NA",VLOOKUP($A37,'Figure B1.4. (2)'!$A$41:$C$73,2,0))</f>
        <v>65301.969139629</v>
      </c>
      <c r="G37" s="709">
        <f>IF(ISNA(VLOOKUP($A37,'Figure B1.4. (2)'!$A$41:$C$73,3,0)),"NA",VLOOKUP($A37,'Figure B1.4. (2)'!$A$41:$C$73,3,0))</f>
        <v>35754.680712371002</v>
      </c>
      <c r="H37" s="707">
        <f>IF(ISNA(VLOOKUP($A37,'Figure B2.2. (2)'!$A$66:$D$99,2,0)),"NA",VLOOKUP($A37,'Figure B2.2. (2)'!$A$66:$D$99,2,0))</f>
        <v>3.25103598569215</v>
      </c>
      <c r="I37" s="707">
        <f>IF(ISNA(VLOOKUP($A37,'Figure B2.2. (2)'!$A$66:$D$99,3,0)),"NA",VLOOKUP($A37,'Figure B2.2. (2)'!$A$66:$D$99,3,0))</f>
        <v>0.27769336447046</v>
      </c>
      <c r="J37" s="707">
        <f>IF(ISNA(VLOOKUP($A37,'Figure B2.2. (2)'!$A$66:$D$99,4,0)),"NA",VLOOKUP($A37,'Figure B2.2. (2)'!$A$66:$D$99,4,0))</f>
        <v>3.5287293501626102</v>
      </c>
      <c r="K37" s="707">
        <f t="shared" ca="1" si="10"/>
        <v>11.564262114573999</v>
      </c>
      <c r="L37" s="708" t="s">
        <v>354</v>
      </c>
      <c r="M37" s="707">
        <f t="shared" si="16"/>
        <v>7.0224541122620581</v>
      </c>
      <c r="N37" s="709">
        <f t="shared" si="0"/>
        <v>92.199633469562002</v>
      </c>
      <c r="O37" s="709">
        <f t="shared" si="25"/>
        <v>92.198866622093007</v>
      </c>
      <c r="P37" s="709">
        <f t="shared" si="1"/>
        <v>50.206487541638282</v>
      </c>
      <c r="Q37" s="709">
        <f t="shared" si="21"/>
        <v>54.454107518999002</v>
      </c>
      <c r="R37" s="709">
        <f t="shared" si="18"/>
        <v>3845.8161490683228</v>
      </c>
      <c r="S37" s="709">
        <f t="shared" si="22"/>
        <v>457.23994502060305</v>
      </c>
      <c r="T37" s="709">
        <f t="shared" si="19"/>
        <v>1205.8601700249724</v>
      </c>
      <c r="U37" s="709">
        <f t="shared" si="23"/>
        <v>365.28618020750116</v>
      </c>
      <c r="V37" s="709">
        <f t="shared" si="24"/>
        <v>-1331.9157014221748</v>
      </c>
      <c r="W37" s="709">
        <f t="shared" si="20"/>
        <v>218.00929621030437</v>
      </c>
      <c r="X37" s="709">
        <f t="shared" si="13"/>
        <v>67.50311812542661</v>
      </c>
      <c r="Y37" s="709">
        <f t="shared" si="14"/>
        <v>68.8303030082334</v>
      </c>
      <c r="Z37" s="709">
        <f t="shared" si="3"/>
        <v>15.376459156084</v>
      </c>
      <c r="AA37" s="709">
        <f t="shared" si="4"/>
        <v>28.638680491323999</v>
      </c>
      <c r="AB37" s="709">
        <f t="shared" si="5"/>
        <v>24.658643395795</v>
      </c>
      <c r="AC37" s="709">
        <f t="shared" si="6"/>
        <v>31.326216956797008</v>
      </c>
      <c r="AD37" s="709">
        <f t="shared" si="11"/>
        <v>44.015139647407999</v>
      </c>
      <c r="AE37" s="709">
        <f t="shared" si="8"/>
        <v>87.159695996531994</v>
      </c>
      <c r="AF37" s="709">
        <f t="shared" si="9"/>
        <v>12.840304003468006</v>
      </c>
    </row>
    <row r="38" spans="1:32" x14ac:dyDescent="0.2">
      <c r="A38" s="705"/>
      <c r="B38" s="705"/>
      <c r="C38" s="751"/>
      <c r="D38" s="719"/>
      <c r="E38" s="720"/>
      <c r="F38" s="706"/>
      <c r="G38" s="706"/>
      <c r="H38" s="706"/>
      <c r="I38" s="706"/>
      <c r="J38" s="706"/>
      <c r="K38" s="706"/>
    </row>
    <row r="39" spans="1:32" x14ac:dyDescent="0.2">
      <c r="A39" s="705"/>
      <c r="B39" s="705"/>
      <c r="C39" s="751"/>
      <c r="D39" s="719"/>
      <c r="E39" s="720"/>
      <c r="F39" s="706"/>
      <c r="G39" s="706"/>
      <c r="H39" s="706"/>
      <c r="I39" s="706"/>
      <c r="J39" s="706"/>
      <c r="K39" s="706"/>
    </row>
    <row r="40" spans="1:32" x14ac:dyDescent="0.2">
      <c r="A40" s="705"/>
      <c r="B40" s="705"/>
      <c r="C40" s="751"/>
      <c r="D40" s="719"/>
      <c r="E40" s="720"/>
      <c r="F40" s="706"/>
      <c r="G40" s="706"/>
      <c r="H40" s="706"/>
      <c r="I40" s="706"/>
      <c r="J40" s="706"/>
      <c r="K40" s="706"/>
    </row>
    <row r="41" spans="1:32" x14ac:dyDescent="0.2">
      <c r="A41" s="705"/>
      <c r="B41" s="705"/>
      <c r="C41" s="751"/>
      <c r="D41" s="705"/>
      <c r="E41" s="705"/>
      <c r="F41" s="705"/>
      <c r="G41" s="705"/>
      <c r="H41" s="759"/>
      <c r="I41" s="758"/>
      <c r="J41" s="705"/>
      <c r="K41" s="705"/>
      <c r="L41" s="705"/>
      <c r="M41" s="705"/>
      <c r="N41" s="705"/>
      <c r="O41" s="705"/>
      <c r="P41" s="705"/>
      <c r="Q41" s="705"/>
      <c r="R41" s="705"/>
      <c r="S41" s="705"/>
      <c r="T41" s="705"/>
      <c r="U41" s="705"/>
      <c r="V41" s="705"/>
      <c r="W41" s="705"/>
      <c r="X41" s="705"/>
      <c r="Y41" s="705"/>
      <c r="Z41" s="705"/>
      <c r="AA41" s="705"/>
      <c r="AB41" s="705"/>
      <c r="AC41" s="705"/>
      <c r="AD41" s="705"/>
      <c r="AE41" s="705"/>
    </row>
    <row r="42" spans="1:32" x14ac:dyDescent="0.2">
      <c r="A42" s="705"/>
      <c r="B42" s="705"/>
      <c r="C42" s="751"/>
      <c r="D42" s="705"/>
      <c r="E42" s="705"/>
      <c r="F42" s="705"/>
      <c r="G42" s="705"/>
      <c r="H42" s="759"/>
      <c r="I42" s="758"/>
      <c r="J42" s="705"/>
      <c r="K42" s="705"/>
      <c r="L42" s="705"/>
      <c r="M42" s="705"/>
      <c r="N42" s="705"/>
      <c r="O42" s="705"/>
      <c r="P42" s="705"/>
      <c r="Q42" s="705"/>
      <c r="R42" s="705"/>
      <c r="S42" s="705"/>
      <c r="T42" s="705"/>
      <c r="U42" s="705"/>
      <c r="V42" s="705"/>
      <c r="W42" s="705"/>
      <c r="X42" s="705"/>
      <c r="Y42" s="705"/>
      <c r="Z42" s="705"/>
      <c r="AA42" s="705"/>
      <c r="AB42" s="705"/>
      <c r="AC42" s="705"/>
      <c r="AD42" s="705"/>
      <c r="AE42" s="705"/>
    </row>
    <row r="43" spans="1:32" x14ac:dyDescent="0.2">
      <c r="A43" s="705"/>
      <c r="B43" s="705"/>
      <c r="C43" s="751"/>
      <c r="D43" s="719"/>
      <c r="E43" s="720"/>
      <c r="F43" s="706"/>
      <c r="G43" s="706"/>
      <c r="H43" s="706"/>
      <c r="I43" s="706"/>
      <c r="J43" s="706"/>
      <c r="K43" s="706"/>
    </row>
    <row r="44" spans="1:32" x14ac:dyDescent="0.2">
      <c r="A44" s="705"/>
      <c r="B44" s="705"/>
      <c r="C44" s="751"/>
      <c r="D44" s="719"/>
      <c r="E44" s="720"/>
      <c r="F44" s="706"/>
      <c r="G44" s="706"/>
      <c r="H44" s="706"/>
      <c r="I44" s="706"/>
      <c r="J44" s="706"/>
      <c r="K44" s="706"/>
    </row>
    <row r="45" spans="1:32" x14ac:dyDescent="0.2">
      <c r="A45" s="705"/>
      <c r="B45" s="705"/>
      <c r="C45" s="751"/>
      <c r="D45" s="719"/>
      <c r="E45" s="720"/>
      <c r="F45" s="706"/>
      <c r="G45" s="706"/>
      <c r="H45" s="706"/>
      <c r="I45" s="706"/>
      <c r="J45" s="706"/>
      <c r="K45" s="706"/>
    </row>
    <row r="46" spans="1:32" x14ac:dyDescent="0.2">
      <c r="A46" s="705"/>
      <c r="B46" s="705"/>
      <c r="C46" s="751"/>
      <c r="D46" s="719"/>
      <c r="E46" s="720"/>
      <c r="F46" s="706"/>
      <c r="G46" s="706"/>
      <c r="H46" s="706"/>
      <c r="I46" s="706"/>
      <c r="J46" s="706"/>
      <c r="K46" s="706"/>
    </row>
    <row r="47" spans="1:32" x14ac:dyDescent="0.2">
      <c r="A47" s="705"/>
      <c r="B47" s="705"/>
      <c r="C47" s="751"/>
      <c r="D47" s="719"/>
      <c r="E47" s="720"/>
      <c r="F47" s="706"/>
      <c r="G47" s="706"/>
      <c r="H47" s="706"/>
      <c r="I47" s="706"/>
      <c r="J47" s="706"/>
      <c r="K47" s="706"/>
    </row>
    <row r="48" spans="1:32" x14ac:dyDescent="0.2">
      <c r="A48" s="705"/>
      <c r="B48" s="705"/>
      <c r="C48" s="751"/>
      <c r="D48" s="719"/>
      <c r="E48" s="720"/>
      <c r="F48" s="706"/>
      <c r="G48" s="706"/>
      <c r="H48" s="706"/>
      <c r="I48" s="706"/>
      <c r="J48" s="706"/>
      <c r="K48" s="706"/>
    </row>
    <row r="49" spans="1:11" x14ac:dyDescent="0.2">
      <c r="A49" s="705"/>
      <c r="B49" s="705"/>
      <c r="C49" s="751"/>
      <c r="D49" s="719"/>
      <c r="E49" s="720"/>
      <c r="F49" s="706"/>
      <c r="G49" s="706"/>
      <c r="H49" s="706"/>
      <c r="I49" s="706"/>
      <c r="J49" s="706"/>
      <c r="K49" s="706"/>
    </row>
    <row r="50" spans="1:11" x14ac:dyDescent="0.2">
      <c r="A50" s="721"/>
      <c r="B50" s="721"/>
      <c r="C50" s="752"/>
      <c r="D50" s="719"/>
      <c r="E50" s="720"/>
      <c r="F50" s="706"/>
      <c r="G50" s="706"/>
      <c r="H50" s="706"/>
      <c r="I50" s="706"/>
      <c r="J50" s="706"/>
      <c r="K50" s="706"/>
    </row>
    <row r="51" spans="1:11" x14ac:dyDescent="0.2">
      <c r="A51" s="705"/>
      <c r="B51" s="705"/>
      <c r="C51" s="751"/>
      <c r="D51" s="719"/>
      <c r="E51" s="720"/>
      <c r="F51" s="706"/>
      <c r="G51" s="706"/>
      <c r="H51" s="706"/>
      <c r="I51" s="706"/>
      <c r="J51" s="706"/>
      <c r="K51" s="706"/>
    </row>
    <row r="52" spans="1:11" x14ac:dyDescent="0.2">
      <c r="A52" s="705"/>
      <c r="B52" s="705"/>
      <c r="C52" s="751"/>
      <c r="D52" s="719"/>
      <c r="E52" s="720"/>
      <c r="F52" s="706"/>
      <c r="G52" s="706"/>
      <c r="H52" s="706"/>
      <c r="I52" s="706"/>
      <c r="J52" s="706"/>
      <c r="K52" s="706"/>
    </row>
    <row r="53" spans="1:11" x14ac:dyDescent="0.2">
      <c r="A53" s="705"/>
      <c r="B53" s="705"/>
      <c r="C53" s="751"/>
      <c r="D53" s="719"/>
      <c r="E53" s="720"/>
      <c r="F53" s="706"/>
      <c r="G53" s="706"/>
      <c r="H53" s="706"/>
      <c r="I53" s="706"/>
      <c r="J53" s="706"/>
      <c r="K53" s="706"/>
    </row>
    <row r="54" spans="1:11" x14ac:dyDescent="0.2">
      <c r="A54" s="705"/>
      <c r="B54" s="705"/>
      <c r="C54" s="751"/>
      <c r="D54" s="719"/>
      <c r="E54" s="720"/>
      <c r="F54" s="706"/>
      <c r="G54" s="706"/>
      <c r="H54" s="706"/>
      <c r="I54" s="706"/>
      <c r="J54" s="706"/>
      <c r="K54" s="706"/>
    </row>
    <row r="55" spans="1:11" x14ac:dyDescent="0.2">
      <c r="A55" s="705"/>
      <c r="B55" s="705"/>
      <c r="C55" s="751"/>
      <c r="D55" s="719"/>
      <c r="E55" s="720"/>
      <c r="F55" s="706"/>
      <c r="G55" s="706"/>
      <c r="H55" s="706"/>
      <c r="I55" s="706"/>
      <c r="J55" s="706"/>
      <c r="K55" s="706"/>
    </row>
    <row r="56" spans="1:11" x14ac:dyDescent="0.2">
      <c r="A56" s="705"/>
      <c r="B56" s="705"/>
      <c r="C56" s="751"/>
      <c r="D56" s="719"/>
      <c r="E56" s="720"/>
      <c r="F56" s="706"/>
      <c r="G56" s="706"/>
      <c r="H56" s="706"/>
      <c r="I56" s="706"/>
      <c r="J56" s="706"/>
      <c r="K56" s="706"/>
    </row>
    <row r="57" spans="1:11" x14ac:dyDescent="0.2">
      <c r="A57" s="705"/>
      <c r="B57" s="705"/>
      <c r="C57" s="751"/>
      <c r="D57" s="719"/>
      <c r="E57" s="720"/>
      <c r="F57" s="706"/>
      <c r="G57" s="706"/>
      <c r="H57" s="706"/>
      <c r="I57" s="706"/>
      <c r="J57" s="706"/>
      <c r="K57" s="706"/>
    </row>
    <row r="58" spans="1:11" x14ac:dyDescent="0.2">
      <c r="A58" s="705"/>
      <c r="B58" s="705"/>
      <c r="C58" s="751"/>
      <c r="D58" s="719"/>
      <c r="E58" s="720"/>
      <c r="F58" s="706"/>
      <c r="G58" s="706"/>
      <c r="H58" s="706"/>
      <c r="I58" s="706"/>
      <c r="J58" s="706"/>
      <c r="K58" s="706"/>
    </row>
    <row r="59" spans="1:11" x14ac:dyDescent="0.2">
      <c r="A59" s="705"/>
      <c r="B59" s="705"/>
      <c r="C59" s="751"/>
      <c r="D59" s="719"/>
      <c r="E59" s="720"/>
      <c r="F59" s="706"/>
      <c r="G59" s="706"/>
      <c r="H59" s="706"/>
      <c r="I59" s="706"/>
      <c r="J59" s="706"/>
      <c r="K59" s="706"/>
    </row>
    <row r="60" spans="1:11" x14ac:dyDescent="0.2">
      <c r="A60" s="705"/>
      <c r="B60" s="705"/>
      <c r="C60" s="751"/>
      <c r="D60" s="719"/>
      <c r="E60" s="720"/>
      <c r="F60" s="706"/>
      <c r="G60" s="706"/>
      <c r="H60" s="706"/>
      <c r="I60" s="706"/>
      <c r="J60" s="706"/>
      <c r="K60" s="706"/>
    </row>
    <row r="61" spans="1:11" x14ac:dyDescent="0.2">
      <c r="A61" s="705"/>
      <c r="B61" s="705"/>
      <c r="C61" s="751"/>
      <c r="D61" s="719"/>
      <c r="E61" s="720"/>
      <c r="F61" s="706"/>
      <c r="G61" s="706"/>
      <c r="H61" s="706"/>
      <c r="I61" s="706"/>
      <c r="J61" s="706"/>
      <c r="K61" s="706"/>
    </row>
    <row r="62" spans="1:11" x14ac:dyDescent="0.2">
      <c r="A62" s="705"/>
      <c r="B62" s="705"/>
      <c r="C62" s="751"/>
      <c r="D62" s="719"/>
      <c r="E62" s="720"/>
      <c r="F62" s="706"/>
      <c r="G62" s="706"/>
      <c r="H62" s="706"/>
      <c r="I62" s="706"/>
      <c r="J62" s="706"/>
      <c r="K62" s="706"/>
    </row>
    <row r="63" spans="1:11" x14ac:dyDescent="0.2">
      <c r="A63" s="705"/>
      <c r="B63" s="705"/>
      <c r="C63" s="751"/>
      <c r="D63" s="719"/>
      <c r="E63" s="720"/>
      <c r="F63" s="706"/>
      <c r="G63" s="706"/>
      <c r="H63" s="706"/>
      <c r="I63" s="706"/>
      <c r="J63" s="706"/>
      <c r="K63" s="706"/>
    </row>
    <row r="64" spans="1:11" x14ac:dyDescent="0.2">
      <c r="A64" s="705"/>
      <c r="B64" s="705"/>
      <c r="C64" s="751"/>
      <c r="D64" s="719"/>
      <c r="E64" s="720"/>
      <c r="F64" s="706"/>
      <c r="G64" s="706"/>
      <c r="H64" s="706"/>
      <c r="I64" s="706"/>
      <c r="J64" s="706"/>
      <c r="K64" s="706"/>
    </row>
    <row r="65" spans="1:11" x14ac:dyDescent="0.2">
      <c r="A65" s="705"/>
      <c r="B65" s="705"/>
      <c r="C65" s="751"/>
      <c r="D65" s="706"/>
      <c r="E65" s="720"/>
      <c r="F65" s="706"/>
      <c r="G65" s="706"/>
      <c r="H65" s="706"/>
      <c r="I65" s="706"/>
      <c r="J65" s="706"/>
      <c r="K65" s="706"/>
    </row>
    <row r="66" spans="1:11" x14ac:dyDescent="0.2">
      <c r="A66" s="705"/>
      <c r="B66" s="705"/>
      <c r="C66" s="751"/>
      <c r="D66" s="706"/>
      <c r="E66" s="720"/>
      <c r="F66" s="706"/>
      <c r="G66" s="706"/>
      <c r="H66" s="706"/>
      <c r="I66" s="706"/>
      <c r="J66" s="706"/>
      <c r="K66" s="706"/>
    </row>
    <row r="67" spans="1:11" x14ac:dyDescent="0.2">
      <c r="A67" s="705"/>
      <c r="B67" s="705"/>
      <c r="C67" s="751"/>
      <c r="D67" s="706"/>
      <c r="E67" s="720"/>
      <c r="F67" s="706"/>
      <c r="G67" s="706"/>
      <c r="H67" s="706"/>
      <c r="I67" s="706"/>
      <c r="J67" s="706"/>
      <c r="K67" s="706"/>
    </row>
    <row r="68" spans="1:11" x14ac:dyDescent="0.2">
      <c r="A68" s="705"/>
      <c r="B68" s="705"/>
      <c r="C68" s="751"/>
      <c r="D68" s="706"/>
      <c r="E68" s="720"/>
      <c r="F68" s="706"/>
      <c r="G68" s="706"/>
      <c r="H68" s="706"/>
      <c r="I68" s="706"/>
      <c r="J68" s="706"/>
      <c r="K68" s="706"/>
    </row>
    <row r="69" spans="1:11" x14ac:dyDescent="0.2">
      <c r="A69" s="705"/>
      <c r="B69" s="705"/>
      <c r="C69" s="751"/>
      <c r="D69" s="706"/>
      <c r="E69" s="720"/>
      <c r="F69" s="706"/>
      <c r="G69" s="706"/>
      <c r="H69" s="706"/>
      <c r="I69" s="706"/>
      <c r="J69" s="706"/>
      <c r="K69" s="706"/>
    </row>
    <row r="70" spans="1:11" x14ac:dyDescent="0.2">
      <c r="A70" s="705"/>
      <c r="B70" s="705"/>
      <c r="C70" s="751"/>
      <c r="D70" s="706"/>
      <c r="E70" s="720"/>
      <c r="F70" s="706"/>
      <c r="G70" s="706"/>
      <c r="H70" s="706"/>
      <c r="I70" s="706"/>
      <c r="J70" s="706"/>
      <c r="K70" s="706"/>
    </row>
    <row r="71" spans="1:11" ht="13.5" x14ac:dyDescent="0.25">
      <c r="A71" s="718"/>
      <c r="B71" s="718"/>
      <c r="C71" s="753"/>
      <c r="D71" s="706"/>
      <c r="E71" s="722"/>
      <c r="F71" s="706"/>
      <c r="G71" s="706"/>
      <c r="H71" s="706"/>
      <c r="I71" s="706"/>
      <c r="J71" s="706"/>
      <c r="K71" s="706"/>
    </row>
    <row r="72" spans="1:11" ht="13.5" x14ac:dyDescent="0.25">
      <c r="A72" s="718"/>
      <c r="B72" s="718"/>
      <c r="C72" s="753"/>
      <c r="D72" s="706"/>
      <c r="E72" s="706"/>
      <c r="F72" s="706"/>
      <c r="G72" s="706"/>
      <c r="H72" s="706"/>
      <c r="I72" s="706"/>
      <c r="J72" s="706"/>
      <c r="K72" s="706"/>
    </row>
    <row r="73" spans="1:11" x14ac:dyDescent="0.2">
      <c r="D73" s="706"/>
      <c r="E73" s="706"/>
      <c r="F73" s="706"/>
      <c r="G73" s="706"/>
      <c r="H73" s="706"/>
      <c r="I73" s="706"/>
      <c r="J73" s="706"/>
      <c r="K73" s="706"/>
    </row>
    <row r="74" spans="1:11" x14ac:dyDescent="0.2">
      <c r="D74" s="706"/>
      <c r="E74" s="706"/>
      <c r="F74" s="706"/>
      <c r="G74" s="706"/>
      <c r="H74" s="706"/>
      <c r="I74" s="706"/>
      <c r="J74" s="706"/>
      <c r="K74" s="706"/>
    </row>
    <row r="75" spans="1:11" x14ac:dyDescent="0.2">
      <c r="D75" s="706"/>
      <c r="E75" s="706"/>
      <c r="F75" s="706"/>
      <c r="G75" s="706"/>
      <c r="H75" s="706"/>
      <c r="I75" s="706"/>
      <c r="J75" s="706"/>
      <c r="K75" s="706"/>
    </row>
    <row r="76" spans="1:11" x14ac:dyDescent="0.2">
      <c r="D76" s="706"/>
      <c r="E76" s="706"/>
      <c r="F76" s="706"/>
      <c r="G76" s="706"/>
      <c r="H76" s="706"/>
      <c r="I76" s="706"/>
      <c r="J76" s="706"/>
      <c r="K76" s="706"/>
    </row>
    <row r="77" spans="1:11" x14ac:dyDescent="0.2">
      <c r="D77" s="706"/>
      <c r="E77" s="706"/>
      <c r="F77" s="706"/>
      <c r="G77" s="706"/>
      <c r="H77" s="706"/>
      <c r="I77" s="706"/>
      <c r="J77" s="706"/>
      <c r="K77" s="706"/>
    </row>
    <row r="78" spans="1:11" x14ac:dyDescent="0.2">
      <c r="D78" s="706"/>
      <c r="E78" s="706"/>
      <c r="F78" s="706"/>
      <c r="G78" s="706"/>
      <c r="H78" s="706"/>
      <c r="I78" s="706"/>
      <c r="J78" s="706"/>
      <c r="K78" s="706"/>
    </row>
    <row r="79" spans="1:11" x14ac:dyDescent="0.2">
      <c r="D79" s="706"/>
      <c r="E79" s="706"/>
      <c r="F79" s="706"/>
      <c r="G79" s="706"/>
      <c r="H79" s="706"/>
      <c r="I79" s="706"/>
      <c r="J79" s="706"/>
      <c r="K79" s="706"/>
    </row>
    <row r="80" spans="1:11" x14ac:dyDescent="0.2">
      <c r="D80" s="706"/>
      <c r="E80" s="706"/>
      <c r="F80" s="706"/>
      <c r="G80" s="706"/>
      <c r="H80" s="706"/>
      <c r="I80" s="706"/>
      <c r="J80" s="706"/>
      <c r="K80" s="706"/>
    </row>
    <row r="81" spans="4:11" x14ac:dyDescent="0.2">
      <c r="D81" s="706"/>
      <c r="E81" s="706"/>
      <c r="F81" s="706"/>
      <c r="G81" s="706"/>
      <c r="H81" s="706"/>
      <c r="I81" s="706"/>
      <c r="J81" s="706"/>
      <c r="K81" s="706"/>
    </row>
    <row r="82" spans="4:11" x14ac:dyDescent="0.2">
      <c r="D82" s="706"/>
      <c r="E82" s="706"/>
      <c r="F82" s="706"/>
      <c r="G82" s="706"/>
      <c r="H82" s="706"/>
      <c r="I82" s="706"/>
      <c r="J82" s="706"/>
      <c r="K82" s="706"/>
    </row>
    <row r="83" spans="4:11" x14ac:dyDescent="0.2">
      <c r="D83" s="706"/>
      <c r="E83" s="706"/>
      <c r="F83" s="706"/>
      <c r="G83" s="706"/>
      <c r="H83" s="706"/>
      <c r="I83" s="706"/>
      <c r="J83" s="706"/>
      <c r="K83" s="706"/>
    </row>
    <row r="84" spans="4:11" x14ac:dyDescent="0.2">
      <c r="D84" s="706"/>
      <c r="E84" s="706"/>
      <c r="F84" s="706"/>
      <c r="G84" s="706"/>
      <c r="H84" s="706"/>
      <c r="I84" s="706"/>
      <c r="J84" s="706"/>
      <c r="K84" s="706"/>
    </row>
    <row r="85" spans="4:11" x14ac:dyDescent="0.2">
      <c r="D85" s="706"/>
      <c r="E85" s="706"/>
      <c r="F85" s="706"/>
      <c r="G85" s="706"/>
      <c r="H85" s="706"/>
      <c r="I85" s="706"/>
      <c r="J85" s="706"/>
      <c r="K85" s="706"/>
    </row>
    <row r="86" spans="4:11" x14ac:dyDescent="0.2">
      <c r="D86" s="706"/>
      <c r="E86" s="706"/>
      <c r="F86" s="706"/>
      <c r="G86" s="706"/>
      <c r="H86" s="706"/>
      <c r="I86" s="706"/>
      <c r="J86" s="706"/>
      <c r="K86" s="706"/>
    </row>
    <row r="87" spans="4:11" x14ac:dyDescent="0.2">
      <c r="D87" s="706"/>
      <c r="E87" s="706"/>
      <c r="F87" s="706"/>
      <c r="G87" s="706"/>
      <c r="H87" s="706"/>
      <c r="I87" s="706"/>
      <c r="J87" s="706"/>
      <c r="K87" s="706"/>
    </row>
    <row r="88" spans="4:11" x14ac:dyDescent="0.2">
      <c r="D88" s="706"/>
      <c r="E88" s="706"/>
      <c r="F88" s="706"/>
      <c r="G88" s="706"/>
      <c r="H88" s="706"/>
      <c r="I88" s="706"/>
      <c r="J88" s="706"/>
      <c r="K88" s="706"/>
    </row>
    <row r="89" spans="4:11" x14ac:dyDescent="0.2">
      <c r="D89" s="706"/>
      <c r="E89" s="706"/>
      <c r="F89" s="706"/>
      <c r="G89" s="706"/>
      <c r="H89" s="706"/>
      <c r="I89" s="706"/>
      <c r="J89" s="706"/>
      <c r="K89" s="706"/>
    </row>
    <row r="90" spans="4:11" x14ac:dyDescent="0.2">
      <c r="D90" s="706"/>
      <c r="E90" s="706"/>
      <c r="F90" s="706"/>
      <c r="G90" s="706"/>
      <c r="H90" s="706"/>
      <c r="I90" s="706"/>
      <c r="J90" s="706"/>
      <c r="K90" s="706"/>
    </row>
    <row r="91" spans="4:11" x14ac:dyDescent="0.2">
      <c r="D91" s="706"/>
      <c r="E91" s="706"/>
      <c r="F91" s="706"/>
      <c r="G91" s="706"/>
      <c r="H91" s="706"/>
      <c r="I91" s="706"/>
      <c r="J91" s="706"/>
      <c r="K91" s="706"/>
    </row>
    <row r="92" spans="4:11" x14ac:dyDescent="0.2">
      <c r="D92" s="706"/>
      <c r="E92" s="706"/>
      <c r="F92" s="706"/>
      <c r="G92" s="706"/>
      <c r="H92" s="706"/>
      <c r="I92" s="706"/>
      <c r="J92" s="706"/>
      <c r="K92" s="706"/>
    </row>
    <row r="93" spans="4:11" x14ac:dyDescent="0.2">
      <c r="D93" s="706"/>
      <c r="E93" s="706"/>
      <c r="F93" s="706"/>
      <c r="G93" s="706"/>
      <c r="H93" s="706"/>
      <c r="I93" s="706"/>
      <c r="J93" s="706"/>
      <c r="K93" s="706"/>
    </row>
    <row r="94" spans="4:11" x14ac:dyDescent="0.2">
      <c r="D94" s="706"/>
      <c r="E94" s="706"/>
      <c r="F94" s="706"/>
      <c r="G94" s="706"/>
      <c r="H94" s="706"/>
      <c r="I94" s="706"/>
      <c r="J94" s="706"/>
      <c r="K94" s="706"/>
    </row>
    <row r="95" spans="4:11" x14ac:dyDescent="0.2">
      <c r="D95" s="706"/>
      <c r="E95" s="706"/>
      <c r="F95" s="706"/>
      <c r="G95" s="706"/>
      <c r="H95" s="706"/>
      <c r="I95" s="706"/>
      <c r="J95" s="706"/>
      <c r="K95" s="706"/>
    </row>
    <row r="96" spans="4:11" x14ac:dyDescent="0.2">
      <c r="D96" s="706"/>
      <c r="E96" s="706"/>
      <c r="F96" s="706"/>
      <c r="G96" s="706"/>
      <c r="H96" s="706"/>
      <c r="I96" s="706"/>
      <c r="J96" s="706"/>
      <c r="K96" s="706"/>
    </row>
    <row r="97" spans="4:11" x14ac:dyDescent="0.2">
      <c r="D97" s="706"/>
      <c r="E97" s="706"/>
      <c r="F97" s="706"/>
      <c r="G97" s="706"/>
      <c r="H97" s="706"/>
      <c r="I97" s="706"/>
      <c r="J97" s="706"/>
      <c r="K97" s="706"/>
    </row>
    <row r="98" spans="4:11" x14ac:dyDescent="0.2">
      <c r="D98" s="706"/>
      <c r="E98" s="706"/>
      <c r="F98" s="706"/>
      <c r="G98" s="706"/>
      <c r="H98" s="706"/>
      <c r="I98" s="706"/>
      <c r="J98" s="706"/>
      <c r="K98" s="706"/>
    </row>
    <row r="99" spans="4:11" x14ac:dyDescent="0.2">
      <c r="D99" s="706"/>
      <c r="E99" s="706"/>
      <c r="F99" s="706"/>
      <c r="G99" s="706"/>
      <c r="H99" s="706"/>
      <c r="I99" s="706"/>
      <c r="J99" s="706"/>
      <c r="K99" s="706"/>
    </row>
    <row r="100" spans="4:11" x14ac:dyDescent="0.2">
      <c r="D100" s="706"/>
      <c r="E100" s="706"/>
      <c r="F100" s="706"/>
      <c r="G100" s="706"/>
      <c r="H100" s="706"/>
      <c r="I100" s="706"/>
      <c r="J100" s="706"/>
      <c r="K100" s="706"/>
    </row>
    <row r="101" spans="4:11" x14ac:dyDescent="0.2">
      <c r="D101" s="706"/>
      <c r="E101" s="706"/>
      <c r="F101" s="706"/>
      <c r="G101" s="706"/>
      <c r="H101" s="706"/>
      <c r="I101" s="706"/>
      <c r="J101" s="706"/>
      <c r="K101" s="706"/>
    </row>
    <row r="102" spans="4:11" x14ac:dyDescent="0.2">
      <c r="D102" s="706"/>
      <c r="E102" s="706"/>
      <c r="F102" s="706"/>
      <c r="G102" s="706"/>
      <c r="H102" s="706"/>
      <c r="I102" s="706"/>
      <c r="J102" s="706"/>
      <c r="K102" s="706"/>
    </row>
    <row r="103" spans="4:11" x14ac:dyDescent="0.2">
      <c r="D103" s="706"/>
      <c r="E103" s="706"/>
      <c r="F103" s="706"/>
      <c r="G103" s="706"/>
      <c r="H103" s="706"/>
      <c r="I103" s="706"/>
      <c r="J103" s="706"/>
      <c r="K103" s="706"/>
    </row>
    <row r="104" spans="4:11" x14ac:dyDescent="0.2">
      <c r="D104" s="706"/>
      <c r="E104" s="706"/>
      <c r="F104" s="706"/>
      <c r="G104" s="706"/>
      <c r="H104" s="706"/>
      <c r="I104" s="706"/>
      <c r="J104" s="706"/>
      <c r="K104" s="706"/>
    </row>
    <row r="105" spans="4:11" x14ac:dyDescent="0.2">
      <c r="D105" s="706"/>
      <c r="E105" s="706"/>
      <c r="F105" s="706"/>
      <c r="G105" s="706"/>
      <c r="H105" s="706"/>
      <c r="I105" s="706"/>
      <c r="J105" s="706"/>
      <c r="K105" s="706"/>
    </row>
    <row r="106" spans="4:11" x14ac:dyDescent="0.2">
      <c r="D106" s="706"/>
      <c r="E106" s="706"/>
      <c r="F106" s="706"/>
      <c r="G106" s="706"/>
      <c r="H106" s="706"/>
      <c r="I106" s="706"/>
      <c r="J106" s="706"/>
      <c r="K106" s="706"/>
    </row>
    <row r="107" spans="4:11" x14ac:dyDescent="0.2">
      <c r="D107" s="706"/>
      <c r="E107" s="706"/>
      <c r="F107" s="706"/>
      <c r="G107" s="706"/>
      <c r="H107" s="706"/>
      <c r="I107" s="706"/>
      <c r="J107" s="706"/>
      <c r="K107" s="706"/>
    </row>
    <row r="108" spans="4:11" x14ac:dyDescent="0.2">
      <c r="D108" s="706"/>
      <c r="E108" s="706"/>
      <c r="F108" s="706"/>
      <c r="G108" s="706"/>
      <c r="H108" s="706"/>
      <c r="I108" s="706"/>
      <c r="J108" s="706"/>
      <c r="K108" s="706"/>
    </row>
    <row r="109" spans="4:11" x14ac:dyDescent="0.2">
      <c r="D109" s="706"/>
      <c r="E109" s="706"/>
      <c r="F109" s="706"/>
      <c r="G109" s="706"/>
      <c r="H109" s="706"/>
      <c r="I109" s="706"/>
      <c r="J109" s="706"/>
      <c r="K109" s="706"/>
    </row>
    <row r="110" spans="4:11" x14ac:dyDescent="0.2">
      <c r="D110" s="706"/>
      <c r="E110" s="706"/>
      <c r="F110" s="706"/>
      <c r="G110" s="706"/>
      <c r="H110" s="706"/>
      <c r="I110" s="706"/>
      <c r="J110" s="706"/>
      <c r="K110" s="706"/>
    </row>
    <row r="111" spans="4:11" x14ac:dyDescent="0.2">
      <c r="D111" s="706"/>
      <c r="E111" s="706"/>
      <c r="F111" s="706"/>
      <c r="G111" s="706"/>
      <c r="H111" s="706"/>
      <c r="I111" s="706"/>
      <c r="J111" s="706"/>
      <c r="K111" s="706"/>
    </row>
    <row r="112" spans="4:11" x14ac:dyDescent="0.2">
      <c r="D112" s="706"/>
      <c r="E112" s="706"/>
      <c r="F112" s="706"/>
      <c r="G112" s="706"/>
      <c r="H112" s="706"/>
      <c r="I112" s="706"/>
      <c r="J112" s="706"/>
      <c r="K112" s="706"/>
    </row>
    <row r="113" spans="4:11" x14ac:dyDescent="0.2">
      <c r="D113" s="706"/>
      <c r="E113" s="706"/>
      <c r="F113" s="706"/>
      <c r="G113" s="706"/>
      <c r="H113" s="706"/>
      <c r="I113" s="706"/>
      <c r="J113" s="706"/>
      <c r="K113" s="706"/>
    </row>
    <row r="114" spans="4:11" x14ac:dyDescent="0.2">
      <c r="D114" s="706"/>
      <c r="E114" s="706"/>
      <c r="F114" s="706"/>
      <c r="G114" s="706"/>
      <c r="H114" s="706"/>
      <c r="I114" s="706"/>
      <c r="J114" s="706"/>
      <c r="K114" s="706"/>
    </row>
    <row r="115" spans="4:11" x14ac:dyDescent="0.2">
      <c r="D115" s="706"/>
      <c r="E115" s="706"/>
      <c r="F115" s="706"/>
      <c r="G115" s="706"/>
      <c r="H115" s="706"/>
      <c r="I115" s="706"/>
      <c r="J115" s="706"/>
      <c r="K115" s="706"/>
    </row>
    <row r="116" spans="4:11" x14ac:dyDescent="0.2">
      <c r="D116" s="706"/>
      <c r="E116" s="706"/>
      <c r="F116" s="706"/>
      <c r="G116" s="706"/>
      <c r="H116" s="706"/>
      <c r="I116" s="706"/>
      <c r="J116" s="706"/>
      <c r="K116" s="706"/>
    </row>
    <row r="117" spans="4:11" x14ac:dyDescent="0.2">
      <c r="D117" s="706"/>
      <c r="E117" s="706"/>
      <c r="F117" s="706"/>
      <c r="G117" s="706"/>
      <c r="H117" s="706"/>
      <c r="I117" s="706"/>
      <c r="J117" s="706"/>
      <c r="K117" s="706"/>
    </row>
    <row r="118" spans="4:11" x14ac:dyDescent="0.2">
      <c r="D118" s="706"/>
      <c r="E118" s="706"/>
      <c r="F118" s="706"/>
      <c r="G118" s="706"/>
      <c r="H118" s="706"/>
      <c r="I118" s="706"/>
      <c r="J118" s="706"/>
      <c r="K118" s="706"/>
    </row>
    <row r="119" spans="4:11" x14ac:dyDescent="0.2">
      <c r="D119" s="706"/>
      <c r="E119" s="706"/>
      <c r="F119" s="706"/>
      <c r="G119" s="706"/>
      <c r="H119" s="706"/>
      <c r="I119" s="706"/>
      <c r="J119" s="706"/>
      <c r="K119" s="706"/>
    </row>
    <row r="120" spans="4:11" x14ac:dyDescent="0.2">
      <c r="D120" s="706"/>
      <c r="E120" s="706"/>
      <c r="F120" s="706"/>
      <c r="G120" s="706"/>
      <c r="H120" s="706"/>
      <c r="I120" s="706"/>
      <c r="J120" s="706"/>
      <c r="K120" s="706"/>
    </row>
    <row r="121" spans="4:11" x14ac:dyDescent="0.2">
      <c r="D121" s="706"/>
      <c r="E121" s="706"/>
      <c r="F121" s="706"/>
      <c r="G121" s="706"/>
      <c r="H121" s="706"/>
      <c r="I121" s="706"/>
      <c r="J121" s="706"/>
      <c r="K121" s="706"/>
    </row>
    <row r="122" spans="4:11" x14ac:dyDescent="0.2">
      <c r="D122" s="706"/>
      <c r="E122" s="706"/>
      <c r="F122" s="706"/>
      <c r="G122" s="706"/>
      <c r="H122" s="706"/>
      <c r="I122" s="706"/>
      <c r="J122" s="706"/>
      <c r="K122" s="706"/>
    </row>
    <row r="123" spans="4:11" x14ac:dyDescent="0.2">
      <c r="D123" s="706"/>
      <c r="E123" s="706"/>
      <c r="F123" s="706"/>
      <c r="G123" s="706"/>
      <c r="H123" s="706"/>
      <c r="I123" s="706"/>
      <c r="J123" s="706"/>
      <c r="K123" s="706"/>
    </row>
    <row r="124" spans="4:11" x14ac:dyDescent="0.2">
      <c r="D124" s="706"/>
      <c r="E124" s="706"/>
      <c r="F124" s="706"/>
      <c r="G124" s="706"/>
      <c r="H124" s="706"/>
      <c r="I124" s="706"/>
      <c r="J124" s="706"/>
      <c r="K124" s="706"/>
    </row>
    <row r="125" spans="4:11" x14ac:dyDescent="0.2">
      <c r="D125" s="706"/>
      <c r="E125" s="706"/>
      <c r="F125" s="706"/>
      <c r="G125" s="706"/>
      <c r="H125" s="706"/>
      <c r="I125" s="706"/>
      <c r="J125" s="706"/>
      <c r="K125" s="706"/>
    </row>
    <row r="126" spans="4:11" x14ac:dyDescent="0.2">
      <c r="D126" s="706"/>
      <c r="E126" s="706"/>
      <c r="F126" s="706"/>
      <c r="G126" s="706"/>
      <c r="H126" s="706"/>
      <c r="I126" s="706"/>
      <c r="J126" s="706"/>
      <c r="K126" s="706"/>
    </row>
    <row r="127" spans="4:11" x14ac:dyDescent="0.2">
      <c r="D127" s="706"/>
      <c r="E127" s="706"/>
      <c r="F127" s="706"/>
      <c r="G127" s="706"/>
      <c r="H127" s="706"/>
      <c r="I127" s="706"/>
      <c r="J127" s="706"/>
      <c r="K127" s="706"/>
    </row>
    <row r="128" spans="4:11" x14ac:dyDescent="0.2">
      <c r="D128" s="706"/>
      <c r="E128" s="706"/>
      <c r="F128" s="706"/>
      <c r="G128" s="706"/>
      <c r="H128" s="706"/>
      <c r="I128" s="706"/>
      <c r="J128" s="706"/>
      <c r="K128" s="706"/>
    </row>
    <row r="129" spans="4:11" x14ac:dyDescent="0.2">
      <c r="D129" s="706"/>
      <c r="E129" s="706"/>
      <c r="F129" s="706"/>
      <c r="G129" s="706"/>
      <c r="H129" s="706"/>
      <c r="I129" s="706"/>
      <c r="J129" s="706"/>
      <c r="K129" s="706"/>
    </row>
    <row r="130" spans="4:11" x14ac:dyDescent="0.2">
      <c r="D130" s="706"/>
      <c r="E130" s="706"/>
      <c r="F130" s="706"/>
      <c r="G130" s="706"/>
      <c r="H130" s="706"/>
      <c r="I130" s="706"/>
      <c r="J130" s="706"/>
      <c r="K130" s="706"/>
    </row>
    <row r="131" spans="4:11" x14ac:dyDescent="0.2">
      <c r="D131" s="706"/>
      <c r="E131" s="706"/>
      <c r="F131" s="706"/>
      <c r="G131" s="706"/>
      <c r="H131" s="706"/>
      <c r="I131" s="706"/>
      <c r="J131" s="706"/>
      <c r="K131" s="706"/>
    </row>
    <row r="132" spans="4:11" x14ac:dyDescent="0.2">
      <c r="D132" s="706"/>
      <c r="E132" s="706"/>
      <c r="F132" s="706"/>
      <c r="G132" s="706"/>
      <c r="H132" s="706"/>
      <c r="I132" s="706"/>
      <c r="J132" s="706"/>
      <c r="K132" s="706"/>
    </row>
    <row r="133" spans="4:11" x14ac:dyDescent="0.2">
      <c r="D133" s="706"/>
      <c r="E133" s="706"/>
      <c r="F133" s="706"/>
      <c r="G133" s="706"/>
      <c r="H133" s="706"/>
      <c r="I133" s="706"/>
      <c r="J133" s="706"/>
      <c r="K133" s="706"/>
    </row>
    <row r="134" spans="4:11" x14ac:dyDescent="0.2">
      <c r="D134" s="706"/>
      <c r="E134" s="706"/>
      <c r="F134" s="706"/>
      <c r="G134" s="706"/>
      <c r="H134" s="706"/>
      <c r="I134" s="706"/>
      <c r="J134" s="706"/>
      <c r="K134" s="706"/>
    </row>
    <row r="135" spans="4:11" x14ac:dyDescent="0.2">
      <c r="D135" s="706"/>
      <c r="E135" s="706"/>
      <c r="F135" s="706"/>
      <c r="G135" s="706"/>
      <c r="H135" s="706"/>
      <c r="I135" s="706"/>
      <c r="J135" s="706"/>
      <c r="K135" s="706"/>
    </row>
  </sheetData>
  <sortState ref="A2:AB39">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94"/>
  <sheetViews>
    <sheetView showGridLines="0" zoomScale="167" workbookViewId="0">
      <selection activeCell="A47" sqref="A47"/>
    </sheetView>
  </sheetViews>
  <sheetFormatPr defaultColWidth="8.85546875" defaultRowHeight="12.75" x14ac:dyDescent="0.2"/>
  <cols>
    <col min="1" max="1" width="17.28515625" customWidth="1"/>
    <col min="2" max="2" width="10.28515625" customWidth="1"/>
    <col min="3" max="3" width="5.85546875" customWidth="1"/>
    <col min="4" max="4" width="10.28515625" customWidth="1"/>
    <col min="5" max="5" width="8.42578125" customWidth="1"/>
    <col min="6" max="6" width="17.28515625" customWidth="1"/>
    <col min="7" max="7" width="10.28515625" customWidth="1"/>
    <col min="8" max="8" width="3.7109375" customWidth="1"/>
    <col min="9" max="9" width="17.28515625" customWidth="1"/>
    <col min="10" max="10" width="10.28515625" customWidth="1"/>
    <col min="11" max="11" width="8.42578125" customWidth="1"/>
    <col min="12" max="12" width="3.7109375" customWidth="1"/>
  </cols>
  <sheetData>
    <row r="1" spans="1:12" s="26" customFormat="1" x14ac:dyDescent="0.2">
      <c r="A1" s="27" t="s">
        <v>59</v>
      </c>
    </row>
    <row r="2" spans="1:12" s="26" customFormat="1" x14ac:dyDescent="0.2">
      <c r="A2" s="26" t="s">
        <v>60</v>
      </c>
      <c r="B2" s="26" t="s">
        <v>61</v>
      </c>
    </row>
    <row r="3" spans="1:12" s="26" customFormat="1" x14ac:dyDescent="0.2">
      <c r="A3" s="26" t="s">
        <v>62</v>
      </c>
    </row>
    <row r="4" spans="1:12" s="26" customFormat="1" x14ac:dyDescent="0.2">
      <c r="A4" s="27" t="s">
        <v>63</v>
      </c>
    </row>
    <row r="5" spans="1:12" s="26" customFormat="1" x14ac:dyDescent="0.2"/>
    <row r="6" spans="1:12" x14ac:dyDescent="0.2">
      <c r="A6" s="19" t="s">
        <v>48</v>
      </c>
    </row>
    <row r="7" spans="1:12" x14ac:dyDescent="0.2">
      <c r="A7" s="19" t="s">
        <v>49</v>
      </c>
    </row>
    <row r="8" spans="1:12" ht="13.5" x14ac:dyDescent="0.25">
      <c r="A8" s="20" t="s">
        <v>50</v>
      </c>
    </row>
    <row r="9" spans="1:12" ht="12.75" customHeight="1" x14ac:dyDescent="0.25">
      <c r="A9" s="1"/>
      <c r="B9" s="1"/>
      <c r="C9" s="1"/>
      <c r="D9" s="1"/>
      <c r="E9" s="1"/>
      <c r="F9" s="1"/>
      <c r="G9" s="1"/>
      <c r="H9" s="1"/>
      <c r="I9" s="1"/>
      <c r="J9" s="1"/>
      <c r="K9" s="1"/>
      <c r="L9" s="1"/>
    </row>
    <row r="10" spans="1:12" ht="12.75" customHeight="1" x14ac:dyDescent="0.25">
      <c r="A10" s="2"/>
      <c r="B10" s="2"/>
      <c r="C10" s="2"/>
      <c r="D10" s="2"/>
      <c r="E10" s="2"/>
      <c r="F10" s="2"/>
      <c r="G10" s="2"/>
      <c r="H10" s="2"/>
      <c r="I10" s="2"/>
      <c r="J10" s="2"/>
      <c r="K10" s="2"/>
      <c r="L10" s="2"/>
    </row>
    <row r="11" spans="1:12" ht="12.75" customHeight="1" x14ac:dyDescent="0.25">
      <c r="A11" s="2"/>
      <c r="B11" s="2"/>
      <c r="C11" s="2"/>
      <c r="D11" s="2"/>
      <c r="E11" s="2"/>
      <c r="F11" s="2"/>
      <c r="G11" s="2"/>
      <c r="H11" s="2"/>
      <c r="I11" s="2"/>
      <c r="J11" s="2"/>
      <c r="K11" s="2"/>
      <c r="L11" s="2"/>
    </row>
    <row r="12" spans="1:12" ht="12.75" customHeight="1" x14ac:dyDescent="0.25">
      <c r="A12" s="2"/>
      <c r="B12" s="2"/>
      <c r="C12" s="2"/>
      <c r="D12" s="2"/>
      <c r="E12" s="2"/>
      <c r="F12" s="2"/>
      <c r="G12" s="2"/>
      <c r="H12" s="2"/>
      <c r="I12" s="2"/>
      <c r="J12" s="2"/>
      <c r="K12" s="2"/>
      <c r="L12" s="2"/>
    </row>
    <row r="13" spans="1:12" ht="12.75" customHeight="1" x14ac:dyDescent="0.25">
      <c r="A13" s="2"/>
      <c r="B13" s="2"/>
      <c r="C13" s="2"/>
      <c r="D13" s="2"/>
      <c r="E13" s="2"/>
      <c r="F13" s="2"/>
      <c r="G13" s="2"/>
      <c r="H13" s="2"/>
      <c r="I13" s="2"/>
      <c r="J13" s="2"/>
      <c r="K13" s="2"/>
      <c r="L13" s="2"/>
    </row>
    <row r="14" spans="1:12" ht="12.75" customHeight="1" x14ac:dyDescent="0.25">
      <c r="A14" s="2"/>
      <c r="B14" s="2"/>
      <c r="C14" s="2"/>
      <c r="D14" s="2"/>
      <c r="E14" s="2"/>
      <c r="F14" s="2"/>
      <c r="G14" s="2"/>
      <c r="H14" s="2"/>
      <c r="I14" s="2"/>
      <c r="J14" s="2"/>
      <c r="K14" s="2"/>
      <c r="L14" s="2"/>
    </row>
    <row r="15" spans="1:12" ht="12.75" customHeight="1" x14ac:dyDescent="0.25">
      <c r="A15" s="2"/>
      <c r="B15" s="2"/>
      <c r="C15" s="2"/>
      <c r="D15" s="2"/>
      <c r="E15" s="2"/>
      <c r="F15" s="2"/>
      <c r="G15" s="2"/>
      <c r="H15" s="2"/>
      <c r="I15" s="2"/>
      <c r="J15" s="2"/>
      <c r="K15" s="2"/>
      <c r="L15" s="2"/>
    </row>
    <row r="16" spans="1:12" ht="12.75" customHeight="1" x14ac:dyDescent="0.25">
      <c r="A16" s="2"/>
      <c r="B16" s="2"/>
      <c r="C16" s="2"/>
      <c r="D16" s="2"/>
      <c r="E16" s="2"/>
      <c r="F16" s="2"/>
      <c r="G16" s="2"/>
      <c r="H16" s="2"/>
      <c r="I16" s="2"/>
      <c r="J16" s="2"/>
      <c r="K16" s="2"/>
      <c r="L16" s="2"/>
    </row>
    <row r="17" spans="1:12" ht="12.75" customHeight="1" x14ac:dyDescent="0.25">
      <c r="A17" s="2"/>
      <c r="B17" s="2"/>
      <c r="C17" s="2"/>
      <c r="D17" s="2"/>
      <c r="E17" s="2"/>
      <c r="F17" s="2"/>
      <c r="G17" s="2"/>
      <c r="H17" s="2"/>
      <c r="I17" s="2"/>
      <c r="J17" s="2"/>
      <c r="K17" s="2"/>
      <c r="L17" s="2"/>
    </row>
    <row r="18" spans="1:12" ht="12.75" customHeight="1" x14ac:dyDescent="0.25">
      <c r="A18" s="2"/>
      <c r="B18" s="2"/>
      <c r="C18" s="2"/>
      <c r="D18" s="2"/>
      <c r="E18" s="2"/>
      <c r="F18" s="2"/>
      <c r="G18" s="2"/>
      <c r="H18" s="2"/>
      <c r="I18" s="2"/>
      <c r="J18" s="2"/>
      <c r="K18" s="2"/>
      <c r="L18" s="2"/>
    </row>
    <row r="19" spans="1:12" ht="12.75" customHeight="1" x14ac:dyDescent="0.25">
      <c r="A19" s="2"/>
      <c r="B19" s="2"/>
      <c r="C19" s="2"/>
      <c r="D19" s="2"/>
      <c r="E19" s="2"/>
      <c r="F19" s="2"/>
      <c r="G19" s="2"/>
      <c r="H19" s="2"/>
      <c r="I19" s="2"/>
      <c r="J19" s="2"/>
      <c r="K19" s="2"/>
      <c r="L19" s="2"/>
    </row>
    <row r="20" spans="1:12" ht="12.75" customHeight="1" x14ac:dyDescent="0.25">
      <c r="A20" s="2"/>
      <c r="B20" s="2"/>
      <c r="C20" s="2"/>
      <c r="D20" s="2"/>
      <c r="E20" s="2"/>
      <c r="F20" s="2"/>
      <c r="G20" s="2"/>
      <c r="H20" s="2"/>
      <c r="I20" s="2"/>
      <c r="J20" s="2"/>
      <c r="K20" s="2"/>
      <c r="L20" s="2"/>
    </row>
    <row r="21" spans="1:12" ht="12.75" customHeight="1" x14ac:dyDescent="0.25">
      <c r="A21" s="2"/>
      <c r="B21" s="2"/>
      <c r="C21" s="2"/>
      <c r="D21" s="2"/>
      <c r="E21" s="2"/>
      <c r="F21" s="2"/>
      <c r="G21" s="2"/>
      <c r="H21" s="2"/>
      <c r="I21" s="2"/>
      <c r="J21" s="2"/>
      <c r="K21" s="2"/>
      <c r="L21" s="2"/>
    </row>
    <row r="22" spans="1:12" ht="12.75" customHeight="1" x14ac:dyDescent="0.25">
      <c r="A22" s="2"/>
      <c r="B22" s="2"/>
      <c r="C22" s="2"/>
      <c r="D22" s="2"/>
      <c r="E22" s="2"/>
      <c r="F22" s="2"/>
      <c r="G22" s="2"/>
      <c r="H22" s="2"/>
      <c r="I22" s="2"/>
      <c r="J22" s="2"/>
      <c r="K22" s="2"/>
      <c r="L22" s="2"/>
    </row>
    <row r="23" spans="1:12" ht="12.75" customHeight="1" x14ac:dyDescent="0.25">
      <c r="A23" s="2"/>
      <c r="B23" s="2"/>
      <c r="C23" s="2"/>
      <c r="D23" s="2"/>
      <c r="E23" s="2"/>
      <c r="F23" s="2"/>
      <c r="G23" s="2"/>
      <c r="H23" s="2"/>
      <c r="I23" s="2"/>
      <c r="J23" s="2"/>
      <c r="K23" s="2"/>
      <c r="L23" s="2"/>
    </row>
    <row r="24" spans="1:12" ht="12.75" customHeight="1" x14ac:dyDescent="0.25">
      <c r="A24" s="2"/>
      <c r="B24" s="2"/>
      <c r="C24" s="2"/>
      <c r="D24" s="2"/>
      <c r="E24" s="2"/>
      <c r="F24" s="2"/>
      <c r="G24" s="2"/>
      <c r="H24" s="2"/>
      <c r="I24" s="2"/>
      <c r="J24" s="2"/>
      <c r="K24" s="2"/>
      <c r="L24" s="2"/>
    </row>
    <row r="25" spans="1:12" ht="12.75" customHeight="1" x14ac:dyDescent="0.25">
      <c r="A25" s="2"/>
      <c r="B25" s="2"/>
      <c r="C25" s="2"/>
      <c r="D25" s="2"/>
      <c r="E25" s="2"/>
      <c r="F25" s="2"/>
      <c r="G25" s="2"/>
      <c r="H25" s="2"/>
      <c r="I25" s="2"/>
      <c r="J25" s="2"/>
      <c r="K25" s="2"/>
      <c r="L25" s="2"/>
    </row>
    <row r="26" spans="1:12" ht="12.75" customHeight="1" x14ac:dyDescent="0.25">
      <c r="A26" s="2"/>
      <c r="B26" s="2"/>
      <c r="C26" s="2"/>
      <c r="D26" s="2"/>
      <c r="E26" s="2"/>
      <c r="F26" s="2"/>
      <c r="G26" s="2"/>
      <c r="H26" s="2"/>
      <c r="I26" s="2"/>
      <c r="J26" s="2"/>
      <c r="K26" s="2"/>
      <c r="L26" s="2"/>
    </row>
    <row r="27" spans="1:12" ht="12.75" customHeight="1" x14ac:dyDescent="0.25">
      <c r="A27" s="2"/>
      <c r="B27" s="2"/>
      <c r="C27" s="2"/>
      <c r="D27" s="2"/>
      <c r="E27" s="2"/>
      <c r="F27" s="2"/>
      <c r="G27" s="2"/>
      <c r="H27" s="2"/>
      <c r="I27" s="2"/>
      <c r="J27" s="2"/>
      <c r="K27" s="2"/>
      <c r="L27" s="2"/>
    </row>
    <row r="28" spans="1:12" ht="12.75" customHeight="1" x14ac:dyDescent="0.25">
      <c r="A28" s="2"/>
      <c r="B28" s="2"/>
      <c r="C28" s="2"/>
      <c r="D28" s="2"/>
      <c r="E28" s="2"/>
      <c r="F28" s="2"/>
      <c r="G28" s="2"/>
      <c r="H28" s="2"/>
      <c r="I28" s="2"/>
      <c r="J28" s="2"/>
      <c r="K28" s="2"/>
      <c r="L28" s="2"/>
    </row>
    <row r="29" spans="1:12" ht="12.75" customHeight="1" x14ac:dyDescent="0.25">
      <c r="A29" s="2"/>
      <c r="B29" s="2"/>
      <c r="C29" s="2"/>
      <c r="D29" s="2"/>
      <c r="E29" s="2"/>
      <c r="F29" s="2"/>
      <c r="G29" s="2"/>
      <c r="H29" s="2"/>
      <c r="I29" s="2"/>
      <c r="J29" s="2"/>
      <c r="K29" s="2"/>
      <c r="L29" s="2"/>
    </row>
    <row r="30" spans="1:12" ht="12.75" customHeight="1" x14ac:dyDescent="0.25">
      <c r="A30" s="2"/>
      <c r="B30" s="2"/>
      <c r="C30" s="2"/>
      <c r="D30" s="2"/>
      <c r="E30" s="2"/>
      <c r="F30" s="2"/>
      <c r="G30" s="2"/>
      <c r="H30" s="2"/>
      <c r="I30" s="2"/>
      <c r="J30" s="2"/>
      <c r="K30" s="2"/>
      <c r="L30" s="2"/>
    </row>
    <row r="31" spans="1:12" ht="12.75" customHeight="1" x14ac:dyDescent="0.25">
      <c r="A31" s="2"/>
      <c r="B31" s="2"/>
      <c r="C31" s="2"/>
      <c r="D31" s="2"/>
      <c r="E31" s="2"/>
      <c r="F31" s="2"/>
      <c r="G31" s="2"/>
      <c r="H31" s="2"/>
      <c r="I31" s="2"/>
      <c r="J31" s="2"/>
      <c r="K31" s="2"/>
      <c r="L31" s="2"/>
    </row>
    <row r="32" spans="1:12" ht="12.75" customHeight="1" x14ac:dyDescent="0.25">
      <c r="A32" s="2"/>
      <c r="B32" s="2"/>
      <c r="C32" s="2"/>
      <c r="D32" s="2"/>
      <c r="E32" s="2"/>
      <c r="F32" s="2"/>
      <c r="G32" s="2"/>
      <c r="H32" s="2"/>
      <c r="I32" s="2"/>
      <c r="J32" s="2"/>
      <c r="K32" s="2"/>
      <c r="L32" s="2"/>
    </row>
    <row r="33" spans="1:12" ht="203.25" customHeight="1" x14ac:dyDescent="0.25">
      <c r="A33" s="2"/>
      <c r="B33" s="2"/>
      <c r="C33" s="2"/>
      <c r="D33" s="2"/>
      <c r="E33" s="2"/>
      <c r="F33" s="2"/>
      <c r="G33" s="2"/>
      <c r="H33" s="2"/>
      <c r="I33" s="2"/>
      <c r="J33" s="2"/>
      <c r="K33" s="2"/>
      <c r="L33" s="2"/>
    </row>
    <row r="34" spans="1:12" ht="12.75" customHeight="1" x14ac:dyDescent="0.25">
      <c r="A34" s="2"/>
      <c r="B34" s="2"/>
      <c r="C34" s="2"/>
      <c r="D34" s="2"/>
      <c r="E34" s="2"/>
      <c r="F34" s="2"/>
      <c r="G34" s="2"/>
      <c r="H34" s="2"/>
      <c r="I34" s="2"/>
      <c r="J34" s="2"/>
      <c r="K34" s="2"/>
      <c r="L34" s="2"/>
    </row>
    <row r="35" spans="1:12" ht="12.75" customHeight="1" x14ac:dyDescent="0.25">
      <c r="A35" s="2"/>
      <c r="B35" s="2"/>
      <c r="C35" s="2"/>
      <c r="D35" s="2"/>
      <c r="E35" s="2"/>
      <c r="F35" s="2"/>
      <c r="G35" s="2"/>
      <c r="H35" s="2"/>
      <c r="I35" s="2"/>
      <c r="J35" s="2"/>
      <c r="K35" s="2"/>
      <c r="L35" s="2"/>
    </row>
    <row r="36" spans="1:12" ht="12.75" customHeight="1" x14ac:dyDescent="0.25">
      <c r="A36" s="2"/>
      <c r="B36" s="2"/>
      <c r="C36" s="2"/>
      <c r="D36" s="2"/>
      <c r="E36" s="2"/>
      <c r="F36" s="2"/>
      <c r="G36" s="2"/>
      <c r="H36" s="2"/>
      <c r="I36" s="2"/>
      <c r="J36" s="2"/>
      <c r="K36" s="2"/>
      <c r="L36" s="2"/>
    </row>
    <row r="37" spans="1:12" ht="12.75" customHeight="1" x14ac:dyDescent="0.25">
      <c r="A37" s="2"/>
      <c r="B37" s="2"/>
      <c r="C37" s="2"/>
      <c r="D37" s="2"/>
      <c r="E37" s="2"/>
      <c r="F37" s="2"/>
      <c r="G37" s="2"/>
      <c r="H37" s="2"/>
      <c r="I37" s="2"/>
      <c r="J37" s="2"/>
      <c r="K37" s="2"/>
      <c r="L37" s="2"/>
    </row>
    <row r="38" spans="1:12" ht="12.75" customHeight="1" x14ac:dyDescent="0.25">
      <c r="A38" s="2"/>
      <c r="B38" s="2"/>
      <c r="C38" s="2"/>
      <c r="D38" s="2"/>
      <c r="E38" s="2"/>
      <c r="F38" s="2"/>
      <c r="G38" s="2"/>
      <c r="H38" s="2"/>
      <c r="I38" s="2"/>
      <c r="J38" s="2"/>
      <c r="K38" s="2"/>
      <c r="L38" s="2"/>
    </row>
    <row r="39" spans="1:12" ht="12.75" customHeight="1" x14ac:dyDescent="0.25">
      <c r="A39" s="2"/>
      <c r="B39" s="2"/>
      <c r="C39" s="2"/>
      <c r="D39" s="2"/>
      <c r="E39" s="2"/>
      <c r="F39" s="2"/>
      <c r="G39" s="2"/>
      <c r="H39" s="2"/>
      <c r="I39" s="2"/>
      <c r="J39" s="2"/>
      <c r="K39" s="2"/>
      <c r="L39" s="2"/>
    </row>
    <row r="40" spans="1:12" ht="12.75" customHeight="1" x14ac:dyDescent="0.25">
      <c r="A40" s="2"/>
      <c r="B40" s="2"/>
      <c r="C40" s="2"/>
      <c r="D40" s="2"/>
      <c r="E40" s="2"/>
      <c r="F40" s="2"/>
      <c r="G40" s="2"/>
      <c r="H40" s="2"/>
      <c r="I40" s="2"/>
      <c r="J40" s="2"/>
      <c r="K40" s="2"/>
      <c r="L40" s="2"/>
    </row>
    <row r="42" spans="1:12" ht="13.5" x14ac:dyDescent="0.25">
      <c r="A42" s="21" t="s">
        <v>51</v>
      </c>
    </row>
    <row r="43" spans="1:12" ht="13.5" x14ac:dyDescent="0.25">
      <c r="A43" s="22" t="s">
        <v>52</v>
      </c>
    </row>
    <row r="44" spans="1:12" ht="13.5" x14ac:dyDescent="0.25">
      <c r="A44" s="21" t="s">
        <v>53</v>
      </c>
    </row>
    <row r="45" spans="1:12" ht="13.5" x14ac:dyDescent="0.25">
      <c r="A45" s="22" t="s">
        <v>54</v>
      </c>
    </row>
    <row r="46" spans="1:12" ht="13.5" x14ac:dyDescent="0.25">
      <c r="A46" s="21" t="s">
        <v>55</v>
      </c>
    </row>
    <row r="47" spans="1:12" x14ac:dyDescent="0.2">
      <c r="A47" s="23" t="s">
        <v>56</v>
      </c>
    </row>
    <row r="48" spans="1:12" x14ac:dyDescent="0.2">
      <c r="A48" s="24" t="s">
        <v>57</v>
      </c>
    </row>
    <row r="49" spans="1:10" x14ac:dyDescent="0.2">
      <c r="A49" s="25" t="s">
        <v>58</v>
      </c>
    </row>
    <row r="51" spans="1:10" x14ac:dyDescent="0.2">
      <c r="A51" s="6" t="s">
        <v>47</v>
      </c>
      <c r="B51" s="6"/>
      <c r="D51" s="6" t="s">
        <v>34</v>
      </c>
      <c r="E51" s="6"/>
      <c r="F51" s="6"/>
      <c r="G51" s="6"/>
      <c r="I51" s="6" t="s">
        <v>46</v>
      </c>
      <c r="J51" s="6"/>
    </row>
    <row r="52" spans="1:10" ht="33.75" x14ac:dyDescent="0.2">
      <c r="A52" s="3"/>
      <c r="B52" s="5"/>
      <c r="D52" s="3"/>
      <c r="E52" s="4" t="s">
        <v>35</v>
      </c>
      <c r="F52" s="4" t="s">
        <v>36</v>
      </c>
      <c r="G52" s="5" t="s">
        <v>37</v>
      </c>
      <c r="I52" s="3"/>
      <c r="J52" s="5"/>
    </row>
    <row r="53" spans="1:10" ht="11.25" customHeight="1" x14ac:dyDescent="0.2">
      <c r="A53" s="7" t="s">
        <v>0</v>
      </c>
      <c r="B53" s="9">
        <v>17959.423879247999</v>
      </c>
      <c r="D53" s="7" t="s">
        <v>0</v>
      </c>
      <c r="E53" s="8">
        <v>20076.431849843</v>
      </c>
      <c r="F53" s="8">
        <v>19472.969098545</v>
      </c>
      <c r="G53" s="9">
        <v>19762.273449196</v>
      </c>
      <c r="I53" s="7" t="s">
        <v>0</v>
      </c>
      <c r="J53" s="9">
        <v>40932.867749826997</v>
      </c>
    </row>
    <row r="54" spans="1:10" ht="11.25" customHeight="1" x14ac:dyDescent="0.2">
      <c r="A54" s="10" t="s">
        <v>1</v>
      </c>
      <c r="B54" s="12">
        <v>15929.953941685</v>
      </c>
      <c r="D54" s="10" t="s">
        <v>1</v>
      </c>
      <c r="E54" s="11">
        <v>19697.552110859</v>
      </c>
      <c r="F54" s="11">
        <v>18478.883021598002</v>
      </c>
      <c r="G54" s="12">
        <v>18994.129390743001</v>
      </c>
      <c r="I54" s="10" t="s">
        <v>1</v>
      </c>
      <c r="J54" s="12">
        <v>25125.508017142001</v>
      </c>
    </row>
    <row r="55" spans="1:10" ht="11.25" customHeight="1" x14ac:dyDescent="0.2">
      <c r="A55" s="13" t="s">
        <v>2</v>
      </c>
      <c r="B55" s="15">
        <v>13273.921407374</v>
      </c>
      <c r="D55" s="13" t="s">
        <v>2</v>
      </c>
      <c r="E55" s="14">
        <v>14103.296159666001</v>
      </c>
      <c r="F55" s="14">
        <v>16152.978957609001</v>
      </c>
      <c r="G55" s="15">
        <v>15282.852360733999</v>
      </c>
      <c r="I55" s="13" t="s">
        <v>2</v>
      </c>
      <c r="J55" s="15">
        <v>20378.521351889998</v>
      </c>
    </row>
    <row r="56" spans="1:10" ht="11.25" customHeight="1" x14ac:dyDescent="0.2">
      <c r="A56" s="10" t="s">
        <v>3</v>
      </c>
      <c r="B56" s="12">
        <v>11355.416483042</v>
      </c>
      <c r="D56" s="10" t="s">
        <v>3</v>
      </c>
      <c r="E56" s="11">
        <v>11906.409094121</v>
      </c>
      <c r="F56" s="11">
        <v>10165.496862652</v>
      </c>
      <c r="G56" s="12">
        <v>10932.681527604</v>
      </c>
      <c r="I56" s="10" t="s">
        <v>3</v>
      </c>
      <c r="J56" s="12">
        <v>16460.495288458002</v>
      </c>
    </row>
    <row r="57" spans="1:10" ht="11.25" customHeight="1" x14ac:dyDescent="0.2">
      <c r="A57" s="13" t="s">
        <v>4</v>
      </c>
      <c r="B57" s="15">
        <v>10958.679328169999</v>
      </c>
      <c r="D57" s="13" t="s">
        <v>4</v>
      </c>
      <c r="E57" s="14">
        <v>11946.739410718001</v>
      </c>
      <c r="F57" s="14">
        <v>13587.455753893</v>
      </c>
      <c r="G57" s="15">
        <v>12739.771157468</v>
      </c>
      <c r="I57" s="13" t="s">
        <v>4</v>
      </c>
      <c r="J57" s="15">
        <v>27923.718748387</v>
      </c>
    </row>
    <row r="58" spans="1:10" ht="11.25" customHeight="1" x14ac:dyDescent="0.2">
      <c r="A58" s="10" t="s">
        <v>5</v>
      </c>
      <c r="B58" s="12">
        <v>10780.098245768</v>
      </c>
      <c r="D58" s="10" t="s">
        <v>5</v>
      </c>
      <c r="E58" s="11">
        <v>14831.176037477</v>
      </c>
      <c r="F58" s="11">
        <v>15254.902787617</v>
      </c>
      <c r="G58" s="12">
        <v>15023.562027485999</v>
      </c>
      <c r="I58" s="10" t="s">
        <v>5</v>
      </c>
      <c r="J58" s="12">
        <v>16695.036873124001</v>
      </c>
    </row>
    <row r="59" spans="1:10" ht="11.25" customHeight="1" x14ac:dyDescent="0.2">
      <c r="A59" s="13" t="s">
        <v>6</v>
      </c>
      <c r="B59" s="15">
        <v>10669.367483488</v>
      </c>
      <c r="D59" s="13" t="s">
        <v>6</v>
      </c>
      <c r="E59" s="14">
        <v>13092.400304334</v>
      </c>
      <c r="F59" s="14">
        <v>11626.650363989</v>
      </c>
      <c r="G59" s="15">
        <v>12200.370816015</v>
      </c>
      <c r="I59" s="13" t="s">
        <v>6</v>
      </c>
      <c r="J59" s="15">
        <v>25743.817908004999</v>
      </c>
    </row>
    <row r="60" spans="1:10" ht="11.25" customHeight="1" x14ac:dyDescent="0.2">
      <c r="A60" s="10" t="s">
        <v>7</v>
      </c>
      <c r="B60" s="12">
        <v>10663.799113703</v>
      </c>
      <c r="D60" s="10" t="s">
        <v>7</v>
      </c>
      <c r="E60" s="11">
        <v>11305.570285846001</v>
      </c>
      <c r="F60" s="11">
        <v>11388.738036815001</v>
      </c>
      <c r="G60" s="12">
        <v>11353.935798623001</v>
      </c>
      <c r="I60" s="10" t="s">
        <v>7</v>
      </c>
      <c r="J60" s="12">
        <v>23219.209503599999</v>
      </c>
    </row>
    <row r="61" spans="1:10" ht="11.25" customHeight="1" x14ac:dyDescent="0.2">
      <c r="A61" s="13" t="s">
        <v>8</v>
      </c>
      <c r="B61" s="15">
        <v>10569.071335384</v>
      </c>
      <c r="D61" s="13" t="s">
        <v>8</v>
      </c>
      <c r="E61" s="14">
        <v>11275.992816816</v>
      </c>
      <c r="F61" s="14">
        <v>7743.2999840154998</v>
      </c>
      <c r="G61" s="15">
        <v>9041.2691903462</v>
      </c>
      <c r="I61" s="13" t="s">
        <v>8</v>
      </c>
      <c r="J61" s="15">
        <v>11255.515521437001</v>
      </c>
    </row>
    <row r="62" spans="1:10" ht="11.25" customHeight="1" x14ac:dyDescent="0.2">
      <c r="A62" s="10" t="s">
        <v>9</v>
      </c>
      <c r="B62" s="12">
        <v>9956.8500755445002</v>
      </c>
      <c r="D62" s="10" t="s">
        <v>9</v>
      </c>
      <c r="E62" s="11">
        <v>12267.480552896001</v>
      </c>
      <c r="F62" s="11">
        <v>13019.816482929</v>
      </c>
      <c r="G62" s="12">
        <v>12763.069392394</v>
      </c>
      <c r="I62" s="10" t="s">
        <v>9</v>
      </c>
      <c r="J62" s="12">
        <v>15910.657860347999</v>
      </c>
    </row>
    <row r="63" spans="1:10" ht="11.25" customHeight="1" x14ac:dyDescent="0.2">
      <c r="A63" s="13" t="s">
        <v>10</v>
      </c>
      <c r="B63" s="15">
        <v>9129.7290261313992</v>
      </c>
      <c r="D63" s="13" t="s">
        <v>10</v>
      </c>
      <c r="E63" s="14"/>
      <c r="F63" s="14">
        <v>12086.061459514</v>
      </c>
      <c r="G63" s="15"/>
      <c r="I63" s="13" t="s">
        <v>10</v>
      </c>
      <c r="J63" s="15">
        <v>21457.897053172001</v>
      </c>
    </row>
    <row r="64" spans="1:10" ht="11.25" customHeight="1" x14ac:dyDescent="0.2">
      <c r="A64" s="10" t="s">
        <v>11</v>
      </c>
      <c r="B64" s="12">
        <v>9120.5823938119993</v>
      </c>
      <c r="D64" s="10" t="s">
        <v>11</v>
      </c>
      <c r="E64" s="11">
        <v>10084.763414818</v>
      </c>
      <c r="F64" s="11">
        <v>7872.3788636816998</v>
      </c>
      <c r="G64" s="12">
        <v>8738.7003171601991</v>
      </c>
      <c r="I64" s="10" t="s">
        <v>11</v>
      </c>
      <c r="J64" s="12">
        <v>12063.698251498001</v>
      </c>
    </row>
    <row r="65" spans="1:10" ht="11.25" customHeight="1" x14ac:dyDescent="0.2">
      <c r="A65" s="13" t="s">
        <v>12</v>
      </c>
      <c r="B65" s="15">
        <v>8748.0948487578007</v>
      </c>
      <c r="D65" s="13" t="s">
        <v>12</v>
      </c>
      <c r="E65" s="14">
        <v>10083.954812815</v>
      </c>
      <c r="F65" s="14">
        <v>10459.475851667001</v>
      </c>
      <c r="G65" s="15">
        <v>10272.766287609</v>
      </c>
      <c r="I65" s="13" t="s">
        <v>12</v>
      </c>
      <c r="J65" s="15">
        <v>17882.623689856999</v>
      </c>
    </row>
    <row r="66" spans="1:10" ht="11.25" customHeight="1" x14ac:dyDescent="0.2">
      <c r="A66" s="10" t="s">
        <v>13</v>
      </c>
      <c r="B66" s="12">
        <v>8545.0482214373405</v>
      </c>
      <c r="D66" s="10" t="s">
        <v>13</v>
      </c>
      <c r="E66" s="11">
        <v>10209.552945070804</v>
      </c>
      <c r="F66" s="11">
        <v>10086.684618362857</v>
      </c>
      <c r="G66" s="12">
        <v>10053.060185273536</v>
      </c>
      <c r="I66" s="10" t="s">
        <v>13</v>
      </c>
      <c r="J66" s="12">
        <v>15663.608399691717</v>
      </c>
    </row>
    <row r="67" spans="1:10" ht="11.25" customHeight="1" x14ac:dyDescent="0.2">
      <c r="A67" s="13" t="s">
        <v>14</v>
      </c>
      <c r="B67" s="15">
        <v>8519.0095441072008</v>
      </c>
      <c r="D67" s="13" t="s">
        <v>14</v>
      </c>
      <c r="E67" s="14">
        <v>13312.206545888999</v>
      </c>
      <c r="F67" s="14">
        <v>8785.6698512124003</v>
      </c>
      <c r="G67" s="15">
        <v>10237.497848216</v>
      </c>
      <c r="I67" s="13" t="s">
        <v>14</v>
      </c>
      <c r="J67" s="15">
        <v>17868.426361092999</v>
      </c>
    </row>
    <row r="68" spans="1:10" ht="11.25" customHeight="1" x14ac:dyDescent="0.2">
      <c r="A68" s="10" t="s">
        <v>15</v>
      </c>
      <c r="B68" s="12">
        <v>8477.3450313484936</v>
      </c>
      <c r="D68" s="10" t="s">
        <v>15</v>
      </c>
      <c r="E68" s="11">
        <v>9980.084158644986</v>
      </c>
      <c r="F68" s="11">
        <v>9990.3835674770471</v>
      </c>
      <c r="G68" s="12">
        <v>9811.4852460599686</v>
      </c>
      <c r="I68" s="10" t="s">
        <v>15</v>
      </c>
      <c r="J68" s="12">
        <v>15771.675920911584</v>
      </c>
    </row>
    <row r="69" spans="1:10" ht="11.25" customHeight="1" x14ac:dyDescent="0.2">
      <c r="A69" s="13" t="s">
        <v>16</v>
      </c>
      <c r="B69" s="15">
        <v>8392.1763581826926</v>
      </c>
      <c r="D69" s="13" t="s">
        <v>16</v>
      </c>
      <c r="E69" s="14">
        <v>8797.361035558888</v>
      </c>
      <c r="F69" s="14">
        <v>9173.9124194220058</v>
      </c>
      <c r="G69" s="15">
        <v>9023.1887080488887</v>
      </c>
      <c r="I69" s="13" t="s">
        <v>16</v>
      </c>
      <c r="J69" s="15">
        <v>11171.658222427999</v>
      </c>
    </row>
    <row r="70" spans="1:10" ht="11.25" customHeight="1" x14ac:dyDescent="0.2">
      <c r="A70" s="10" t="s">
        <v>17</v>
      </c>
      <c r="B70" s="12">
        <v>8371.3864267076005</v>
      </c>
      <c r="D70" s="10" t="s">
        <v>17</v>
      </c>
      <c r="E70" s="11">
        <v>12333.867767973001</v>
      </c>
      <c r="F70" s="11">
        <v>12200.157535241</v>
      </c>
      <c r="G70" s="12">
        <v>12269.115070456</v>
      </c>
      <c r="I70" s="10" t="s">
        <v>17</v>
      </c>
      <c r="J70" s="12">
        <v>18947.052008613999</v>
      </c>
    </row>
    <row r="71" spans="1:10" ht="11.25" customHeight="1" x14ac:dyDescent="0.2">
      <c r="A71" s="13" t="s">
        <v>18</v>
      </c>
      <c r="B71" s="15">
        <v>8289.1706435784999</v>
      </c>
      <c r="D71" s="13" t="s">
        <v>18</v>
      </c>
      <c r="E71" s="14">
        <v>11430.652801295</v>
      </c>
      <c r="F71" s="14">
        <v>10203.025642687</v>
      </c>
      <c r="G71" s="15">
        <v>10932.31227221</v>
      </c>
      <c r="I71" s="13" t="s">
        <v>18</v>
      </c>
      <c r="J71" s="15">
        <v>18336.882643382</v>
      </c>
    </row>
    <row r="72" spans="1:10" ht="11.25" customHeight="1" x14ac:dyDescent="0.2">
      <c r="A72" s="10" t="s">
        <v>19</v>
      </c>
      <c r="B72" s="12">
        <v>8103.4701890935003</v>
      </c>
      <c r="D72" s="10" t="s">
        <v>19</v>
      </c>
      <c r="E72" s="11">
        <v>9966.6702538216996</v>
      </c>
      <c r="F72" s="11">
        <v>13092.815135985</v>
      </c>
      <c r="G72" s="12">
        <v>11106.431078403</v>
      </c>
      <c r="I72" s="10" t="s">
        <v>19</v>
      </c>
      <c r="J72" s="12">
        <v>16894.549135252</v>
      </c>
    </row>
    <row r="73" spans="1:10" ht="11.25" customHeight="1" x14ac:dyDescent="0.2">
      <c r="A73" s="13" t="s">
        <v>20</v>
      </c>
      <c r="B73" s="15">
        <v>8001.8726025385004</v>
      </c>
      <c r="D73" s="13" t="s">
        <v>20</v>
      </c>
      <c r="E73" s="14">
        <v>10773.411482989</v>
      </c>
      <c r="F73" s="14">
        <v>10839.879994622999</v>
      </c>
      <c r="G73" s="15">
        <v>10803.706206887</v>
      </c>
      <c r="I73" s="13" t="s">
        <v>20</v>
      </c>
      <c r="J73" s="15">
        <v>13663.209724774</v>
      </c>
    </row>
    <row r="74" spans="1:10" ht="11.25" customHeight="1" x14ac:dyDescent="0.2">
      <c r="A74" s="10" t="s">
        <v>21</v>
      </c>
      <c r="B74" s="12">
        <v>7957.4664712631002</v>
      </c>
      <c r="D74" s="10" t="s">
        <v>21</v>
      </c>
      <c r="E74" s="11">
        <v>7323.5835250070004</v>
      </c>
      <c r="F74" s="11">
        <v>9801.2653446924996</v>
      </c>
      <c r="G74" s="12">
        <v>8591.5907925436004</v>
      </c>
      <c r="I74" s="10" t="s">
        <v>21</v>
      </c>
      <c r="J74" s="12">
        <v>9323.2934456383009</v>
      </c>
    </row>
    <row r="75" spans="1:10" ht="11.25" customHeight="1" x14ac:dyDescent="0.2">
      <c r="A75" s="13" t="s">
        <v>22</v>
      </c>
      <c r="B75" s="15">
        <v>7354.2224770002003</v>
      </c>
      <c r="D75" s="13" t="s">
        <v>22</v>
      </c>
      <c r="E75" s="14">
        <v>9191.0443006301994</v>
      </c>
      <c r="F75" s="14">
        <v>11328.366197243</v>
      </c>
      <c r="G75" s="15">
        <v>10197.810204592</v>
      </c>
      <c r="I75" s="13" t="s">
        <v>22</v>
      </c>
      <c r="J75" s="15">
        <v>14585.380804840001</v>
      </c>
    </row>
    <row r="76" spans="1:10" ht="11.25" customHeight="1" x14ac:dyDescent="0.2">
      <c r="A76" s="10" t="s">
        <v>23</v>
      </c>
      <c r="B76" s="12">
        <v>7257.5504154340997</v>
      </c>
      <c r="D76" s="10" t="s">
        <v>23</v>
      </c>
      <c r="E76" s="11">
        <v>9667.2457028340996</v>
      </c>
      <c r="F76" s="11">
        <v>10503.036865112999</v>
      </c>
      <c r="G76" s="12">
        <v>10073.699005345999</v>
      </c>
      <c r="I76" s="10" t="s">
        <v>23</v>
      </c>
      <c r="J76" s="12">
        <v>11105.979890309</v>
      </c>
    </row>
    <row r="77" spans="1:10" ht="11.25" customHeight="1" x14ac:dyDescent="0.2">
      <c r="A77" s="13" t="s">
        <v>24</v>
      </c>
      <c r="B77" s="15">
        <v>7200.5868667896002</v>
      </c>
      <c r="D77" s="13" t="s">
        <v>24</v>
      </c>
      <c r="E77" s="14">
        <v>9947.2783773035007</v>
      </c>
      <c r="F77" s="14">
        <v>13642.956415305</v>
      </c>
      <c r="G77" s="15">
        <v>11482.008249511</v>
      </c>
      <c r="I77" s="13" t="s">
        <v>24</v>
      </c>
      <c r="J77" s="15">
        <v>16194.152485353001</v>
      </c>
    </row>
    <row r="78" spans="1:10" ht="11.25" customHeight="1" x14ac:dyDescent="0.2">
      <c r="A78" s="10" t="s">
        <v>25</v>
      </c>
      <c r="B78" s="12">
        <v>7138.2482945030997</v>
      </c>
      <c r="D78" s="10" t="s">
        <v>25</v>
      </c>
      <c r="E78" s="11">
        <v>7009.3698991622996</v>
      </c>
      <c r="F78" s="11">
        <v>5908.9284533382997</v>
      </c>
      <c r="G78" s="12">
        <v>6417.2039747887002</v>
      </c>
      <c r="I78" s="10" t="s">
        <v>25</v>
      </c>
      <c r="J78" s="12">
        <v>11607.217641145</v>
      </c>
    </row>
    <row r="79" spans="1:10" ht="11.25" customHeight="1" x14ac:dyDescent="0.2">
      <c r="A79" s="13" t="s">
        <v>26</v>
      </c>
      <c r="B79" s="15">
        <v>6955.6399044913996</v>
      </c>
      <c r="D79" s="13" t="s">
        <v>26</v>
      </c>
      <c r="E79" s="14">
        <v>8303.2752496279008</v>
      </c>
      <c r="F79" s="14">
        <v>8729.1322827020995</v>
      </c>
      <c r="G79" s="15">
        <v>8519.7411513627994</v>
      </c>
      <c r="I79" s="13" t="s">
        <v>26</v>
      </c>
      <c r="J79" s="15">
        <v>12603.546061872001</v>
      </c>
    </row>
    <row r="80" spans="1:10" ht="11.25" customHeight="1" x14ac:dyDescent="0.2">
      <c r="A80" s="10" t="s">
        <v>27</v>
      </c>
      <c r="B80" s="12">
        <v>6941.2237529915001</v>
      </c>
      <c r="D80" s="10" t="s">
        <v>27</v>
      </c>
      <c r="E80" s="11"/>
      <c r="F80" s="11">
        <v>5831.3221678296004</v>
      </c>
      <c r="G80" s="12">
        <v>5831.3221678296004</v>
      </c>
      <c r="I80" s="10" t="s">
        <v>27</v>
      </c>
      <c r="J80" s="12">
        <v>15184.69881514</v>
      </c>
    </row>
    <row r="81" spans="1:10" ht="11.25" customHeight="1" x14ac:dyDescent="0.2">
      <c r="A81" s="13" t="s">
        <v>28</v>
      </c>
      <c r="B81" s="15">
        <v>6919.0636976739997</v>
      </c>
      <c r="D81" s="13" t="s">
        <v>28</v>
      </c>
      <c r="E81" s="14">
        <v>6900.1839114019003</v>
      </c>
      <c r="F81" s="14">
        <v>6177.9632187569996</v>
      </c>
      <c r="G81" s="15">
        <v>6505.4010093547004</v>
      </c>
      <c r="I81" s="13" t="s">
        <v>28</v>
      </c>
      <c r="J81" s="15">
        <v>8928.9618946540995</v>
      </c>
    </row>
    <row r="82" spans="1:10" ht="11.25" customHeight="1" x14ac:dyDescent="0.2">
      <c r="A82" s="10" t="s">
        <v>29</v>
      </c>
      <c r="B82" s="12">
        <v>5974.4449684084002</v>
      </c>
      <c r="D82" s="10" t="s">
        <v>29</v>
      </c>
      <c r="E82" s="11">
        <v>6015.7611986257998</v>
      </c>
      <c r="F82" s="11">
        <v>6004.8238027760999</v>
      </c>
      <c r="G82" s="12">
        <v>6009.8247774014999</v>
      </c>
      <c r="I82" s="10" t="s">
        <v>29</v>
      </c>
      <c r="J82" s="12">
        <v>8192.7043683645006</v>
      </c>
    </row>
    <row r="83" spans="1:10" ht="11.25" customHeight="1" x14ac:dyDescent="0.2">
      <c r="A83" s="13" t="s">
        <v>30</v>
      </c>
      <c r="B83" s="15">
        <v>5941.7968076713996</v>
      </c>
      <c r="D83" s="13" t="s">
        <v>30</v>
      </c>
      <c r="E83" s="14">
        <v>5755.0691871339004</v>
      </c>
      <c r="F83" s="14">
        <v>5839.0683965433</v>
      </c>
      <c r="G83" s="15">
        <v>5794.7943837295998</v>
      </c>
      <c r="I83" s="13" t="s">
        <v>30</v>
      </c>
      <c r="J83" s="15">
        <v>10320.718590908</v>
      </c>
    </row>
    <row r="84" spans="1:10" ht="11.25" customHeight="1" x14ac:dyDescent="0.2">
      <c r="A84" s="10" t="s">
        <v>31</v>
      </c>
      <c r="B84" s="12">
        <v>5434.8741860959999</v>
      </c>
      <c r="D84" s="10" t="s">
        <v>31</v>
      </c>
      <c r="E84" s="11">
        <v>3994.1732466010999</v>
      </c>
      <c r="F84" s="11">
        <v>4439.0205650331</v>
      </c>
      <c r="G84" s="12">
        <v>4236.4053224559002</v>
      </c>
      <c r="I84" s="10" t="s">
        <v>31</v>
      </c>
      <c r="J84" s="12">
        <v>9979.7835142865006</v>
      </c>
    </row>
    <row r="85" spans="1:10" ht="11.25" customHeight="1" x14ac:dyDescent="0.2">
      <c r="A85" s="13" t="s">
        <v>32</v>
      </c>
      <c r="B85" s="15">
        <v>5078.6233819134004</v>
      </c>
      <c r="D85" s="13" t="s">
        <v>32</v>
      </c>
      <c r="E85" s="14">
        <v>4596.0386892751003</v>
      </c>
      <c r="F85" s="14">
        <v>5345.4053711273</v>
      </c>
      <c r="G85" s="15">
        <v>4826.3682612810999</v>
      </c>
      <c r="I85" s="13" t="s">
        <v>32</v>
      </c>
      <c r="J85" s="15">
        <v>8696.7975425291006</v>
      </c>
    </row>
    <row r="86" spans="1:10" ht="11.25" customHeight="1" x14ac:dyDescent="0.2">
      <c r="A86" s="10" t="s">
        <v>33</v>
      </c>
      <c r="B86" s="12">
        <v>4730.3547138812</v>
      </c>
      <c r="D86" s="10" t="s">
        <v>33</v>
      </c>
      <c r="E86" s="11">
        <v>8060.5064482298003</v>
      </c>
      <c r="F86" s="11">
        <v>7682.0595533400001</v>
      </c>
      <c r="G86" s="12">
        <v>7860.6537763050001</v>
      </c>
      <c r="I86" s="10" t="s">
        <v>33</v>
      </c>
      <c r="J86" s="12">
        <v>10432.033059613001</v>
      </c>
    </row>
    <row r="87" spans="1:10" ht="11.25" customHeight="1" x14ac:dyDescent="0.2">
      <c r="A87" s="13" t="s">
        <v>38</v>
      </c>
      <c r="B87" s="15">
        <v>4021.3623027045001</v>
      </c>
      <c r="D87" s="13" t="s">
        <v>38</v>
      </c>
      <c r="E87" s="14">
        <v>4098.5991141346003</v>
      </c>
      <c r="F87" s="14">
        <v>4141.0615840807004</v>
      </c>
      <c r="G87" s="15">
        <v>4126.7562706150002</v>
      </c>
      <c r="I87" s="13" t="s">
        <v>38</v>
      </c>
      <c r="J87" s="15">
        <v>7642.0336067197004</v>
      </c>
    </row>
    <row r="88" spans="1:10" ht="11.25" customHeight="1" x14ac:dyDescent="0.2">
      <c r="A88" s="10" t="s">
        <v>39</v>
      </c>
      <c r="B88" s="12">
        <v>3825.8200406559999</v>
      </c>
      <c r="D88" s="10" t="s">
        <v>39</v>
      </c>
      <c r="E88" s="11">
        <v>3802.4345506577001</v>
      </c>
      <c r="F88" s="11">
        <v>3851.6102139285999</v>
      </c>
      <c r="G88" s="12">
        <v>3822.3438634741001</v>
      </c>
      <c r="I88" s="10" t="s">
        <v>39</v>
      </c>
      <c r="J88" s="12">
        <v>13539.901995331</v>
      </c>
    </row>
    <row r="89" spans="1:10" ht="11.25" customHeight="1" x14ac:dyDescent="0.2">
      <c r="A89" s="13" t="s">
        <v>40</v>
      </c>
      <c r="B89" s="15">
        <v>3728.8358034927001</v>
      </c>
      <c r="D89" s="13" t="s">
        <v>40</v>
      </c>
      <c r="E89" s="14">
        <v>5265.5389524483999</v>
      </c>
      <c r="F89" s="14">
        <v>5607.5808615835003</v>
      </c>
      <c r="G89" s="15">
        <v>5399.2723716789997</v>
      </c>
      <c r="I89" s="13" t="s">
        <v>40</v>
      </c>
      <c r="J89" s="15"/>
    </row>
    <row r="90" spans="1:10" ht="11.25" customHeight="1" x14ac:dyDescent="0.2">
      <c r="A90" s="10" t="s">
        <v>41</v>
      </c>
      <c r="B90" s="12">
        <v>2893.6720467091</v>
      </c>
      <c r="D90" s="10" t="s">
        <v>41</v>
      </c>
      <c r="E90" s="11">
        <v>3337.4634759219998</v>
      </c>
      <c r="F90" s="11">
        <v>3913.5383066851</v>
      </c>
      <c r="G90" s="12">
        <v>3589.6499943828999</v>
      </c>
      <c r="I90" s="10" t="s">
        <v>41</v>
      </c>
      <c r="J90" s="12">
        <v>10637.499048449001</v>
      </c>
    </row>
    <row r="91" spans="1:10" ht="11.25" customHeight="1" x14ac:dyDescent="0.2">
      <c r="A91" s="13" t="s">
        <v>42</v>
      </c>
      <c r="B91" s="15">
        <v>2717.1508339154998</v>
      </c>
      <c r="D91" s="13" t="s">
        <v>42</v>
      </c>
      <c r="E91" s="14">
        <v>2473.2027022898001</v>
      </c>
      <c r="F91" s="14">
        <v>4125.9300370850997</v>
      </c>
      <c r="G91" s="15">
        <v>3064.5191401613001</v>
      </c>
      <c r="I91" s="13" t="s">
        <v>42</v>
      </c>
      <c r="J91" s="15">
        <v>7567.6321714139003</v>
      </c>
    </row>
    <row r="92" spans="1:10" ht="11.25" customHeight="1" x14ac:dyDescent="0.2">
      <c r="A92" s="10" t="s">
        <v>43</v>
      </c>
      <c r="B92" s="12">
        <v>2365.6757447795999</v>
      </c>
      <c r="D92" s="10" t="s">
        <v>43</v>
      </c>
      <c r="E92" s="11"/>
      <c r="F92" s="11"/>
      <c r="G92" s="12">
        <v>2513.1451276703001</v>
      </c>
      <c r="I92" s="10" t="s">
        <v>43</v>
      </c>
      <c r="J92" s="12"/>
    </row>
    <row r="93" spans="1:10" ht="11.25" customHeight="1" x14ac:dyDescent="0.2">
      <c r="A93" s="13" t="s">
        <v>44</v>
      </c>
      <c r="B93" s="15">
        <v>2073.6483983315002</v>
      </c>
      <c r="D93" s="13" t="s">
        <v>44</v>
      </c>
      <c r="E93" s="14">
        <v>2727.5664988016001</v>
      </c>
      <c r="F93" s="14">
        <v>3116.8447518028001</v>
      </c>
      <c r="G93" s="15">
        <v>2835.4451235900001</v>
      </c>
      <c r="I93" s="13" t="s">
        <v>44</v>
      </c>
      <c r="J93" s="15">
        <v>6391.3266136075999</v>
      </c>
    </row>
    <row r="94" spans="1:10" ht="11.25" customHeight="1" x14ac:dyDescent="0.2">
      <c r="A94" s="18" t="s">
        <v>45</v>
      </c>
      <c r="B94" s="17">
        <v>1183.8090811090999</v>
      </c>
      <c r="D94" s="18" t="s">
        <v>45</v>
      </c>
      <c r="E94" s="16">
        <v>917.88589430689001</v>
      </c>
      <c r="F94" s="16">
        <v>1069.6875323413001</v>
      </c>
      <c r="G94" s="17">
        <v>983.84682134060995</v>
      </c>
      <c r="I94" s="18" t="s">
        <v>45</v>
      </c>
      <c r="J94" s="17">
        <v>2094.4565353610001</v>
      </c>
    </row>
  </sheetData>
  <hyperlinks>
    <hyperlink ref="A1" r:id="rId1" display="http://dx.doi.org/10.1787/eag-2016-en"/>
    <hyperlink ref="A4" r:id="rId2"/>
  </hyperlinks>
  <pageMargins left="0.7" right="0.7" top="0.75" bottom="0.75" header="0.3" footer="0.3"/>
  <pageSetup paperSize="9" scale="54"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94"/>
  <sheetViews>
    <sheetView showGridLines="0" topLeftCell="A34" zoomScaleNormal="125" zoomScalePageLayoutView="125" workbookViewId="0">
      <selection activeCell="B76" sqref="B76"/>
    </sheetView>
  </sheetViews>
  <sheetFormatPr defaultColWidth="8.85546875" defaultRowHeight="12.75" x14ac:dyDescent="0.2"/>
  <cols>
    <col min="1" max="1" width="17.28515625" customWidth="1"/>
    <col min="2" max="2" width="10.28515625" customWidth="1"/>
    <col min="3" max="3" width="5.85546875" customWidth="1"/>
    <col min="4" max="4" width="10.28515625" customWidth="1"/>
    <col min="5" max="5" width="8.42578125" customWidth="1"/>
    <col min="6" max="6" width="17.28515625" customWidth="1"/>
    <col min="7" max="7" width="10.28515625" customWidth="1"/>
    <col min="8" max="8" width="3.7109375" customWidth="1"/>
    <col min="9" max="9" width="17.28515625" customWidth="1"/>
    <col min="10" max="10" width="10.28515625" customWidth="1"/>
    <col min="11" max="11" width="8.42578125" customWidth="1"/>
    <col min="12" max="12" width="3.7109375" customWidth="1"/>
  </cols>
  <sheetData>
    <row r="1" spans="1:12" s="26" customFormat="1" x14ac:dyDescent="0.2">
      <c r="A1" s="27" t="s">
        <v>59</v>
      </c>
    </row>
    <row r="2" spans="1:12" s="26" customFormat="1" x14ac:dyDescent="0.2">
      <c r="A2" s="26" t="s">
        <v>60</v>
      </c>
      <c r="B2" s="26" t="s">
        <v>61</v>
      </c>
    </row>
    <row r="3" spans="1:12" s="26" customFormat="1" x14ac:dyDescent="0.2">
      <c r="A3" s="26" t="s">
        <v>62</v>
      </c>
    </row>
    <row r="4" spans="1:12" s="26" customFormat="1" x14ac:dyDescent="0.2">
      <c r="A4" s="27" t="s">
        <v>63</v>
      </c>
    </row>
    <row r="5" spans="1:12" s="26" customFormat="1" x14ac:dyDescent="0.2"/>
    <row r="6" spans="1:12" x14ac:dyDescent="0.2">
      <c r="A6" s="19" t="s">
        <v>48</v>
      </c>
    </row>
    <row r="7" spans="1:12" x14ac:dyDescent="0.2">
      <c r="A7" s="19" t="s">
        <v>49</v>
      </c>
    </row>
    <row r="8" spans="1:12" ht="13.5" x14ac:dyDescent="0.25">
      <c r="A8" s="20" t="s">
        <v>50</v>
      </c>
    </row>
    <row r="9" spans="1:12" ht="12.75" customHeight="1" x14ac:dyDescent="0.25">
      <c r="A9" s="1"/>
      <c r="B9" s="1"/>
      <c r="C9" s="1"/>
      <c r="D9" s="1"/>
      <c r="E9" s="1"/>
      <c r="F9" s="1"/>
      <c r="G9" s="1"/>
      <c r="H9" s="1"/>
      <c r="I9" s="1"/>
      <c r="J9" s="1"/>
      <c r="K9" s="1"/>
      <c r="L9" s="1"/>
    </row>
    <row r="10" spans="1:12" ht="12.75" customHeight="1" x14ac:dyDescent="0.25">
      <c r="A10" s="2"/>
      <c r="B10" s="2"/>
      <c r="C10" s="2"/>
      <c r="D10" s="2"/>
      <c r="E10" s="2"/>
      <c r="F10" s="2"/>
      <c r="G10" s="2"/>
      <c r="H10" s="2"/>
      <c r="I10" s="2"/>
      <c r="J10" s="2"/>
      <c r="K10" s="2"/>
      <c r="L10" s="2"/>
    </row>
    <row r="11" spans="1:12" ht="12.75" customHeight="1" x14ac:dyDescent="0.25">
      <c r="A11" s="2"/>
      <c r="B11" s="2"/>
      <c r="C11" s="2"/>
      <c r="D11" s="2"/>
      <c r="E11" s="2"/>
      <c r="F11" s="2"/>
      <c r="G11" s="2"/>
      <c r="H11" s="2"/>
      <c r="I11" s="2"/>
      <c r="J11" s="2"/>
      <c r="K11" s="2"/>
      <c r="L11" s="2"/>
    </row>
    <row r="12" spans="1:12" ht="12.75" customHeight="1" x14ac:dyDescent="0.25">
      <c r="A12" s="2"/>
      <c r="B12" s="2"/>
      <c r="C12" s="2"/>
      <c r="D12" s="2"/>
      <c r="E12" s="2"/>
      <c r="F12" s="2"/>
      <c r="G12" s="2"/>
      <c r="H12" s="2"/>
      <c r="I12" s="2"/>
      <c r="J12" s="2"/>
      <c r="K12" s="2"/>
      <c r="L12" s="2"/>
    </row>
    <row r="13" spans="1:12" ht="12.75" customHeight="1" x14ac:dyDescent="0.25">
      <c r="A13" s="2"/>
      <c r="B13" s="2"/>
      <c r="C13" s="2"/>
      <c r="D13" s="2"/>
      <c r="E13" s="2"/>
      <c r="F13" s="2"/>
      <c r="G13" s="2"/>
      <c r="H13" s="2"/>
      <c r="I13" s="2"/>
      <c r="J13" s="2"/>
      <c r="K13" s="2"/>
      <c r="L13" s="2"/>
    </row>
    <row r="14" spans="1:12" ht="12.75" customHeight="1" x14ac:dyDescent="0.25">
      <c r="A14" s="2"/>
      <c r="B14" s="2"/>
      <c r="C14" s="2"/>
      <c r="D14" s="2"/>
      <c r="E14" s="2"/>
      <c r="F14" s="2"/>
      <c r="G14" s="2"/>
      <c r="H14" s="2"/>
      <c r="I14" s="2"/>
      <c r="J14" s="2"/>
      <c r="K14" s="2"/>
      <c r="L14" s="2"/>
    </row>
    <row r="15" spans="1:12" ht="12.75" customHeight="1" x14ac:dyDescent="0.25">
      <c r="A15" s="2"/>
      <c r="B15" s="2"/>
      <c r="C15" s="2"/>
      <c r="D15" s="2"/>
      <c r="E15" s="2"/>
      <c r="F15" s="2"/>
      <c r="G15" s="2"/>
      <c r="H15" s="2"/>
      <c r="I15" s="2"/>
      <c r="J15" s="2"/>
      <c r="K15" s="2"/>
      <c r="L15" s="2"/>
    </row>
    <row r="16" spans="1:12" ht="12.75" customHeight="1" x14ac:dyDescent="0.25">
      <c r="A16" s="2"/>
      <c r="B16" s="2"/>
      <c r="C16" s="2"/>
      <c r="D16" s="2"/>
      <c r="E16" s="2"/>
      <c r="F16" s="2"/>
      <c r="G16" s="2"/>
      <c r="H16" s="2"/>
      <c r="I16" s="2"/>
      <c r="J16" s="2"/>
      <c r="K16" s="2"/>
      <c r="L16" s="2"/>
    </row>
    <row r="17" spans="1:12" ht="12.75" customHeight="1" x14ac:dyDescent="0.25">
      <c r="A17" s="2"/>
      <c r="B17" s="2"/>
      <c r="C17" s="2"/>
      <c r="D17" s="2"/>
      <c r="E17" s="2"/>
      <c r="F17" s="2"/>
      <c r="G17" s="2"/>
      <c r="H17" s="2"/>
      <c r="I17" s="2"/>
      <c r="J17" s="2"/>
      <c r="K17" s="2"/>
      <c r="L17" s="2"/>
    </row>
    <row r="18" spans="1:12" ht="12.75" customHeight="1" x14ac:dyDescent="0.25">
      <c r="A18" s="2"/>
      <c r="B18" s="2"/>
      <c r="C18" s="2"/>
      <c r="D18" s="2"/>
      <c r="E18" s="2"/>
      <c r="F18" s="2"/>
      <c r="G18" s="2"/>
      <c r="H18" s="2"/>
      <c r="I18" s="2"/>
      <c r="J18" s="2"/>
      <c r="K18" s="2"/>
      <c r="L18" s="2"/>
    </row>
    <row r="19" spans="1:12" ht="12.75" customHeight="1" x14ac:dyDescent="0.25">
      <c r="A19" s="2"/>
      <c r="B19" s="2"/>
      <c r="C19" s="2"/>
      <c r="D19" s="2"/>
      <c r="E19" s="2"/>
      <c r="F19" s="2"/>
      <c r="G19" s="2"/>
      <c r="H19" s="2"/>
      <c r="I19" s="2"/>
      <c r="J19" s="2"/>
      <c r="K19" s="2"/>
      <c r="L19" s="2"/>
    </row>
    <row r="20" spans="1:12" ht="12.75" customHeight="1" x14ac:dyDescent="0.25">
      <c r="A20" s="2"/>
      <c r="B20" s="2"/>
      <c r="C20" s="2"/>
      <c r="D20" s="2"/>
      <c r="E20" s="2"/>
      <c r="F20" s="2"/>
      <c r="G20" s="2"/>
      <c r="H20" s="2"/>
      <c r="I20" s="2"/>
      <c r="J20" s="2"/>
      <c r="K20" s="2"/>
      <c r="L20" s="2"/>
    </row>
    <row r="21" spans="1:12" ht="12.75" customHeight="1" x14ac:dyDescent="0.25">
      <c r="A21" s="2"/>
      <c r="B21" s="2"/>
      <c r="C21" s="2"/>
      <c r="D21" s="2"/>
      <c r="E21" s="2"/>
      <c r="F21" s="2"/>
      <c r="G21" s="2"/>
      <c r="H21" s="2"/>
      <c r="I21" s="2"/>
      <c r="J21" s="2"/>
      <c r="K21" s="2"/>
      <c r="L21" s="2"/>
    </row>
    <row r="22" spans="1:12" ht="12.75" customHeight="1" x14ac:dyDescent="0.25">
      <c r="A22" s="2"/>
      <c r="B22" s="2"/>
      <c r="C22" s="2"/>
      <c r="D22" s="2"/>
      <c r="E22" s="2"/>
      <c r="F22" s="2"/>
      <c r="G22" s="2"/>
      <c r="H22" s="2"/>
      <c r="I22" s="2"/>
      <c r="J22" s="2"/>
      <c r="K22" s="2"/>
      <c r="L22" s="2"/>
    </row>
    <row r="23" spans="1:12" ht="12.75" customHeight="1" x14ac:dyDescent="0.25">
      <c r="A23" s="2"/>
      <c r="B23" s="2"/>
      <c r="C23" s="2"/>
      <c r="D23" s="2"/>
      <c r="E23" s="2"/>
      <c r="F23" s="2"/>
      <c r="G23" s="2"/>
      <c r="H23" s="2"/>
      <c r="I23" s="2"/>
      <c r="J23" s="2"/>
      <c r="K23" s="2"/>
      <c r="L23" s="2"/>
    </row>
    <row r="24" spans="1:12" ht="12.75" customHeight="1" x14ac:dyDescent="0.25">
      <c r="A24" s="2"/>
      <c r="B24" s="2"/>
      <c r="C24" s="2"/>
      <c r="D24" s="2"/>
      <c r="E24" s="2"/>
      <c r="F24" s="2"/>
      <c r="G24" s="2"/>
      <c r="H24" s="2"/>
      <c r="I24" s="2"/>
      <c r="J24" s="2"/>
      <c r="K24" s="2"/>
      <c r="L24" s="2"/>
    </row>
    <row r="25" spans="1:12" ht="12.75" customHeight="1" x14ac:dyDescent="0.25">
      <c r="A25" s="2"/>
      <c r="B25" s="2"/>
      <c r="C25" s="2"/>
      <c r="D25" s="2"/>
      <c r="E25" s="2"/>
      <c r="F25" s="2"/>
      <c r="G25" s="2"/>
      <c r="H25" s="2"/>
      <c r="I25" s="2"/>
      <c r="J25" s="2"/>
      <c r="K25" s="2"/>
      <c r="L25" s="2"/>
    </row>
    <row r="26" spans="1:12" ht="12.75" customHeight="1" x14ac:dyDescent="0.25">
      <c r="A26" s="2"/>
      <c r="B26" s="2"/>
      <c r="C26" s="2"/>
      <c r="D26" s="2"/>
      <c r="E26" s="2"/>
      <c r="F26" s="2"/>
      <c r="G26" s="2"/>
      <c r="H26" s="2"/>
      <c r="I26" s="2"/>
      <c r="J26" s="2"/>
      <c r="K26" s="2"/>
      <c r="L26" s="2"/>
    </row>
    <row r="27" spans="1:12" ht="12.75" customHeight="1" x14ac:dyDescent="0.25">
      <c r="A27" s="2"/>
      <c r="B27" s="2"/>
      <c r="C27" s="2"/>
      <c r="D27" s="2"/>
      <c r="E27" s="2"/>
      <c r="F27" s="2"/>
      <c r="G27" s="2"/>
      <c r="H27" s="2"/>
      <c r="I27" s="2"/>
      <c r="J27" s="2"/>
      <c r="K27" s="2"/>
      <c r="L27" s="2"/>
    </row>
    <row r="28" spans="1:12" ht="12.75" customHeight="1" x14ac:dyDescent="0.25">
      <c r="A28" s="2"/>
      <c r="B28" s="2"/>
      <c r="C28" s="2"/>
      <c r="D28" s="2"/>
      <c r="E28" s="2"/>
      <c r="F28" s="2"/>
      <c r="G28" s="2"/>
      <c r="H28" s="2"/>
      <c r="I28" s="2"/>
      <c r="J28" s="2"/>
      <c r="K28" s="2"/>
      <c r="L28" s="2"/>
    </row>
    <row r="29" spans="1:12" ht="12.75" customHeight="1" x14ac:dyDescent="0.25">
      <c r="A29" s="2"/>
      <c r="B29" s="2"/>
      <c r="C29" s="2"/>
      <c r="D29" s="2"/>
      <c r="E29" s="2"/>
      <c r="F29" s="2"/>
      <c r="G29" s="2"/>
      <c r="H29" s="2"/>
      <c r="I29" s="2"/>
      <c r="J29" s="2"/>
      <c r="K29" s="2"/>
      <c r="L29" s="2"/>
    </row>
    <row r="30" spans="1:12" ht="12.75" customHeight="1" x14ac:dyDescent="0.25">
      <c r="A30" s="2"/>
      <c r="B30" s="2"/>
      <c r="C30" s="2"/>
      <c r="D30" s="2"/>
      <c r="E30" s="2"/>
      <c r="F30" s="2"/>
      <c r="G30" s="2"/>
      <c r="H30" s="2"/>
      <c r="I30" s="2"/>
      <c r="J30" s="2"/>
      <c r="K30" s="2"/>
      <c r="L30" s="2"/>
    </row>
    <row r="31" spans="1:12" ht="12.75" customHeight="1" x14ac:dyDescent="0.25">
      <c r="A31" s="2"/>
      <c r="B31" s="2"/>
      <c r="C31" s="2"/>
      <c r="D31" s="2"/>
      <c r="E31" s="2"/>
      <c r="F31" s="2"/>
      <c r="G31" s="2"/>
      <c r="H31" s="2"/>
      <c r="I31" s="2"/>
      <c r="J31" s="2"/>
      <c r="K31" s="2"/>
      <c r="L31" s="2"/>
    </row>
    <row r="32" spans="1:12" ht="12.75" customHeight="1" x14ac:dyDescent="0.25">
      <c r="A32" s="2"/>
      <c r="B32" s="2"/>
      <c r="C32" s="2"/>
      <c r="D32" s="2"/>
      <c r="E32" s="2"/>
      <c r="F32" s="2"/>
      <c r="G32" s="2"/>
      <c r="H32" s="2"/>
      <c r="I32" s="2"/>
      <c r="J32" s="2"/>
      <c r="K32" s="2"/>
      <c r="L32" s="2"/>
    </row>
    <row r="33" spans="1:12" ht="203.25" customHeight="1" x14ac:dyDescent="0.25">
      <c r="A33" s="2"/>
      <c r="B33" s="2"/>
      <c r="C33" s="2"/>
      <c r="D33" s="2"/>
      <c r="E33" s="2"/>
      <c r="F33" s="2"/>
      <c r="G33" s="2"/>
      <c r="H33" s="2"/>
      <c r="I33" s="2"/>
      <c r="J33" s="2"/>
      <c r="K33" s="2"/>
      <c r="L33" s="2"/>
    </row>
    <row r="34" spans="1:12" ht="12.75" customHeight="1" x14ac:dyDescent="0.25">
      <c r="A34" s="2"/>
      <c r="B34" s="2"/>
      <c r="C34" s="2"/>
      <c r="D34" s="2"/>
      <c r="E34" s="2"/>
      <c r="F34" s="2"/>
      <c r="G34" s="2"/>
      <c r="H34" s="2"/>
      <c r="I34" s="2"/>
      <c r="J34" s="2"/>
      <c r="K34" s="2"/>
      <c r="L34" s="2"/>
    </row>
    <row r="35" spans="1:12" ht="12.75" customHeight="1" x14ac:dyDescent="0.25">
      <c r="A35" s="2"/>
      <c r="B35" s="2"/>
      <c r="C35" s="2"/>
      <c r="D35" s="2"/>
      <c r="E35" s="2"/>
      <c r="F35" s="2"/>
      <c r="G35" s="2"/>
      <c r="H35" s="2"/>
      <c r="I35" s="2"/>
      <c r="J35" s="2"/>
      <c r="K35" s="2"/>
      <c r="L35" s="2"/>
    </row>
    <row r="36" spans="1:12" ht="12.75" customHeight="1" x14ac:dyDescent="0.25">
      <c r="A36" s="2"/>
      <c r="B36" s="2"/>
      <c r="C36" s="2"/>
      <c r="D36" s="2"/>
      <c r="E36" s="2"/>
      <c r="F36" s="2"/>
      <c r="G36" s="2"/>
      <c r="H36" s="2"/>
      <c r="I36" s="2"/>
      <c r="J36" s="2"/>
      <c r="K36" s="2"/>
      <c r="L36" s="2"/>
    </row>
    <row r="37" spans="1:12" ht="12.75" customHeight="1" x14ac:dyDescent="0.25">
      <c r="A37" s="2"/>
      <c r="B37" s="2"/>
      <c r="C37" s="2"/>
      <c r="D37" s="2"/>
      <c r="E37" s="2"/>
      <c r="F37" s="2"/>
      <c r="G37" s="2"/>
      <c r="H37" s="2"/>
      <c r="I37" s="2"/>
      <c r="J37" s="2"/>
      <c r="K37" s="2"/>
      <c r="L37" s="2"/>
    </row>
    <row r="38" spans="1:12" ht="12.75" customHeight="1" x14ac:dyDescent="0.25">
      <c r="A38" s="2"/>
      <c r="B38" s="2"/>
      <c r="C38" s="2"/>
      <c r="D38" s="2"/>
      <c r="E38" s="2"/>
      <c r="F38" s="2"/>
      <c r="G38" s="2"/>
      <c r="H38" s="2"/>
      <c r="I38" s="2"/>
      <c r="J38" s="2"/>
      <c r="K38" s="2"/>
      <c r="L38" s="2"/>
    </row>
    <row r="39" spans="1:12" ht="12.75" customHeight="1" x14ac:dyDescent="0.25">
      <c r="A39" s="2"/>
      <c r="B39" s="2"/>
      <c r="C39" s="2"/>
      <c r="D39" s="2"/>
      <c r="E39" s="2"/>
      <c r="F39" s="2"/>
      <c r="G39" s="2"/>
      <c r="H39" s="2"/>
      <c r="I39" s="2"/>
      <c r="J39" s="2"/>
      <c r="K39" s="2"/>
      <c r="L39" s="2"/>
    </row>
    <row r="40" spans="1:12" ht="12.75" customHeight="1" x14ac:dyDescent="0.25">
      <c r="A40" s="2"/>
      <c r="B40" s="2"/>
      <c r="C40" s="2"/>
      <c r="D40" s="2"/>
      <c r="E40" s="2"/>
      <c r="F40" s="2"/>
      <c r="G40" s="2"/>
      <c r="H40" s="2"/>
      <c r="I40" s="2"/>
      <c r="J40" s="2"/>
      <c r="K40" s="2"/>
      <c r="L40" s="2"/>
    </row>
    <row r="42" spans="1:12" ht="13.5" x14ac:dyDescent="0.25">
      <c r="A42" s="21" t="s">
        <v>51</v>
      </c>
    </row>
    <row r="43" spans="1:12" ht="13.5" x14ac:dyDescent="0.25">
      <c r="A43" s="22" t="s">
        <v>52</v>
      </c>
    </row>
    <row r="44" spans="1:12" ht="13.5" x14ac:dyDescent="0.25">
      <c r="A44" s="21" t="s">
        <v>53</v>
      </c>
    </row>
    <row r="45" spans="1:12" ht="13.5" x14ac:dyDescent="0.25">
      <c r="A45" s="22" t="s">
        <v>54</v>
      </c>
    </row>
    <row r="46" spans="1:12" ht="13.5" x14ac:dyDescent="0.25">
      <c r="A46" s="21" t="s">
        <v>55</v>
      </c>
    </row>
    <row r="47" spans="1:12" x14ac:dyDescent="0.2">
      <c r="A47" s="23" t="s">
        <v>56</v>
      </c>
    </row>
    <row r="48" spans="1:12" x14ac:dyDescent="0.2">
      <c r="A48" s="24" t="s">
        <v>57</v>
      </c>
    </row>
    <row r="49" spans="1:10" x14ac:dyDescent="0.2">
      <c r="A49" s="25" t="s">
        <v>58</v>
      </c>
    </row>
    <row r="51" spans="1:10" x14ac:dyDescent="0.2">
      <c r="A51" s="362" t="s">
        <v>47</v>
      </c>
      <c r="B51" s="362"/>
      <c r="D51" s="362" t="s">
        <v>34</v>
      </c>
      <c r="E51" s="362"/>
      <c r="F51" s="362"/>
      <c r="G51" s="362"/>
      <c r="I51" s="6" t="s">
        <v>46</v>
      </c>
      <c r="J51" s="6"/>
    </row>
    <row r="52" spans="1:10" ht="22.5" x14ac:dyDescent="0.2">
      <c r="A52" s="363"/>
      <c r="B52" s="364"/>
      <c r="D52" s="363"/>
      <c r="E52" s="370" t="s">
        <v>218</v>
      </c>
      <c r="F52" s="4" t="s">
        <v>217</v>
      </c>
      <c r="G52" s="5" t="s">
        <v>219</v>
      </c>
      <c r="I52" s="3"/>
      <c r="J52" s="5"/>
    </row>
    <row r="53" spans="1:10" ht="11.25" customHeight="1" x14ac:dyDescent="0.2">
      <c r="A53" s="365" t="s">
        <v>75</v>
      </c>
      <c r="B53" s="366">
        <v>17959.423879247999</v>
      </c>
      <c r="D53" s="365" t="s">
        <v>75</v>
      </c>
      <c r="E53" s="371">
        <v>20076.431849843</v>
      </c>
      <c r="F53" s="8">
        <v>19472.969098545</v>
      </c>
      <c r="G53" s="9">
        <v>19762.273449196</v>
      </c>
      <c r="I53" s="7" t="s">
        <v>0</v>
      </c>
      <c r="J53" s="9">
        <v>40932.867749826997</v>
      </c>
    </row>
    <row r="54" spans="1:10" ht="11.25" customHeight="1" x14ac:dyDescent="0.2">
      <c r="A54" s="102" t="s">
        <v>121</v>
      </c>
      <c r="B54" s="104">
        <v>15929.953941685</v>
      </c>
      <c r="D54" s="102" t="s">
        <v>121</v>
      </c>
      <c r="E54" s="103">
        <v>19697.552110859</v>
      </c>
      <c r="F54" s="11">
        <v>18478.883021598002</v>
      </c>
      <c r="G54" s="12">
        <v>18994.129390743001</v>
      </c>
      <c r="I54" s="10" t="s">
        <v>1</v>
      </c>
      <c r="J54" s="12">
        <v>25125.508017142001</v>
      </c>
    </row>
    <row r="55" spans="1:10" ht="11.25" customHeight="1" x14ac:dyDescent="0.2">
      <c r="A55" s="80" t="s">
        <v>2</v>
      </c>
      <c r="B55" s="367">
        <v>13273.921407374</v>
      </c>
      <c r="D55" s="102" t="s">
        <v>5</v>
      </c>
      <c r="E55" s="103">
        <v>14831.176037477</v>
      </c>
      <c r="F55" s="11">
        <v>15254.902787617</v>
      </c>
      <c r="G55" s="12">
        <v>15023.562027485999</v>
      </c>
      <c r="I55" s="13" t="s">
        <v>2</v>
      </c>
      <c r="J55" s="15">
        <v>20378.521351889998</v>
      </c>
    </row>
    <row r="56" spans="1:10" ht="11.25" customHeight="1" x14ac:dyDescent="0.2">
      <c r="A56" s="102" t="s">
        <v>3</v>
      </c>
      <c r="B56" s="104">
        <v>11355.416483042</v>
      </c>
      <c r="D56" s="80" t="s">
        <v>2</v>
      </c>
      <c r="E56" s="372">
        <v>14103.296159666001</v>
      </c>
      <c r="F56" s="14">
        <v>16152.978957609001</v>
      </c>
      <c r="G56" s="15">
        <v>15282.852360733999</v>
      </c>
      <c r="I56" s="10" t="s">
        <v>3</v>
      </c>
      <c r="J56" s="12">
        <v>16460.495288458002</v>
      </c>
    </row>
    <row r="57" spans="1:10" ht="11.25" customHeight="1" x14ac:dyDescent="0.2">
      <c r="A57" s="80" t="s">
        <v>4</v>
      </c>
      <c r="B57" s="367">
        <v>10958.679328169999</v>
      </c>
      <c r="D57" s="80" t="s">
        <v>14</v>
      </c>
      <c r="E57" s="372">
        <v>13312.206545888999</v>
      </c>
      <c r="F57" s="14">
        <v>8785.6698512124003</v>
      </c>
      <c r="G57" s="15">
        <v>10237.497848216</v>
      </c>
      <c r="I57" s="13" t="s">
        <v>4</v>
      </c>
      <c r="J57" s="15">
        <v>27923.718748387</v>
      </c>
    </row>
    <row r="58" spans="1:10" ht="11.25" customHeight="1" x14ac:dyDescent="0.2">
      <c r="A58" s="102" t="s">
        <v>5</v>
      </c>
      <c r="B58" s="104">
        <v>10780.098245768</v>
      </c>
      <c r="D58" s="80" t="s">
        <v>6</v>
      </c>
      <c r="E58" s="372">
        <v>13092.400304334</v>
      </c>
      <c r="F58" s="14">
        <v>11626.650363989</v>
      </c>
      <c r="G58" s="15">
        <v>12200.370816015</v>
      </c>
      <c r="I58" s="10" t="s">
        <v>5</v>
      </c>
      <c r="J58" s="12">
        <v>16695.036873124001</v>
      </c>
    </row>
    <row r="59" spans="1:10" ht="11.25" customHeight="1" x14ac:dyDescent="0.2">
      <c r="A59" s="80" t="s">
        <v>6</v>
      </c>
      <c r="B59" s="367">
        <v>10669.367483488</v>
      </c>
      <c r="D59" s="102" t="s">
        <v>17</v>
      </c>
      <c r="E59" s="103">
        <v>12333.867767973001</v>
      </c>
      <c r="F59" s="11">
        <v>12200.157535241</v>
      </c>
      <c r="G59" s="12">
        <v>12269.115070456</v>
      </c>
      <c r="I59" s="13" t="s">
        <v>6</v>
      </c>
      <c r="J59" s="15">
        <v>25743.817908004999</v>
      </c>
    </row>
    <row r="60" spans="1:10" ht="11.25" customHeight="1" x14ac:dyDescent="0.2">
      <c r="A60" s="102" t="s">
        <v>7</v>
      </c>
      <c r="B60" s="104">
        <v>10663.799113703</v>
      </c>
      <c r="D60" s="102" t="s">
        <v>9</v>
      </c>
      <c r="E60" s="103">
        <v>12267.480552896001</v>
      </c>
      <c r="F60" s="11">
        <v>13019.816482929</v>
      </c>
      <c r="G60" s="12">
        <v>12763.069392394</v>
      </c>
      <c r="I60" s="10" t="s">
        <v>7</v>
      </c>
      <c r="J60" s="12">
        <v>23219.209503599999</v>
      </c>
    </row>
    <row r="61" spans="1:10" ht="11.25" customHeight="1" x14ac:dyDescent="0.2">
      <c r="A61" s="80" t="s">
        <v>8</v>
      </c>
      <c r="B61" s="367">
        <v>10569.071335384</v>
      </c>
      <c r="D61" s="80" t="s">
        <v>4</v>
      </c>
      <c r="E61" s="372">
        <v>11946.739410718001</v>
      </c>
      <c r="F61" s="14">
        <v>13587.455753893</v>
      </c>
      <c r="G61" s="15">
        <v>12739.771157468</v>
      </c>
      <c r="I61" s="13" t="s">
        <v>8</v>
      </c>
      <c r="J61" s="15">
        <v>11255.515521437001</v>
      </c>
    </row>
    <row r="62" spans="1:10" ht="11.25" customHeight="1" x14ac:dyDescent="0.2">
      <c r="A62" s="102" t="s">
        <v>9</v>
      </c>
      <c r="B62" s="104">
        <v>9956.8500755445002</v>
      </c>
      <c r="D62" s="102" t="s">
        <v>3</v>
      </c>
      <c r="E62" s="103">
        <v>11906.409094121</v>
      </c>
      <c r="F62" s="11">
        <v>10165.496862652</v>
      </c>
      <c r="G62" s="12">
        <v>10932.681527604</v>
      </c>
      <c r="I62" s="10" t="s">
        <v>9</v>
      </c>
      <c r="J62" s="12">
        <v>15910.657860347999</v>
      </c>
    </row>
    <row r="63" spans="1:10" ht="11.25" customHeight="1" x14ac:dyDescent="0.2">
      <c r="A63" s="80" t="s">
        <v>157</v>
      </c>
      <c r="B63" s="367">
        <v>9129.7290261313992</v>
      </c>
      <c r="D63" s="80" t="s">
        <v>18</v>
      </c>
      <c r="E63" s="372">
        <v>11430.652801295</v>
      </c>
      <c r="F63" s="14">
        <v>10203.025642687</v>
      </c>
      <c r="G63" s="15">
        <v>10932.31227221</v>
      </c>
      <c r="I63" s="13" t="s">
        <v>10</v>
      </c>
      <c r="J63" s="15">
        <v>21457.897053172001</v>
      </c>
    </row>
    <row r="64" spans="1:10" ht="11.25" customHeight="1" x14ac:dyDescent="0.2">
      <c r="A64" s="102" t="s">
        <v>11</v>
      </c>
      <c r="B64" s="104">
        <v>9120.5823938119993</v>
      </c>
      <c r="D64" s="102" t="s">
        <v>7</v>
      </c>
      <c r="E64" s="103">
        <v>11305.570285846001</v>
      </c>
      <c r="F64" s="11">
        <v>11388.738036815001</v>
      </c>
      <c r="G64" s="12">
        <v>11353.935798623001</v>
      </c>
      <c r="I64" s="10" t="s">
        <v>11</v>
      </c>
      <c r="J64" s="12">
        <v>12063.698251498001</v>
      </c>
    </row>
    <row r="65" spans="1:10" ht="11.25" customHeight="1" x14ac:dyDescent="0.2">
      <c r="A65" s="80" t="s">
        <v>12</v>
      </c>
      <c r="B65" s="367">
        <v>8748.0948487578007</v>
      </c>
      <c r="D65" s="80" t="s">
        <v>8</v>
      </c>
      <c r="E65" s="372">
        <v>11275.992816816</v>
      </c>
      <c r="F65" s="14">
        <v>7743.2999840154998</v>
      </c>
      <c r="G65" s="15">
        <v>9041.2691903462</v>
      </c>
      <c r="I65" s="13" t="s">
        <v>12</v>
      </c>
      <c r="J65" s="15">
        <v>17882.623689856999</v>
      </c>
    </row>
    <row r="66" spans="1:10" ht="11.25" customHeight="1" x14ac:dyDescent="0.2">
      <c r="A66" s="102" t="s">
        <v>13</v>
      </c>
      <c r="B66" s="104">
        <v>8545.0482214373405</v>
      </c>
      <c r="D66" s="80" t="s">
        <v>109</v>
      </c>
      <c r="E66" s="372">
        <v>10773.411482989</v>
      </c>
      <c r="F66" s="14">
        <v>10839.879994622999</v>
      </c>
      <c r="G66" s="15">
        <v>10803.706206887</v>
      </c>
      <c r="I66" s="10" t="s">
        <v>13</v>
      </c>
      <c r="J66" s="12">
        <v>15663.608399691717</v>
      </c>
    </row>
    <row r="67" spans="1:10" ht="11.25" customHeight="1" x14ac:dyDescent="0.2">
      <c r="A67" s="80" t="s">
        <v>14</v>
      </c>
      <c r="B67" s="367">
        <v>8519.0095441072008</v>
      </c>
      <c r="D67" s="102" t="s">
        <v>13</v>
      </c>
      <c r="E67" s="103">
        <v>10209.552945070804</v>
      </c>
      <c r="F67" s="11">
        <v>10086.684618362857</v>
      </c>
      <c r="G67" s="12">
        <v>10053.060185273536</v>
      </c>
      <c r="I67" s="13" t="s">
        <v>14</v>
      </c>
      <c r="J67" s="15">
        <v>17868.426361092999</v>
      </c>
    </row>
    <row r="68" spans="1:10" ht="11.25" customHeight="1" x14ac:dyDescent="0.2">
      <c r="A68" s="102" t="s">
        <v>15</v>
      </c>
      <c r="B68" s="104">
        <v>8477.3450313484936</v>
      </c>
      <c r="D68" s="102" t="s">
        <v>11</v>
      </c>
      <c r="E68" s="103">
        <v>10084.763414818</v>
      </c>
      <c r="F68" s="11">
        <v>7872.3788636816998</v>
      </c>
      <c r="G68" s="12">
        <v>8738.7003171601991</v>
      </c>
      <c r="I68" s="10" t="s">
        <v>15</v>
      </c>
      <c r="J68" s="12">
        <v>15771.675920911584</v>
      </c>
    </row>
    <row r="69" spans="1:10" ht="11.25" customHeight="1" x14ac:dyDescent="0.2">
      <c r="A69" s="80" t="s">
        <v>82</v>
      </c>
      <c r="B69" s="367">
        <v>8392.1763581826926</v>
      </c>
      <c r="D69" s="80" t="s">
        <v>12</v>
      </c>
      <c r="E69" s="372">
        <v>10083.954812815</v>
      </c>
      <c r="F69" s="14">
        <v>10459.475851667001</v>
      </c>
      <c r="G69" s="15">
        <v>10272.766287609</v>
      </c>
      <c r="I69" s="13" t="s">
        <v>16</v>
      </c>
      <c r="J69" s="15">
        <v>11171.658222427999</v>
      </c>
    </row>
    <row r="70" spans="1:10" ht="11.25" customHeight="1" x14ac:dyDescent="0.2">
      <c r="A70" s="102" t="s">
        <v>17</v>
      </c>
      <c r="B70" s="104">
        <v>8371.3864267076005</v>
      </c>
      <c r="D70" s="102" t="s">
        <v>15</v>
      </c>
      <c r="E70" s="103">
        <v>9980.084158644986</v>
      </c>
      <c r="F70" s="11">
        <v>9990.3835674770471</v>
      </c>
      <c r="G70" s="12">
        <v>9811.4852460599686</v>
      </c>
      <c r="I70" s="10" t="s">
        <v>17</v>
      </c>
      <c r="J70" s="12">
        <v>18947.052008613999</v>
      </c>
    </row>
    <row r="71" spans="1:10" ht="11.25" customHeight="1" x14ac:dyDescent="0.2">
      <c r="A71" s="80" t="s">
        <v>18</v>
      </c>
      <c r="B71" s="367">
        <v>8289.1706435784999</v>
      </c>
      <c r="D71" s="102" t="s">
        <v>19</v>
      </c>
      <c r="E71" s="103">
        <v>9966.6702538216996</v>
      </c>
      <c r="F71" s="11">
        <v>13092.815135985</v>
      </c>
      <c r="G71" s="12">
        <v>11106.431078403</v>
      </c>
      <c r="I71" s="13" t="s">
        <v>18</v>
      </c>
      <c r="J71" s="15">
        <v>18336.882643382</v>
      </c>
    </row>
    <row r="72" spans="1:10" ht="11.25" customHeight="1" x14ac:dyDescent="0.2">
      <c r="A72" s="102" t="s">
        <v>19</v>
      </c>
      <c r="B72" s="104">
        <v>8103.4701890935003</v>
      </c>
      <c r="D72" s="80" t="s">
        <v>24</v>
      </c>
      <c r="E72" s="372">
        <v>9947.2783773035007</v>
      </c>
      <c r="F72" s="14">
        <v>13642.956415305</v>
      </c>
      <c r="G72" s="15">
        <v>11482.008249511</v>
      </c>
      <c r="I72" s="10" t="s">
        <v>19</v>
      </c>
      <c r="J72" s="12">
        <v>16894.549135252</v>
      </c>
    </row>
    <row r="73" spans="1:10" ht="11.25" customHeight="1" x14ac:dyDescent="0.2">
      <c r="A73" s="80" t="s">
        <v>109</v>
      </c>
      <c r="B73" s="367">
        <v>8001.8726025385004</v>
      </c>
      <c r="D73" s="102" t="s">
        <v>23</v>
      </c>
      <c r="E73" s="103">
        <v>9667.2457028340996</v>
      </c>
      <c r="F73" s="11">
        <v>10503.036865112999</v>
      </c>
      <c r="G73" s="12">
        <v>10073.699005345999</v>
      </c>
      <c r="I73" s="13" t="s">
        <v>20</v>
      </c>
      <c r="J73" s="15">
        <v>13663.209724774</v>
      </c>
    </row>
    <row r="74" spans="1:10" ht="11.25" customHeight="1" x14ac:dyDescent="0.2">
      <c r="A74" s="102" t="s">
        <v>21</v>
      </c>
      <c r="B74" s="104">
        <v>7957.4664712631002</v>
      </c>
      <c r="D74" s="80" t="s">
        <v>22</v>
      </c>
      <c r="E74" s="372">
        <v>9191.0443006301994</v>
      </c>
      <c r="F74" s="14">
        <v>11328.366197243</v>
      </c>
      <c r="G74" s="15">
        <v>10197.810204592</v>
      </c>
      <c r="I74" s="10" t="s">
        <v>21</v>
      </c>
      <c r="J74" s="12">
        <v>9323.2934456383009</v>
      </c>
    </row>
    <row r="75" spans="1:10" ht="11.25" customHeight="1" x14ac:dyDescent="0.2">
      <c r="A75" s="80" t="s">
        <v>22</v>
      </c>
      <c r="B75" s="367">
        <v>7354.2224770002003</v>
      </c>
      <c r="D75" s="80" t="s">
        <v>82</v>
      </c>
      <c r="E75" s="372">
        <v>8797.361035558888</v>
      </c>
      <c r="F75" s="14">
        <v>9173.9124194220058</v>
      </c>
      <c r="G75" s="15">
        <v>9023.1887080488887</v>
      </c>
      <c r="I75" s="13" t="s">
        <v>22</v>
      </c>
      <c r="J75" s="15">
        <v>14585.380804840001</v>
      </c>
    </row>
    <row r="76" spans="1:10" ht="11.25" customHeight="1" x14ac:dyDescent="0.2">
      <c r="A76" s="102" t="s">
        <v>23</v>
      </c>
      <c r="B76" s="104">
        <v>7257.5504154340997</v>
      </c>
      <c r="D76" s="80" t="s">
        <v>26</v>
      </c>
      <c r="E76" s="372">
        <v>8303.2752496279008</v>
      </c>
      <c r="F76" s="14">
        <v>8729.1322827020995</v>
      </c>
      <c r="G76" s="15">
        <v>8519.7411513627994</v>
      </c>
      <c r="I76" s="10" t="s">
        <v>23</v>
      </c>
      <c r="J76" s="12">
        <v>11105.979890309</v>
      </c>
    </row>
    <row r="77" spans="1:10" ht="11.25" customHeight="1" x14ac:dyDescent="0.2">
      <c r="A77" s="80" t="s">
        <v>24</v>
      </c>
      <c r="B77" s="367">
        <v>7200.5868667896002</v>
      </c>
      <c r="D77" s="102" t="s">
        <v>33</v>
      </c>
      <c r="E77" s="103">
        <v>8060.5064482298003</v>
      </c>
      <c r="F77" s="11">
        <v>7682.0595533400001</v>
      </c>
      <c r="G77" s="12">
        <v>7860.6537763050001</v>
      </c>
      <c r="I77" s="13" t="s">
        <v>24</v>
      </c>
      <c r="J77" s="15">
        <v>16194.152485353001</v>
      </c>
    </row>
    <row r="78" spans="1:10" ht="11.25" customHeight="1" x14ac:dyDescent="0.2">
      <c r="A78" s="102" t="s">
        <v>25</v>
      </c>
      <c r="B78" s="104">
        <v>7138.2482945030997</v>
      </c>
      <c r="D78" s="102" t="s">
        <v>21</v>
      </c>
      <c r="E78" s="103">
        <v>7323.5835250070004</v>
      </c>
      <c r="F78" s="11">
        <v>9801.2653446924996</v>
      </c>
      <c r="G78" s="12">
        <v>8591.5907925436004</v>
      </c>
      <c r="I78" s="10" t="s">
        <v>25</v>
      </c>
      <c r="J78" s="12">
        <v>11607.217641145</v>
      </c>
    </row>
    <row r="79" spans="1:10" ht="11.25" customHeight="1" x14ac:dyDescent="0.2">
      <c r="A79" s="80" t="s">
        <v>26</v>
      </c>
      <c r="B79" s="367">
        <v>6955.6399044913996</v>
      </c>
      <c r="D79" s="102" t="s">
        <v>25</v>
      </c>
      <c r="E79" s="103">
        <v>7009.3698991622996</v>
      </c>
      <c r="F79" s="11">
        <v>5908.9284533382997</v>
      </c>
      <c r="G79" s="12">
        <v>6417.2039747887002</v>
      </c>
      <c r="I79" s="13" t="s">
        <v>26</v>
      </c>
      <c r="J79" s="15">
        <v>12603.546061872001</v>
      </c>
    </row>
    <row r="80" spans="1:10" ht="11.25" customHeight="1" x14ac:dyDescent="0.2">
      <c r="A80" s="102" t="s">
        <v>27</v>
      </c>
      <c r="B80" s="104">
        <v>6941.2237529915001</v>
      </c>
      <c r="D80" s="80" t="s">
        <v>28</v>
      </c>
      <c r="E80" s="372">
        <v>6900.1839114019003</v>
      </c>
      <c r="F80" s="14">
        <v>6177.9632187569996</v>
      </c>
      <c r="G80" s="15">
        <v>6505.4010093547004</v>
      </c>
      <c r="I80" s="10" t="s">
        <v>27</v>
      </c>
      <c r="J80" s="12">
        <v>15184.69881514</v>
      </c>
    </row>
    <row r="81" spans="1:10" ht="11.25" customHeight="1" x14ac:dyDescent="0.2">
      <c r="A81" s="80" t="s">
        <v>28</v>
      </c>
      <c r="B81" s="367">
        <v>6919.0636976739997</v>
      </c>
      <c r="D81" s="102" t="s">
        <v>29</v>
      </c>
      <c r="E81" s="103">
        <v>6015.7611986257998</v>
      </c>
      <c r="F81" s="11">
        <v>6004.8238027760999</v>
      </c>
      <c r="G81" s="12">
        <v>6009.8247774014999</v>
      </c>
      <c r="I81" s="13" t="s">
        <v>28</v>
      </c>
      <c r="J81" s="15">
        <v>8928.9618946540995</v>
      </c>
    </row>
    <row r="82" spans="1:10" ht="11.25" customHeight="1" x14ac:dyDescent="0.2">
      <c r="A82" s="102" t="s">
        <v>29</v>
      </c>
      <c r="B82" s="104">
        <v>5974.4449684084002</v>
      </c>
      <c r="D82" s="80" t="s">
        <v>86</v>
      </c>
      <c r="E82" s="372">
        <v>5755.0691871339004</v>
      </c>
      <c r="F82" s="14">
        <v>5839.0683965433</v>
      </c>
      <c r="G82" s="15">
        <v>5794.7943837295998</v>
      </c>
      <c r="I82" s="10" t="s">
        <v>29</v>
      </c>
      <c r="J82" s="12">
        <v>8192.7043683645006</v>
      </c>
    </row>
    <row r="83" spans="1:10" ht="11.25" customHeight="1" x14ac:dyDescent="0.2">
      <c r="A83" s="80" t="s">
        <v>86</v>
      </c>
      <c r="B83" s="367">
        <v>5941.7968076713996</v>
      </c>
      <c r="D83" s="80" t="s">
        <v>32</v>
      </c>
      <c r="E83" s="372">
        <v>4596.0386892751003</v>
      </c>
      <c r="F83" s="14">
        <v>5345.4053711273</v>
      </c>
      <c r="G83" s="15">
        <v>4826.3682612810999</v>
      </c>
      <c r="I83" s="13" t="s">
        <v>30</v>
      </c>
      <c r="J83" s="15">
        <v>10320.718590908</v>
      </c>
    </row>
    <row r="84" spans="1:10" ht="11.25" customHeight="1" x14ac:dyDescent="0.2">
      <c r="A84" s="102" t="s">
        <v>31</v>
      </c>
      <c r="B84" s="104">
        <v>5434.8741860959999</v>
      </c>
      <c r="D84" s="102" t="s">
        <v>31</v>
      </c>
      <c r="E84" s="103">
        <v>3994.1732466010999</v>
      </c>
      <c r="F84" s="11">
        <v>4439.0205650331</v>
      </c>
      <c r="G84" s="12">
        <v>4236.4053224559002</v>
      </c>
      <c r="I84" s="10" t="s">
        <v>31</v>
      </c>
      <c r="J84" s="12">
        <v>9979.7835142865006</v>
      </c>
    </row>
    <row r="85" spans="1:10" ht="11.25" customHeight="1" x14ac:dyDescent="0.2">
      <c r="A85" s="80" t="s">
        <v>32</v>
      </c>
      <c r="B85" s="367">
        <v>5078.6233819134004</v>
      </c>
      <c r="D85" s="80"/>
      <c r="E85" s="372"/>
      <c r="F85" s="14">
        <v>5607.5808615835003</v>
      </c>
      <c r="G85" s="15">
        <v>5399.2723716789997</v>
      </c>
      <c r="I85" s="13" t="s">
        <v>32</v>
      </c>
      <c r="J85" s="15">
        <v>8696.7975425291006</v>
      </c>
    </row>
    <row r="86" spans="1:10" ht="11.25" customHeight="1" x14ac:dyDescent="0.2">
      <c r="A86" s="102" t="s">
        <v>33</v>
      </c>
      <c r="B86" s="104">
        <v>4730.3547138812</v>
      </c>
      <c r="D86" s="80"/>
      <c r="E86" s="372"/>
      <c r="F86" s="14">
        <v>4141.0615840807004</v>
      </c>
      <c r="G86" s="15">
        <v>4126.7562706150002</v>
      </c>
      <c r="I86" s="10" t="s">
        <v>33</v>
      </c>
      <c r="J86" s="12">
        <v>10432.033059613001</v>
      </c>
    </row>
    <row r="87" spans="1:10" ht="11.25" customHeight="1" x14ac:dyDescent="0.2">
      <c r="A87" s="80"/>
      <c r="B87" s="367"/>
      <c r="D87" s="102"/>
      <c r="E87" s="103"/>
      <c r="F87" s="11">
        <v>3851.6102139285999</v>
      </c>
      <c r="G87" s="12">
        <v>3822.3438634741001</v>
      </c>
      <c r="I87" s="13" t="s">
        <v>38</v>
      </c>
      <c r="J87" s="15">
        <v>7642.0336067197004</v>
      </c>
    </row>
    <row r="88" spans="1:10" ht="11.25" customHeight="1" x14ac:dyDescent="0.2">
      <c r="A88" s="102"/>
      <c r="B88" s="104"/>
      <c r="D88" s="102"/>
      <c r="E88" s="103"/>
      <c r="F88" s="11">
        <v>3913.5383066851</v>
      </c>
      <c r="G88" s="12">
        <v>3589.6499943828999</v>
      </c>
      <c r="I88" s="10" t="s">
        <v>39</v>
      </c>
      <c r="J88" s="12">
        <v>13539.901995331</v>
      </c>
    </row>
    <row r="89" spans="1:10" ht="11.25" customHeight="1" x14ac:dyDescent="0.2">
      <c r="A89" s="80"/>
      <c r="B89" s="367"/>
      <c r="D89" s="80"/>
      <c r="E89" s="372"/>
      <c r="F89" s="14">
        <v>3116.8447518028001</v>
      </c>
      <c r="G89" s="15">
        <v>2835.4451235900001</v>
      </c>
      <c r="I89" s="13" t="s">
        <v>40</v>
      </c>
      <c r="J89" s="15"/>
    </row>
    <row r="90" spans="1:10" ht="11.25" customHeight="1" x14ac:dyDescent="0.2">
      <c r="A90" s="102"/>
      <c r="B90" s="104"/>
      <c r="D90" s="80"/>
      <c r="E90" s="372"/>
      <c r="F90" s="14">
        <v>4125.9300370850997</v>
      </c>
      <c r="G90" s="15">
        <v>3064.5191401613001</v>
      </c>
      <c r="I90" s="10" t="s">
        <v>41</v>
      </c>
      <c r="J90" s="12">
        <v>10637.499048449001</v>
      </c>
    </row>
    <row r="91" spans="1:10" ht="11.25" customHeight="1" x14ac:dyDescent="0.2">
      <c r="A91" s="80"/>
      <c r="B91" s="367"/>
      <c r="D91" s="102"/>
      <c r="E91" s="103"/>
      <c r="F91" s="11">
        <v>1069.6875323413001</v>
      </c>
      <c r="G91" s="12">
        <v>983.84682134060995</v>
      </c>
      <c r="I91" s="13" t="s">
        <v>42</v>
      </c>
      <c r="J91" s="15">
        <v>7567.6321714139003</v>
      </c>
    </row>
    <row r="92" spans="1:10" ht="11.25" customHeight="1" x14ac:dyDescent="0.2">
      <c r="A92" s="102"/>
      <c r="B92" s="104"/>
      <c r="D92" s="102"/>
      <c r="E92" s="103"/>
      <c r="F92" s="11">
        <v>5831.3221678296004</v>
      </c>
      <c r="G92" s="12">
        <v>5831.3221678296004</v>
      </c>
      <c r="I92" s="10" t="s">
        <v>43</v>
      </c>
      <c r="J92" s="12"/>
    </row>
    <row r="93" spans="1:10" ht="11.25" customHeight="1" x14ac:dyDescent="0.2">
      <c r="A93" s="80"/>
      <c r="B93" s="367"/>
      <c r="D93" s="102"/>
      <c r="E93" s="103"/>
      <c r="F93" s="11"/>
      <c r="G93" s="12">
        <v>2513.1451276703001</v>
      </c>
      <c r="I93" s="13" t="s">
        <v>44</v>
      </c>
      <c r="J93" s="15">
        <v>6391.3266136075999</v>
      </c>
    </row>
    <row r="94" spans="1:10" ht="11.25" customHeight="1" x14ac:dyDescent="0.2">
      <c r="A94" s="368"/>
      <c r="B94" s="369"/>
      <c r="D94" s="373"/>
      <c r="E94" s="374"/>
      <c r="F94" s="29">
        <v>12086.061459514</v>
      </c>
      <c r="G94" s="30"/>
      <c r="I94" s="18" t="s">
        <v>45</v>
      </c>
      <c r="J94" s="17">
        <v>2094.4565353610001</v>
      </c>
    </row>
  </sheetData>
  <sortState ref="D54:E84">
    <sortCondition descending="1" ref="E53:E94"/>
  </sortState>
  <hyperlinks>
    <hyperlink ref="A1" r:id="rId1" display="http://dx.doi.org/10.1787/eag-2016-en"/>
    <hyperlink ref="A4" r:id="rId2"/>
  </hyperlinks>
  <pageMargins left="0.7" right="0.7" top="0.75" bottom="0.75" header="0.3" footer="0.3"/>
  <pageSetup paperSize="9" scale="54"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9"/>
  <sheetViews>
    <sheetView showGridLines="0" topLeftCell="A10" zoomScale="125" workbookViewId="0">
      <selection activeCell="D40" sqref="D40"/>
    </sheetView>
  </sheetViews>
  <sheetFormatPr defaultColWidth="8.85546875" defaultRowHeight="12.75" x14ac:dyDescent="0.2"/>
  <cols>
    <col min="1" max="1" width="16.7109375" customWidth="1"/>
    <col min="2" max="2" width="11.42578125" customWidth="1"/>
    <col min="3" max="4" width="10.42578125" customWidth="1"/>
    <col min="5" max="5" width="7.140625" customWidth="1"/>
    <col min="6" max="6" width="3.7109375" customWidth="1"/>
    <col min="7" max="7" width="7.140625" customWidth="1"/>
    <col min="8" max="8" width="4.140625" customWidth="1"/>
    <col min="9" max="9" width="7.140625" customWidth="1"/>
    <col min="10" max="10" width="3.85546875" customWidth="1"/>
    <col min="11" max="11" width="7.140625" customWidth="1"/>
    <col min="12" max="12" width="2.42578125" customWidth="1"/>
    <col min="13" max="13" width="7.140625" customWidth="1"/>
    <col min="14" max="14" width="3.85546875" customWidth="1"/>
  </cols>
  <sheetData>
    <row r="1" spans="1:14" s="26" customFormat="1" x14ac:dyDescent="0.2">
      <c r="A1" s="27" t="s">
        <v>59</v>
      </c>
    </row>
    <row r="2" spans="1:14" s="26" customFormat="1" x14ac:dyDescent="0.2">
      <c r="A2" s="26" t="s">
        <v>60</v>
      </c>
      <c r="B2" s="26" t="s">
        <v>64</v>
      </c>
    </row>
    <row r="3" spans="1:14" s="26" customFormat="1" x14ac:dyDescent="0.2">
      <c r="A3" s="26" t="s">
        <v>62</v>
      </c>
    </row>
    <row r="4" spans="1:14" s="26" customFormat="1" x14ac:dyDescent="0.2">
      <c r="A4" s="27" t="s">
        <v>63</v>
      </c>
    </row>
    <row r="5" spans="1:14" s="26" customFormat="1" x14ac:dyDescent="0.2"/>
    <row r="6" spans="1:14" ht="12.75" customHeight="1" x14ac:dyDescent="0.2">
      <c r="A6" s="19" t="s">
        <v>65</v>
      </c>
      <c r="B6" s="31"/>
      <c r="C6" s="31"/>
      <c r="D6" s="32"/>
      <c r="E6" s="31"/>
      <c r="F6" s="31"/>
      <c r="G6" s="31"/>
      <c r="H6" s="31"/>
      <c r="I6" s="31"/>
      <c r="J6" s="31"/>
      <c r="K6" s="31"/>
      <c r="L6" s="31"/>
      <c r="M6" s="31"/>
      <c r="N6" s="31"/>
    </row>
    <row r="7" spans="1:14" ht="12.75" customHeight="1" x14ac:dyDescent="0.25">
      <c r="A7" s="19" t="s">
        <v>66</v>
      </c>
      <c r="B7" s="33"/>
      <c r="C7" s="33"/>
      <c r="D7" s="34"/>
      <c r="E7" s="33"/>
      <c r="F7" s="33"/>
      <c r="G7" s="33"/>
      <c r="H7" s="33"/>
      <c r="I7" s="33"/>
      <c r="J7" s="33"/>
      <c r="K7" s="33"/>
      <c r="L7" s="33"/>
      <c r="M7" s="33"/>
      <c r="N7" s="33"/>
    </row>
    <row r="8" spans="1:14" ht="12.75" customHeight="1" x14ac:dyDescent="0.25">
      <c r="A8" s="33" t="s">
        <v>67</v>
      </c>
      <c r="B8" s="35"/>
      <c r="C8" s="35"/>
      <c r="D8" s="36"/>
      <c r="E8" s="35"/>
      <c r="F8" s="35"/>
      <c r="G8" s="35"/>
      <c r="H8" s="35"/>
      <c r="I8" s="35"/>
      <c r="J8" s="35"/>
      <c r="K8" s="35"/>
      <c r="L8" s="35"/>
      <c r="M8" s="35"/>
      <c r="N8" s="35"/>
    </row>
    <row r="9" spans="1:14" ht="12.75" customHeight="1" x14ac:dyDescent="0.25">
      <c r="A9" s="37"/>
      <c r="B9" s="37"/>
      <c r="C9" s="37"/>
      <c r="D9" s="38"/>
      <c r="E9" s="37"/>
      <c r="F9" s="37"/>
      <c r="G9" s="37"/>
      <c r="H9" s="37"/>
      <c r="I9" s="37"/>
      <c r="J9" s="37"/>
      <c r="K9" s="37"/>
      <c r="L9" s="37"/>
      <c r="M9" s="37"/>
      <c r="N9" s="37"/>
    </row>
    <row r="10" spans="1:14" ht="12.75" customHeight="1" x14ac:dyDescent="0.25">
      <c r="A10" s="35"/>
      <c r="B10" s="35"/>
      <c r="C10" s="35"/>
      <c r="D10" s="36"/>
      <c r="E10" s="35"/>
      <c r="F10" s="35"/>
      <c r="G10" s="35"/>
      <c r="H10" s="35"/>
      <c r="I10" s="35"/>
      <c r="J10" s="35"/>
      <c r="K10" s="35"/>
      <c r="L10" s="35"/>
      <c r="M10" s="35"/>
      <c r="N10" s="35"/>
    </row>
    <row r="11" spans="1:14" ht="12.75" customHeight="1" x14ac:dyDescent="0.25">
      <c r="A11" s="35"/>
      <c r="B11" s="35"/>
      <c r="C11" s="35"/>
      <c r="D11" s="36"/>
      <c r="E11" s="35"/>
      <c r="F11" s="35"/>
      <c r="G11" s="35"/>
      <c r="H11" s="35"/>
      <c r="I11" s="35"/>
      <c r="J11" s="35"/>
      <c r="K11" s="35"/>
      <c r="L11" s="35"/>
      <c r="M11" s="35"/>
      <c r="N11" s="35"/>
    </row>
    <row r="12" spans="1:14" ht="12.75" customHeight="1" x14ac:dyDescent="0.25">
      <c r="A12" s="36"/>
      <c r="B12" s="36"/>
      <c r="C12" s="36"/>
      <c r="D12" s="36"/>
      <c r="E12" s="36"/>
      <c r="F12" s="36"/>
      <c r="G12" s="36"/>
      <c r="H12" s="36"/>
      <c r="I12" s="36"/>
      <c r="J12" s="36"/>
      <c r="K12" s="36"/>
      <c r="L12" s="36"/>
      <c r="M12" s="36"/>
      <c r="N12" s="36"/>
    </row>
    <row r="13" spans="1:14" ht="12.75" customHeight="1" x14ac:dyDescent="0.25">
      <c r="A13" s="36"/>
      <c r="B13" s="36"/>
      <c r="C13" s="36"/>
      <c r="D13" s="36"/>
      <c r="E13" s="36"/>
      <c r="F13" s="36"/>
      <c r="G13" s="36"/>
      <c r="H13" s="36"/>
      <c r="I13" s="36"/>
      <c r="J13" s="36"/>
      <c r="K13" s="36"/>
      <c r="L13" s="36"/>
      <c r="M13" s="36"/>
      <c r="N13" s="36"/>
    </row>
    <row r="14" spans="1:14" ht="12.75" customHeight="1" x14ac:dyDescent="0.25">
      <c r="A14" s="36"/>
      <c r="B14" s="36"/>
      <c r="C14" s="36"/>
      <c r="D14" s="36"/>
      <c r="E14" s="36"/>
      <c r="F14" s="36"/>
      <c r="G14" s="36"/>
      <c r="H14" s="36"/>
      <c r="I14" s="36"/>
      <c r="J14" s="36"/>
      <c r="K14" s="36"/>
      <c r="L14" s="36"/>
      <c r="M14" s="36"/>
      <c r="N14" s="36"/>
    </row>
    <row r="15" spans="1:14" ht="12.75" customHeight="1" x14ac:dyDescent="0.25">
      <c r="A15" s="36"/>
      <c r="B15" s="36"/>
      <c r="C15" s="36"/>
      <c r="D15" s="36"/>
      <c r="E15" s="36"/>
      <c r="F15" s="36"/>
      <c r="G15" s="36"/>
      <c r="H15" s="36"/>
      <c r="I15" s="36"/>
      <c r="J15" s="36"/>
      <c r="K15" s="36"/>
      <c r="L15" s="36"/>
      <c r="M15" s="36"/>
      <c r="N15" s="36"/>
    </row>
    <row r="16" spans="1:14" ht="12.75" customHeight="1" x14ac:dyDescent="0.25">
      <c r="A16" s="36"/>
      <c r="B16" s="36"/>
      <c r="C16" s="36"/>
      <c r="D16" s="36"/>
      <c r="E16" s="36"/>
      <c r="F16" s="36"/>
      <c r="G16" s="36"/>
      <c r="H16" s="36"/>
      <c r="I16" s="36"/>
      <c r="J16" s="36"/>
      <c r="K16" s="36"/>
      <c r="L16" s="36"/>
      <c r="M16" s="36"/>
      <c r="N16" s="36"/>
    </row>
    <row r="17" spans="1:14" ht="12.75" customHeight="1" x14ac:dyDescent="0.25">
      <c r="A17" s="36"/>
      <c r="B17" s="36"/>
      <c r="C17" s="36"/>
      <c r="D17" s="36"/>
      <c r="E17" s="36"/>
      <c r="F17" s="36"/>
      <c r="G17" s="36"/>
      <c r="H17" s="36"/>
      <c r="I17" s="36"/>
      <c r="J17" s="36"/>
      <c r="K17" s="36"/>
      <c r="L17" s="36"/>
      <c r="M17" s="36"/>
      <c r="N17" s="36"/>
    </row>
    <row r="18" spans="1:14" ht="12.75" customHeight="1" x14ac:dyDescent="0.25">
      <c r="A18" s="36"/>
      <c r="B18" s="36"/>
      <c r="C18" s="36"/>
      <c r="D18" s="36"/>
      <c r="E18" s="36"/>
      <c r="F18" s="36"/>
      <c r="G18" s="36"/>
      <c r="H18" s="36"/>
      <c r="I18" s="36"/>
      <c r="J18" s="36"/>
      <c r="K18" s="36"/>
      <c r="L18" s="36"/>
      <c r="M18" s="36"/>
      <c r="N18" s="36"/>
    </row>
    <row r="19" spans="1:14" ht="12.75" customHeight="1" x14ac:dyDescent="0.25">
      <c r="A19" s="36"/>
      <c r="B19" s="36"/>
      <c r="C19" s="36"/>
      <c r="D19" s="36"/>
      <c r="E19" s="36"/>
      <c r="F19" s="36"/>
      <c r="G19" s="36"/>
      <c r="H19" s="36"/>
      <c r="I19" s="36"/>
      <c r="J19" s="36"/>
      <c r="K19" s="36"/>
      <c r="L19" s="36"/>
      <c r="M19" s="36"/>
      <c r="N19" s="36"/>
    </row>
    <row r="20" spans="1:14" ht="12.75" customHeight="1" x14ac:dyDescent="0.25">
      <c r="A20" s="36"/>
      <c r="B20" s="36"/>
      <c r="C20" s="36"/>
      <c r="D20" s="36"/>
      <c r="E20" s="36"/>
      <c r="F20" s="36"/>
      <c r="G20" s="36"/>
      <c r="H20" s="36"/>
      <c r="I20" s="36"/>
      <c r="J20" s="36"/>
      <c r="K20" s="36"/>
      <c r="L20" s="36"/>
      <c r="M20" s="36"/>
      <c r="N20" s="36"/>
    </row>
    <row r="21" spans="1:14" ht="12.75" customHeight="1" x14ac:dyDescent="0.25">
      <c r="A21" s="36"/>
      <c r="B21" s="36"/>
      <c r="C21" s="36"/>
      <c r="D21" s="36"/>
      <c r="E21" s="36"/>
      <c r="F21" s="36"/>
      <c r="G21" s="36"/>
      <c r="H21" s="36"/>
      <c r="I21" s="36"/>
      <c r="J21" s="36"/>
      <c r="K21" s="36"/>
      <c r="L21" s="36"/>
      <c r="M21" s="36"/>
      <c r="N21" s="36"/>
    </row>
    <row r="22" spans="1:14" ht="12.75" customHeight="1" x14ac:dyDescent="0.25">
      <c r="A22" s="36"/>
      <c r="B22" s="36"/>
      <c r="C22" s="36"/>
      <c r="D22" s="36"/>
      <c r="E22" s="36"/>
      <c r="F22" s="36"/>
      <c r="G22" s="36"/>
      <c r="H22" s="36"/>
      <c r="I22" s="36"/>
      <c r="J22" s="36"/>
      <c r="K22" s="36"/>
      <c r="L22" s="36"/>
      <c r="M22" s="36"/>
      <c r="N22" s="36"/>
    </row>
    <row r="23" spans="1:14" ht="12.75" customHeight="1" x14ac:dyDescent="0.25">
      <c r="A23" s="36"/>
      <c r="B23" s="36"/>
      <c r="C23" s="36"/>
      <c r="D23" s="36"/>
      <c r="E23" s="36"/>
      <c r="F23" s="36"/>
      <c r="G23" s="36"/>
      <c r="H23" s="36"/>
      <c r="I23" s="36"/>
      <c r="J23" s="36"/>
      <c r="K23" s="36"/>
      <c r="L23" s="36"/>
      <c r="M23" s="36"/>
      <c r="N23" s="36"/>
    </row>
    <row r="24" spans="1:14" ht="12.75" customHeight="1" x14ac:dyDescent="0.25">
      <c r="A24" s="36"/>
      <c r="B24" s="36"/>
      <c r="C24" s="36"/>
      <c r="D24" s="36"/>
      <c r="E24" s="36"/>
      <c r="F24" s="36"/>
      <c r="G24" s="36"/>
      <c r="H24" s="36"/>
      <c r="I24" s="36"/>
      <c r="J24" s="36"/>
      <c r="K24" s="36"/>
      <c r="L24" s="36"/>
      <c r="M24" s="36"/>
      <c r="N24" s="36"/>
    </row>
    <row r="25" spans="1:14" ht="12.75" customHeight="1" x14ac:dyDescent="0.25">
      <c r="A25" s="36"/>
      <c r="B25" s="36"/>
      <c r="C25" s="36"/>
      <c r="D25" s="36"/>
      <c r="E25" s="36"/>
      <c r="F25" s="36"/>
      <c r="G25" s="36"/>
      <c r="H25" s="36"/>
      <c r="I25" s="36"/>
      <c r="J25" s="36"/>
      <c r="K25" s="36"/>
      <c r="L25" s="36"/>
      <c r="M25" s="36"/>
      <c r="N25" s="36"/>
    </row>
    <row r="26" spans="1:14" ht="12.75" customHeight="1" x14ac:dyDescent="0.25">
      <c r="A26" s="36"/>
      <c r="B26" s="36"/>
      <c r="C26" s="36"/>
      <c r="D26" s="36"/>
      <c r="E26" s="36"/>
      <c r="F26" s="36"/>
      <c r="G26" s="36"/>
      <c r="H26" s="36"/>
      <c r="I26" s="36"/>
      <c r="J26" s="36"/>
      <c r="K26" s="36"/>
      <c r="L26" s="36"/>
      <c r="M26" s="36"/>
      <c r="N26" s="36"/>
    </row>
    <row r="27" spans="1:14" ht="12.75" customHeight="1" x14ac:dyDescent="0.25">
      <c r="A27" s="36"/>
      <c r="B27" s="36"/>
      <c r="C27" s="36"/>
      <c r="D27" s="36"/>
      <c r="E27" s="36"/>
      <c r="F27" s="36"/>
      <c r="G27" s="36"/>
      <c r="H27" s="36"/>
      <c r="I27" s="36"/>
      <c r="J27" s="36"/>
      <c r="K27" s="36"/>
      <c r="L27" s="36"/>
      <c r="M27" s="36"/>
      <c r="N27" s="36"/>
    </row>
    <row r="28" spans="1:14" ht="12.75" customHeight="1" x14ac:dyDescent="0.25">
      <c r="A28" s="36"/>
      <c r="B28" s="36"/>
      <c r="C28" s="36"/>
      <c r="D28" s="36"/>
      <c r="E28" s="36"/>
      <c r="F28" s="36"/>
      <c r="G28" s="36"/>
      <c r="H28" s="36"/>
      <c r="I28" s="36"/>
      <c r="J28" s="36"/>
      <c r="K28" s="36"/>
      <c r="L28" s="36"/>
      <c r="M28" s="36"/>
      <c r="N28" s="36"/>
    </row>
    <row r="29" spans="1:14" ht="12.75" customHeight="1" x14ac:dyDescent="0.25">
      <c r="A29" s="36"/>
      <c r="B29" s="36"/>
      <c r="C29" s="36"/>
      <c r="D29" s="36"/>
      <c r="E29" s="36"/>
      <c r="F29" s="36"/>
      <c r="G29" s="36"/>
      <c r="H29" s="36"/>
      <c r="I29" s="36"/>
      <c r="J29" s="36"/>
      <c r="K29" s="36"/>
      <c r="L29" s="36"/>
      <c r="M29" s="36"/>
      <c r="N29" s="36"/>
    </row>
    <row r="30" spans="1:14" ht="12.75" customHeight="1" x14ac:dyDescent="0.25">
      <c r="A30" s="36"/>
      <c r="B30" s="36"/>
      <c r="C30" s="36"/>
      <c r="D30" s="36"/>
      <c r="E30" s="36"/>
      <c r="F30" s="36"/>
      <c r="G30" s="36"/>
      <c r="H30" s="36"/>
      <c r="I30" s="36"/>
      <c r="J30" s="36"/>
      <c r="K30" s="36"/>
      <c r="L30" s="36"/>
      <c r="M30" s="36"/>
      <c r="N30" s="36"/>
    </row>
    <row r="31" spans="1:14" ht="12.75" customHeight="1" x14ac:dyDescent="0.25">
      <c r="A31" s="36"/>
      <c r="B31" s="36"/>
      <c r="C31" s="36"/>
      <c r="D31" s="36"/>
      <c r="E31" s="36"/>
      <c r="F31" s="36"/>
      <c r="G31" s="36"/>
      <c r="H31" s="36"/>
      <c r="I31" s="36"/>
      <c r="J31" s="36"/>
      <c r="K31" s="36"/>
      <c r="L31" s="36"/>
      <c r="M31" s="36"/>
      <c r="N31" s="36"/>
    </row>
    <row r="32" spans="1:14" ht="12.75" customHeight="1" x14ac:dyDescent="0.25">
      <c r="A32" s="21" t="s">
        <v>68</v>
      </c>
      <c r="B32" s="36"/>
      <c r="C32" s="36"/>
      <c r="D32" s="36"/>
      <c r="E32" s="36"/>
      <c r="F32" s="36"/>
      <c r="G32" s="36"/>
      <c r="H32" s="36"/>
      <c r="I32" s="36"/>
      <c r="J32" s="36"/>
      <c r="K32" s="36"/>
      <c r="L32" s="36"/>
      <c r="M32" s="36"/>
      <c r="N32" s="36"/>
    </row>
    <row r="33" spans="1:14" ht="12.75" customHeight="1" x14ac:dyDescent="0.25">
      <c r="A33" s="22" t="s">
        <v>52</v>
      </c>
      <c r="B33" s="39"/>
      <c r="C33" s="39"/>
      <c r="D33" s="21"/>
      <c r="E33" s="39"/>
      <c r="F33" s="39"/>
      <c r="G33" s="39"/>
      <c r="H33" s="39"/>
      <c r="I33" s="39"/>
      <c r="J33" s="39"/>
      <c r="K33" s="39"/>
      <c r="L33" s="39"/>
      <c r="M33" s="39"/>
      <c r="N33" s="39"/>
    </row>
    <row r="34" spans="1:14" ht="12.75" customHeight="1" x14ac:dyDescent="0.25">
      <c r="A34" s="21" t="s">
        <v>69</v>
      </c>
      <c r="B34" s="39"/>
      <c r="C34" s="39"/>
      <c r="D34" s="39"/>
      <c r="E34" s="39"/>
      <c r="F34" s="39"/>
      <c r="G34" s="39"/>
      <c r="H34" s="39"/>
      <c r="I34" s="39"/>
      <c r="J34" s="39"/>
      <c r="K34" s="39"/>
      <c r="L34" s="39"/>
      <c r="M34" s="39"/>
      <c r="N34" s="39"/>
    </row>
    <row r="35" spans="1:14" ht="12.75" customHeight="1" x14ac:dyDescent="0.25">
      <c r="A35" s="21" t="s">
        <v>70</v>
      </c>
      <c r="B35" s="39"/>
      <c r="C35" s="39"/>
      <c r="D35" s="39"/>
      <c r="E35" s="39"/>
      <c r="F35" s="39"/>
      <c r="G35" s="39"/>
      <c r="H35" s="39"/>
      <c r="I35" s="39"/>
      <c r="J35" s="39"/>
      <c r="K35" s="39"/>
      <c r="L35" s="39"/>
      <c r="M35" s="39"/>
      <c r="N35" s="39"/>
    </row>
    <row r="36" spans="1:14" ht="12.75" customHeight="1" x14ac:dyDescent="0.25">
      <c r="A36" s="40" t="s">
        <v>71</v>
      </c>
      <c r="B36" s="39"/>
      <c r="C36" s="39"/>
      <c r="D36" s="39"/>
      <c r="E36" s="39"/>
      <c r="F36" s="39"/>
      <c r="G36" s="39"/>
      <c r="H36" s="39"/>
      <c r="I36" s="39"/>
      <c r="J36" s="39"/>
      <c r="K36" s="39"/>
      <c r="L36" s="39"/>
      <c r="M36" s="39"/>
      <c r="N36" s="39"/>
    </row>
    <row r="37" spans="1:14" ht="12.75" customHeight="1" x14ac:dyDescent="0.25">
      <c r="A37" s="41" t="s">
        <v>72</v>
      </c>
      <c r="B37" s="39"/>
      <c r="C37" s="39"/>
      <c r="D37" s="39"/>
      <c r="E37" s="39"/>
      <c r="F37" s="39"/>
      <c r="G37" s="39"/>
      <c r="H37" s="39"/>
      <c r="I37" s="39"/>
      <c r="J37" s="39"/>
      <c r="K37" s="39"/>
      <c r="L37" s="39"/>
      <c r="M37" s="39"/>
      <c r="N37" s="39"/>
    </row>
    <row r="38" spans="1:14" ht="12.75" customHeight="1" x14ac:dyDescent="0.25">
      <c r="A38" s="42" t="s">
        <v>58</v>
      </c>
      <c r="B38" s="39"/>
      <c r="C38" s="39"/>
      <c r="D38" s="39"/>
      <c r="E38" s="39"/>
      <c r="F38" s="39"/>
      <c r="G38" s="39"/>
      <c r="H38" s="39"/>
      <c r="I38" s="39"/>
      <c r="J38" s="39"/>
      <c r="K38" s="39"/>
      <c r="L38" s="39"/>
      <c r="M38" s="39"/>
      <c r="N38" s="39"/>
    </row>
    <row r="39" spans="1:14" x14ac:dyDescent="0.2">
      <c r="A39" s="6"/>
      <c r="B39" s="6"/>
      <c r="C39" s="6"/>
      <c r="D39" s="6"/>
    </row>
    <row r="40" spans="1:14" ht="33.75" x14ac:dyDescent="0.2">
      <c r="A40" s="3"/>
      <c r="B40" s="4" t="s">
        <v>73</v>
      </c>
      <c r="C40" s="4" t="s">
        <v>74</v>
      </c>
      <c r="D40" s="5" t="s">
        <v>36</v>
      </c>
    </row>
    <row r="41" spans="1:14" ht="11.25" customHeight="1" x14ac:dyDescent="0.2">
      <c r="A41" s="7" t="s">
        <v>75</v>
      </c>
      <c r="B41" s="43">
        <v>105115.30586199</v>
      </c>
      <c r="C41" s="43">
        <v>69216.948316330003</v>
      </c>
      <c r="D41" s="44">
        <v>73490.184437183998</v>
      </c>
    </row>
    <row r="42" spans="1:14" ht="11.25" customHeight="1" x14ac:dyDescent="0.2">
      <c r="A42" s="10" t="s">
        <v>76</v>
      </c>
      <c r="B42" s="45">
        <v>98156.515063009996</v>
      </c>
      <c r="C42" s="45">
        <v>62588.003867997002</v>
      </c>
      <c r="D42" s="46">
        <v>70752.557086757995</v>
      </c>
    </row>
    <row r="43" spans="1:14" ht="11.25" customHeight="1" x14ac:dyDescent="0.2">
      <c r="A43" s="13" t="s">
        <v>77</v>
      </c>
      <c r="B43" s="47">
        <v>92585.854705056001</v>
      </c>
      <c r="C43" s="47">
        <v>42352.742502624998</v>
      </c>
      <c r="D43" s="48">
        <v>61087.474090622003</v>
      </c>
    </row>
    <row r="44" spans="1:14" ht="11.25" customHeight="1" x14ac:dyDescent="0.2">
      <c r="A44" s="10" t="s">
        <v>3</v>
      </c>
      <c r="B44" s="45">
        <v>80484.597089748</v>
      </c>
      <c r="C44" s="45">
        <v>42174.419674901997</v>
      </c>
      <c r="D44" s="46">
        <v>42507.295525043002</v>
      </c>
    </row>
    <row r="45" spans="1:14" ht="11.25" customHeight="1" x14ac:dyDescent="0.2">
      <c r="A45" s="13" t="s">
        <v>6</v>
      </c>
      <c r="B45" s="47">
        <v>63620.330669893003</v>
      </c>
      <c r="C45" s="47">
        <v>42630.144905585003</v>
      </c>
      <c r="D45" s="48">
        <v>57539.270151197998</v>
      </c>
    </row>
    <row r="46" spans="1:14" ht="11.25" customHeight="1" x14ac:dyDescent="0.2">
      <c r="A46" s="10" t="s">
        <v>5</v>
      </c>
      <c r="B46" s="45">
        <v>43301.093671410003</v>
      </c>
      <c r="C46" s="45">
        <v>59709.018443319001</v>
      </c>
      <c r="D46" s="46">
        <v>59389.294388030001</v>
      </c>
    </row>
    <row r="47" spans="1:14" ht="11.25" customHeight="1" x14ac:dyDescent="0.2">
      <c r="A47" s="13" t="s">
        <v>78</v>
      </c>
      <c r="B47" s="47">
        <v>60871.463756443001</v>
      </c>
      <c r="C47" s="47">
        <v>36216.736775434001</v>
      </c>
      <c r="D47" s="48">
        <v>64956.390235881001</v>
      </c>
    </row>
    <row r="48" spans="1:14" ht="11.25" customHeight="1" x14ac:dyDescent="0.2">
      <c r="A48" s="10" t="s">
        <v>7</v>
      </c>
      <c r="B48" s="45">
        <v>71129.368653365003</v>
      </c>
      <c r="C48" s="45">
        <v>35739.909451391999</v>
      </c>
      <c r="D48" s="46">
        <v>47636.600337246004</v>
      </c>
    </row>
    <row r="49" spans="1:4" ht="11.25" customHeight="1" x14ac:dyDescent="0.2">
      <c r="A49" s="13" t="s">
        <v>8</v>
      </c>
      <c r="B49" s="47">
        <v>73088.079480194996</v>
      </c>
      <c r="C49" s="47">
        <v>33474.538134538998</v>
      </c>
      <c r="D49" s="48">
        <v>40109.354876473997</v>
      </c>
    </row>
    <row r="50" spans="1:4" ht="11.25" customHeight="1" x14ac:dyDescent="0.2">
      <c r="A50" s="10" t="s">
        <v>17</v>
      </c>
      <c r="B50" s="45">
        <v>53410.205656785998</v>
      </c>
      <c r="C50" s="45">
        <v>48399.251928366997</v>
      </c>
      <c r="D50" s="46">
        <v>42377.001970899997</v>
      </c>
    </row>
    <row r="51" spans="1:4" ht="11.25" customHeight="1" x14ac:dyDescent="0.2">
      <c r="A51" s="13" t="s">
        <v>18</v>
      </c>
      <c r="B51" s="47">
        <v>61381.877942083003</v>
      </c>
      <c r="C51" s="47">
        <v>48488.883869810001</v>
      </c>
      <c r="D51" s="48">
        <v>31684.877658131001</v>
      </c>
    </row>
    <row r="52" spans="1:4" ht="11.25" customHeight="1" x14ac:dyDescent="0.2">
      <c r="A52" s="10" t="s">
        <v>4</v>
      </c>
      <c r="B52" s="45">
        <v>65301.969139629</v>
      </c>
      <c r="C52" s="45">
        <v>35754.680712371002</v>
      </c>
      <c r="D52" s="46">
        <v>37634.954219997999</v>
      </c>
    </row>
    <row r="53" spans="1:4" ht="11.25" customHeight="1" x14ac:dyDescent="0.2">
      <c r="A53" s="13" t="s">
        <v>19</v>
      </c>
      <c r="B53" s="47">
        <v>33188.46894038</v>
      </c>
      <c r="C53" s="47">
        <v>60101.800125708003</v>
      </c>
      <c r="D53" s="48">
        <v>40264.816943042002</v>
      </c>
    </row>
    <row r="54" spans="1:4" ht="11.25" customHeight="1" x14ac:dyDescent="0.2">
      <c r="A54" s="10" t="s">
        <v>79</v>
      </c>
      <c r="B54" s="45">
        <v>50952.003794388002</v>
      </c>
      <c r="C54" s="45">
        <v>40381.697844326998</v>
      </c>
      <c r="D54" s="46">
        <v>42064.148755586</v>
      </c>
    </row>
    <row r="55" spans="1:4" ht="11.25" customHeight="1" x14ac:dyDescent="0.2">
      <c r="A55" s="13" t="s">
        <v>20</v>
      </c>
      <c r="B55" s="47">
        <v>62273.312312039547</v>
      </c>
      <c r="C55" s="47">
        <v>33815.255697283348</v>
      </c>
      <c r="D55" s="48">
        <v>29239.207022572671</v>
      </c>
    </row>
    <row r="56" spans="1:4" ht="11.25" customHeight="1" x14ac:dyDescent="0.2">
      <c r="A56" s="10" t="s">
        <v>13</v>
      </c>
      <c r="B56" s="45">
        <v>49335.300790433306</v>
      </c>
      <c r="C56" s="45">
        <v>36540.127342456006</v>
      </c>
      <c r="D56" s="46">
        <v>39224.224924347203</v>
      </c>
    </row>
    <row r="57" spans="1:4" ht="11.25" customHeight="1" x14ac:dyDescent="0.2">
      <c r="A57" s="13" t="s">
        <v>22</v>
      </c>
      <c r="B57" s="47">
        <v>44065.903701802999</v>
      </c>
      <c r="C57" s="47">
        <v>38783.249419273998</v>
      </c>
      <c r="D57" s="48">
        <v>42149.333749571997</v>
      </c>
    </row>
    <row r="58" spans="1:4" ht="11.25" customHeight="1" x14ac:dyDescent="0.2">
      <c r="A58" s="10" t="s">
        <v>80</v>
      </c>
      <c r="B58" s="45">
        <v>54721.05726522638</v>
      </c>
      <c r="C58" s="45">
        <v>28080.005296315838</v>
      </c>
      <c r="D58" s="46">
        <v>40987.436268120728</v>
      </c>
    </row>
    <row r="59" spans="1:4" ht="11.25" customHeight="1" x14ac:dyDescent="0.2">
      <c r="A59" s="13" t="s">
        <v>15</v>
      </c>
      <c r="B59" s="47">
        <v>50680.216453929585</v>
      </c>
      <c r="C59" s="47">
        <v>34571.313758944263</v>
      </c>
      <c r="D59" s="48">
        <v>37780.030882088795</v>
      </c>
    </row>
    <row r="60" spans="1:4" ht="11.25" customHeight="1" x14ac:dyDescent="0.2">
      <c r="A60" s="10" t="s">
        <v>24</v>
      </c>
      <c r="B60" s="45">
        <v>36840.776782726003</v>
      </c>
      <c r="C60" s="45">
        <v>40563.395170978998</v>
      </c>
      <c r="D60" s="46">
        <v>44217.299271928998</v>
      </c>
    </row>
    <row r="61" spans="1:4" ht="11.25" customHeight="1" x14ac:dyDescent="0.2">
      <c r="A61" s="13" t="s">
        <v>11</v>
      </c>
      <c r="B61" s="47">
        <v>53948.329656615002</v>
      </c>
      <c r="C61" s="47">
        <v>29630.826311254001</v>
      </c>
      <c r="D61" s="48">
        <v>35728.097687902002</v>
      </c>
    </row>
    <row r="62" spans="1:4" ht="11.25" customHeight="1" x14ac:dyDescent="0.2">
      <c r="A62" s="10" t="s">
        <v>81</v>
      </c>
      <c r="B62" s="45">
        <v>47251.497563817</v>
      </c>
      <c r="C62" s="45">
        <v>33406.030802989</v>
      </c>
      <c r="D62" s="46">
        <v>36537.315403394998</v>
      </c>
    </row>
    <row r="63" spans="1:4" ht="11.25" customHeight="1" x14ac:dyDescent="0.2">
      <c r="A63" s="13" t="s">
        <v>82</v>
      </c>
      <c r="B63" s="47">
        <v>42655.110183177065</v>
      </c>
      <c r="C63" s="47">
        <v>28238.854174073796</v>
      </c>
      <c r="D63" s="48">
        <v>45329.189728190577</v>
      </c>
    </row>
    <row r="64" spans="1:4" ht="11.25" customHeight="1" x14ac:dyDescent="0.2">
      <c r="A64" s="10" t="s">
        <v>83</v>
      </c>
      <c r="B64" s="45">
        <v>53682.122859192001</v>
      </c>
      <c r="C64" s="45">
        <v>30626.622872682001</v>
      </c>
      <c r="D64" s="46">
        <v>30841.491503269001</v>
      </c>
    </row>
    <row r="65" spans="1:4" ht="11.25" customHeight="1" x14ac:dyDescent="0.2">
      <c r="A65" s="13" t="s">
        <v>84</v>
      </c>
      <c r="B65" s="47">
        <v>42194.869401327</v>
      </c>
      <c r="C65" s="47">
        <v>30085.772721978999</v>
      </c>
      <c r="D65" s="48">
        <v>30776.094037663999</v>
      </c>
    </row>
    <row r="66" spans="1:4" ht="11.25" customHeight="1" x14ac:dyDescent="0.2">
      <c r="A66" s="10" t="s">
        <v>21</v>
      </c>
      <c r="B66" s="45">
        <v>47518.998163297998</v>
      </c>
      <c r="C66" s="45">
        <v>22016.510374172001</v>
      </c>
      <c r="D66" s="46">
        <v>28482.831082113</v>
      </c>
    </row>
    <row r="67" spans="1:4" ht="11.25" customHeight="1" x14ac:dyDescent="0.2">
      <c r="A67" s="13" t="s">
        <v>33</v>
      </c>
      <c r="B67" s="47">
        <v>23814.475147181998</v>
      </c>
      <c r="C67" s="47">
        <v>32399.700835429001</v>
      </c>
      <c r="D67" s="48">
        <v>31362.281977267001</v>
      </c>
    </row>
    <row r="68" spans="1:4" ht="11.25" customHeight="1" x14ac:dyDescent="0.2">
      <c r="A68" s="10" t="s">
        <v>85</v>
      </c>
      <c r="B68" s="45">
        <v>41416.958433961998</v>
      </c>
      <c r="C68" s="45">
        <v>20793.546165725998</v>
      </c>
      <c r="D68" s="46">
        <v>21162.297132491</v>
      </c>
    </row>
    <row r="69" spans="1:4" ht="11.25" customHeight="1" x14ac:dyDescent="0.2">
      <c r="A69" s="13" t="s">
        <v>25</v>
      </c>
      <c r="B69" s="47">
        <v>42059.657423516001</v>
      </c>
      <c r="C69" s="47">
        <v>21737.999857328999</v>
      </c>
      <c r="D69" s="48">
        <v>19062.798379480999</v>
      </c>
    </row>
    <row r="70" spans="1:4" ht="11.25" customHeight="1" x14ac:dyDescent="0.2">
      <c r="A70" s="10" t="s">
        <v>29</v>
      </c>
      <c r="B70" s="45">
        <v>36067.175618066001</v>
      </c>
      <c r="C70" s="45">
        <v>18933.786131909001</v>
      </c>
      <c r="D70" s="46">
        <v>20297.803142261</v>
      </c>
    </row>
    <row r="71" spans="1:4" ht="11.25" customHeight="1" x14ac:dyDescent="0.2">
      <c r="A71" s="13" t="s">
        <v>86</v>
      </c>
      <c r="B71" s="47">
        <v>23628.185419189998</v>
      </c>
      <c r="C71" s="47">
        <v>27125.460919343001</v>
      </c>
      <c r="D71" s="48">
        <v>20538.317523436999</v>
      </c>
    </row>
    <row r="72" spans="1:4" ht="11.25" customHeight="1" x14ac:dyDescent="0.2">
      <c r="A72" s="10" t="s">
        <v>32</v>
      </c>
      <c r="B72" s="45">
        <v>20649.743592381001</v>
      </c>
      <c r="C72" s="45">
        <v>28539.861784543999</v>
      </c>
      <c r="D72" s="46">
        <v>12570.741866926999</v>
      </c>
    </row>
    <row r="73" spans="1:4" ht="11.25" customHeight="1" x14ac:dyDescent="0.2">
      <c r="A73" s="13" t="s">
        <v>31</v>
      </c>
      <c r="B73" s="47">
        <v>21818.130563079001</v>
      </c>
      <c r="C73" s="47">
        <v>16042.117937917999</v>
      </c>
      <c r="D73" s="48">
        <v>19233.019360590999</v>
      </c>
    </row>
    <row r="74" spans="1:4" ht="11.25" customHeight="1" x14ac:dyDescent="0.2">
      <c r="A74" s="10" t="s">
        <v>87</v>
      </c>
      <c r="B74" s="45">
        <v>24718.841253218001</v>
      </c>
      <c r="C74" s="45">
        <v>8553.1502811526007</v>
      </c>
      <c r="D74" s="46">
        <v>16028.742109174</v>
      </c>
    </row>
    <row r="75" spans="1:4" ht="11.25" customHeight="1" x14ac:dyDescent="0.2">
      <c r="A75" s="13" t="s">
        <v>39</v>
      </c>
      <c r="B75" s="47">
        <v>20291.702445173785</v>
      </c>
      <c r="C75" s="47">
        <v>16325.788959851554</v>
      </c>
      <c r="D75" s="48">
        <v>10814.716939440217</v>
      </c>
    </row>
    <row r="76" spans="1:4" ht="11.25" customHeight="1" x14ac:dyDescent="0.2">
      <c r="A76" s="10" t="s">
        <v>41</v>
      </c>
      <c r="B76" s="45">
        <v>13212.080261955</v>
      </c>
      <c r="C76" s="45">
        <v>14270.525629947</v>
      </c>
      <c r="D76" s="46">
        <v>15070.26652368</v>
      </c>
    </row>
    <row r="77" spans="1:4" ht="11.25" customHeight="1" x14ac:dyDescent="0.2">
      <c r="A77" s="13" t="s">
        <v>42</v>
      </c>
      <c r="B77" s="47">
        <v>17880.114448418</v>
      </c>
      <c r="C77" s="47">
        <v>8521.7668926989008</v>
      </c>
      <c r="D77" s="48">
        <v>8202.9765297271006</v>
      </c>
    </row>
    <row r="78" spans="1:4" ht="11.25" customHeight="1" x14ac:dyDescent="0.2">
      <c r="A78" s="10" t="s">
        <v>44</v>
      </c>
      <c r="B78" s="45">
        <v>11153.069162203001</v>
      </c>
      <c r="C78" s="45">
        <v>11086.767546569001</v>
      </c>
      <c r="D78" s="46">
        <v>4813.8106169273997</v>
      </c>
    </row>
    <row r="79" spans="1:4" ht="11.25" customHeight="1" x14ac:dyDescent="0.2">
      <c r="A79" s="28" t="s">
        <v>45</v>
      </c>
      <c r="B79" s="49">
        <v>7345.1136069839004</v>
      </c>
      <c r="C79" s="49">
        <v>2492.2673708248999</v>
      </c>
      <c r="D79" s="50">
        <v>2343.5011517643002</v>
      </c>
    </row>
  </sheetData>
  <hyperlinks>
    <hyperlink ref="A1" r:id="rId1" display="http://dx.doi.org/10.1787/eag-2016-en"/>
    <hyperlink ref="A4" r:id="rId2"/>
  </hyperlinks>
  <pageMargins left="0.7" right="0.7" top="0.75" bottom="0.75" header="0.3" footer="0.3"/>
  <pageSetup paperSize="9" scale="77"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N79"/>
  <sheetViews>
    <sheetView showGridLines="0" topLeftCell="A25" zoomScaleNormal="100" workbookViewId="0">
      <selection activeCell="H7" sqref="H7"/>
    </sheetView>
  </sheetViews>
  <sheetFormatPr defaultColWidth="8.85546875" defaultRowHeight="12.75" x14ac:dyDescent="0.2"/>
  <cols>
    <col min="1" max="1" width="16.7109375" customWidth="1"/>
    <col min="2" max="2" width="11.42578125" customWidth="1"/>
    <col min="3" max="4" width="10.42578125" customWidth="1"/>
    <col min="5" max="5" width="10.28515625" customWidth="1"/>
    <col min="6" max="6" width="3.7109375" customWidth="1"/>
    <col min="7" max="7" width="7.140625" customWidth="1"/>
    <col min="8" max="8" width="4.140625" customWidth="1"/>
    <col min="9" max="9" width="7.140625" customWidth="1"/>
    <col min="10" max="10" width="3.85546875" customWidth="1"/>
    <col min="11" max="11" width="7.140625" customWidth="1"/>
    <col min="12" max="12" width="2.42578125" customWidth="1"/>
    <col min="13" max="13" width="7.140625" customWidth="1"/>
    <col min="14" max="14" width="3.85546875" customWidth="1"/>
  </cols>
  <sheetData>
    <row r="1" spans="1:14" s="26" customFormat="1" x14ac:dyDescent="0.2">
      <c r="A1" s="27" t="s">
        <v>59</v>
      </c>
    </row>
    <row r="2" spans="1:14" s="26" customFormat="1" x14ac:dyDescent="0.2">
      <c r="A2" s="26" t="s">
        <v>60</v>
      </c>
      <c r="B2" s="26" t="s">
        <v>64</v>
      </c>
    </row>
    <row r="3" spans="1:14" s="26" customFormat="1" x14ac:dyDescent="0.2">
      <c r="A3" s="26" t="s">
        <v>62</v>
      </c>
    </row>
    <row r="4" spans="1:14" s="26" customFormat="1" x14ac:dyDescent="0.2">
      <c r="A4" s="27" t="s">
        <v>63</v>
      </c>
    </row>
    <row r="5" spans="1:14" s="26" customFormat="1" x14ac:dyDescent="0.2"/>
    <row r="6" spans="1:14" ht="12.75" customHeight="1" x14ac:dyDescent="0.2">
      <c r="A6" s="19" t="s">
        <v>65</v>
      </c>
      <c r="B6" s="31"/>
      <c r="C6" s="31"/>
      <c r="D6" s="32"/>
      <c r="E6" s="31"/>
      <c r="F6" s="31"/>
      <c r="G6" s="31"/>
      <c r="H6" s="31"/>
      <c r="I6" s="31"/>
      <c r="J6" s="31"/>
      <c r="K6" s="31"/>
      <c r="L6" s="31"/>
      <c r="M6" s="31"/>
      <c r="N6" s="31"/>
    </row>
    <row r="7" spans="1:14" ht="12.75" customHeight="1" x14ac:dyDescent="0.25">
      <c r="A7" s="19" t="s">
        <v>66</v>
      </c>
      <c r="B7" s="33"/>
      <c r="C7" s="33"/>
      <c r="D7" s="34"/>
      <c r="E7" s="33"/>
      <c r="F7" s="33"/>
      <c r="G7" s="33"/>
      <c r="H7" s="33"/>
      <c r="I7" s="33"/>
      <c r="J7" s="33"/>
      <c r="K7" s="33"/>
      <c r="L7" s="33"/>
      <c r="M7" s="33"/>
      <c r="N7" s="33"/>
    </row>
    <row r="8" spans="1:14" ht="12.75" customHeight="1" x14ac:dyDescent="0.25">
      <c r="A8" s="33" t="s">
        <v>67</v>
      </c>
      <c r="B8" s="35"/>
      <c r="C8" s="35"/>
      <c r="D8" s="36"/>
      <c r="E8" s="35"/>
      <c r="F8" s="35"/>
      <c r="G8" s="35"/>
      <c r="H8" s="35"/>
      <c r="I8" s="35"/>
      <c r="J8" s="35"/>
      <c r="K8" s="35"/>
      <c r="L8" s="35"/>
      <c r="M8" s="35"/>
      <c r="N8" s="35"/>
    </row>
    <row r="9" spans="1:14" ht="12.75" customHeight="1" x14ac:dyDescent="0.25">
      <c r="A9" s="37"/>
      <c r="B9" s="37"/>
      <c r="C9" s="37"/>
      <c r="D9" s="38"/>
      <c r="E9" s="37"/>
      <c r="F9" s="37"/>
      <c r="G9" s="37"/>
      <c r="H9" s="37"/>
      <c r="I9" s="37"/>
      <c r="J9" s="37"/>
      <c r="K9" s="37"/>
      <c r="L9" s="37"/>
      <c r="M9" s="37"/>
      <c r="N9" s="37"/>
    </row>
    <row r="10" spans="1:14" ht="12.75" customHeight="1" x14ac:dyDescent="0.25">
      <c r="A10" s="35"/>
      <c r="B10" s="35"/>
      <c r="C10" s="35"/>
      <c r="D10" s="36"/>
      <c r="E10" s="35"/>
      <c r="F10" s="35"/>
      <c r="G10" s="35"/>
      <c r="H10" s="35"/>
      <c r="I10" s="35"/>
      <c r="J10" s="35"/>
      <c r="K10" s="35"/>
      <c r="L10" s="35"/>
      <c r="M10" s="35"/>
      <c r="N10" s="35"/>
    </row>
    <row r="11" spans="1:14" ht="12.75" customHeight="1" x14ac:dyDescent="0.25">
      <c r="A11" s="35"/>
      <c r="B11" s="35"/>
      <c r="C11" s="35"/>
      <c r="D11" s="36"/>
      <c r="E11" s="35"/>
      <c r="F11" s="35"/>
      <c r="G11" s="35"/>
      <c r="H11" s="35"/>
      <c r="I11" s="35"/>
      <c r="J11" s="35"/>
      <c r="K11" s="35"/>
      <c r="L11" s="35"/>
      <c r="M11" s="35"/>
      <c r="N11" s="35"/>
    </row>
    <row r="12" spans="1:14" ht="12.75" customHeight="1" x14ac:dyDescent="0.25">
      <c r="A12" s="36"/>
      <c r="B12" s="36"/>
      <c r="C12" s="36"/>
      <c r="D12" s="36"/>
      <c r="E12" s="36"/>
      <c r="F12" s="36"/>
      <c r="G12" s="36"/>
      <c r="H12" s="36"/>
      <c r="I12" s="36"/>
      <c r="J12" s="36"/>
      <c r="K12" s="36"/>
      <c r="L12" s="36"/>
      <c r="M12" s="36"/>
      <c r="N12" s="36"/>
    </row>
    <row r="13" spans="1:14" ht="12.75" customHeight="1" x14ac:dyDescent="0.25">
      <c r="A13" s="36"/>
      <c r="B13" s="36"/>
      <c r="C13" s="36"/>
      <c r="D13" s="36"/>
      <c r="E13" s="36"/>
      <c r="F13" s="36"/>
      <c r="G13" s="36"/>
      <c r="H13" s="36"/>
      <c r="I13" s="36"/>
      <c r="J13" s="36"/>
      <c r="K13" s="36"/>
      <c r="L13" s="36"/>
      <c r="M13" s="36"/>
      <c r="N13" s="36"/>
    </row>
    <row r="14" spans="1:14" ht="12.75" customHeight="1" x14ac:dyDescent="0.25">
      <c r="A14" s="36"/>
      <c r="B14" s="36"/>
      <c r="C14" s="36"/>
      <c r="D14" s="36"/>
      <c r="E14" s="36"/>
      <c r="F14" s="36"/>
      <c r="G14" s="36"/>
      <c r="H14" s="36"/>
      <c r="I14" s="36"/>
      <c r="J14" s="36"/>
      <c r="K14" s="36"/>
      <c r="L14" s="36"/>
      <c r="M14" s="36"/>
      <c r="N14" s="36"/>
    </row>
    <row r="15" spans="1:14" ht="12.75" customHeight="1" x14ac:dyDescent="0.25">
      <c r="A15" s="36"/>
      <c r="B15" s="36"/>
      <c r="C15" s="36"/>
      <c r="D15" s="36"/>
      <c r="E15" s="36"/>
      <c r="F15" s="36"/>
      <c r="G15" s="36"/>
      <c r="H15" s="36"/>
      <c r="I15" s="36"/>
      <c r="J15" s="36"/>
      <c r="K15" s="36"/>
      <c r="L15" s="36"/>
      <c r="M15" s="36"/>
      <c r="N15" s="36"/>
    </row>
    <row r="16" spans="1:14" ht="12.75" customHeight="1" x14ac:dyDescent="0.25">
      <c r="A16" s="36"/>
      <c r="B16" s="36"/>
      <c r="C16" s="36"/>
      <c r="D16" s="36"/>
      <c r="E16" s="36"/>
      <c r="F16" s="36"/>
      <c r="G16" s="36"/>
      <c r="H16" s="36"/>
      <c r="I16" s="36"/>
      <c r="J16" s="36"/>
      <c r="K16" s="36"/>
      <c r="L16" s="36"/>
      <c r="M16" s="36"/>
      <c r="N16" s="36"/>
    </row>
    <row r="17" spans="1:14" ht="12.75" customHeight="1" x14ac:dyDescent="0.25">
      <c r="A17" s="36"/>
      <c r="B17" s="36"/>
      <c r="C17" s="36"/>
      <c r="D17" s="36"/>
      <c r="E17" s="36"/>
      <c r="F17" s="36"/>
      <c r="G17" s="36"/>
      <c r="H17" s="36"/>
      <c r="I17" s="36"/>
      <c r="J17" s="36"/>
      <c r="K17" s="36"/>
      <c r="L17" s="36"/>
      <c r="M17" s="36"/>
      <c r="N17" s="36"/>
    </row>
    <row r="18" spans="1:14" ht="12.75" customHeight="1" x14ac:dyDescent="0.25">
      <c r="A18" s="36"/>
      <c r="B18" s="36"/>
      <c r="C18" s="36"/>
      <c r="D18" s="36"/>
      <c r="E18" s="36"/>
      <c r="F18" s="36"/>
      <c r="G18" s="36"/>
      <c r="H18" s="36"/>
      <c r="I18" s="36"/>
      <c r="J18" s="36"/>
      <c r="K18" s="36"/>
      <c r="L18" s="36"/>
      <c r="M18" s="36"/>
      <c r="N18" s="36"/>
    </row>
    <row r="19" spans="1:14" ht="12.75" customHeight="1" x14ac:dyDescent="0.25">
      <c r="A19" s="36"/>
      <c r="B19" s="36"/>
      <c r="C19" s="36"/>
      <c r="D19" s="36"/>
      <c r="E19" s="36"/>
      <c r="F19" s="36"/>
      <c r="G19" s="36"/>
      <c r="H19" s="36"/>
      <c r="I19" s="36"/>
      <c r="J19" s="36"/>
      <c r="K19" s="36"/>
      <c r="L19" s="36"/>
      <c r="M19" s="36"/>
      <c r="N19" s="36"/>
    </row>
    <row r="20" spans="1:14" ht="12.75" customHeight="1" x14ac:dyDescent="0.25">
      <c r="A20" s="36"/>
      <c r="B20" s="36"/>
      <c r="C20" s="36"/>
      <c r="D20" s="36"/>
      <c r="E20" s="36"/>
      <c r="F20" s="36"/>
      <c r="G20" s="36"/>
      <c r="H20" s="36"/>
      <c r="I20" s="36"/>
      <c r="J20" s="36"/>
      <c r="K20" s="36"/>
      <c r="L20" s="36"/>
      <c r="M20" s="36"/>
      <c r="N20" s="36"/>
    </row>
    <row r="21" spans="1:14" ht="12.75" customHeight="1" x14ac:dyDescent="0.25">
      <c r="A21" s="36"/>
      <c r="B21" s="36"/>
      <c r="C21" s="36"/>
      <c r="D21" s="36"/>
      <c r="E21" s="36"/>
      <c r="F21" s="36"/>
      <c r="G21" s="36"/>
      <c r="H21" s="36"/>
      <c r="I21" s="36"/>
      <c r="J21" s="36"/>
      <c r="K21" s="36"/>
      <c r="L21" s="36"/>
      <c r="M21" s="36"/>
      <c r="N21" s="36"/>
    </row>
    <row r="22" spans="1:14" ht="12.75" customHeight="1" x14ac:dyDescent="0.25">
      <c r="A22" s="36"/>
      <c r="B22" s="36"/>
      <c r="C22" s="36"/>
      <c r="D22" s="36"/>
      <c r="E22" s="36"/>
      <c r="F22" s="36"/>
      <c r="G22" s="36"/>
      <c r="H22" s="36"/>
      <c r="I22" s="36"/>
      <c r="J22" s="36"/>
      <c r="K22" s="36"/>
      <c r="L22" s="36"/>
      <c r="M22" s="36"/>
      <c r="N22" s="36"/>
    </row>
    <row r="23" spans="1:14" ht="12.75" customHeight="1" x14ac:dyDescent="0.25">
      <c r="A23" s="36"/>
      <c r="B23" s="36"/>
      <c r="C23" s="36"/>
      <c r="D23" s="36"/>
      <c r="E23" s="36"/>
      <c r="F23" s="36"/>
      <c r="G23" s="36"/>
      <c r="H23" s="36"/>
      <c r="I23" s="36"/>
      <c r="J23" s="36"/>
      <c r="K23" s="36"/>
      <c r="L23" s="36"/>
      <c r="M23" s="36"/>
      <c r="N23" s="36"/>
    </row>
    <row r="24" spans="1:14" ht="12.75" customHeight="1" x14ac:dyDescent="0.25">
      <c r="A24" s="36"/>
      <c r="B24" s="36"/>
      <c r="C24" s="36"/>
      <c r="D24" s="36"/>
      <c r="E24" s="36"/>
      <c r="F24" s="36"/>
      <c r="G24" s="36"/>
      <c r="H24" s="36"/>
      <c r="I24" s="36"/>
      <c r="J24" s="36"/>
      <c r="K24" s="36"/>
      <c r="L24" s="36"/>
      <c r="M24" s="36"/>
      <c r="N24" s="36"/>
    </row>
    <row r="25" spans="1:14" ht="12.75" customHeight="1" x14ac:dyDescent="0.25">
      <c r="A25" s="36"/>
      <c r="B25" s="36"/>
      <c r="C25" s="36"/>
      <c r="D25" s="36"/>
      <c r="E25" s="36"/>
      <c r="F25" s="36"/>
      <c r="G25" s="36"/>
      <c r="H25" s="36"/>
      <c r="I25" s="36"/>
      <c r="J25" s="36"/>
      <c r="K25" s="36"/>
      <c r="L25" s="36"/>
      <c r="M25" s="36"/>
      <c r="N25" s="36"/>
    </row>
    <row r="26" spans="1:14" ht="12.75" customHeight="1" x14ac:dyDescent="0.25">
      <c r="A26" s="36"/>
      <c r="B26" s="36"/>
      <c r="C26" s="36"/>
      <c r="D26" s="36"/>
      <c r="E26" s="36"/>
      <c r="F26" s="36"/>
      <c r="G26" s="36"/>
      <c r="H26" s="36"/>
      <c r="I26" s="36"/>
      <c r="J26" s="36"/>
      <c r="K26" s="36"/>
      <c r="L26" s="36"/>
      <c r="M26" s="36"/>
      <c r="N26" s="36"/>
    </row>
    <row r="27" spans="1:14" ht="12.75" customHeight="1" x14ac:dyDescent="0.25">
      <c r="A27" s="36"/>
      <c r="B27" s="36"/>
      <c r="C27" s="36"/>
      <c r="D27" s="36"/>
      <c r="E27" s="36"/>
      <c r="F27" s="36"/>
      <c r="G27" s="36"/>
      <c r="H27" s="36"/>
      <c r="I27" s="36"/>
      <c r="J27" s="36"/>
      <c r="K27" s="36"/>
      <c r="L27" s="36"/>
      <c r="M27" s="36"/>
      <c r="N27" s="36"/>
    </row>
    <row r="28" spans="1:14" ht="12.75" customHeight="1" x14ac:dyDescent="0.25">
      <c r="A28" s="36"/>
      <c r="B28" s="36"/>
      <c r="C28" s="36"/>
      <c r="D28" s="36"/>
      <c r="E28" s="36"/>
      <c r="F28" s="36"/>
      <c r="G28" s="36"/>
      <c r="H28" s="36"/>
      <c r="I28" s="36"/>
      <c r="J28" s="36"/>
      <c r="K28" s="36"/>
      <c r="L28" s="36"/>
      <c r="M28" s="36"/>
      <c r="N28" s="36"/>
    </row>
    <row r="29" spans="1:14" ht="12.75" customHeight="1" x14ac:dyDescent="0.25">
      <c r="A29" s="36"/>
      <c r="B29" s="36"/>
      <c r="C29" s="36"/>
      <c r="D29" s="36"/>
      <c r="E29" s="36"/>
      <c r="F29" s="36"/>
      <c r="G29" s="36"/>
      <c r="H29" s="36"/>
      <c r="I29" s="36"/>
      <c r="J29" s="36"/>
      <c r="K29" s="36"/>
      <c r="L29" s="36"/>
      <c r="M29" s="36"/>
      <c r="N29" s="36"/>
    </row>
    <row r="30" spans="1:14" ht="12.75" customHeight="1" x14ac:dyDescent="0.25">
      <c r="A30" s="36"/>
      <c r="B30" s="36"/>
      <c r="C30" s="36"/>
      <c r="D30" s="36"/>
      <c r="E30" s="36"/>
      <c r="F30" s="36"/>
      <c r="G30" s="36"/>
      <c r="H30" s="36"/>
      <c r="I30" s="36"/>
      <c r="J30" s="36"/>
      <c r="K30" s="36"/>
      <c r="L30" s="36"/>
      <c r="M30" s="36"/>
      <c r="N30" s="36"/>
    </row>
    <row r="31" spans="1:14" ht="12.75" customHeight="1" x14ac:dyDescent="0.25">
      <c r="A31" s="36"/>
      <c r="B31" s="36"/>
      <c r="C31" s="36"/>
      <c r="D31" s="36"/>
      <c r="E31" s="36"/>
      <c r="F31" s="36"/>
      <c r="G31" s="36"/>
      <c r="H31" s="36"/>
      <c r="I31" s="36"/>
      <c r="J31" s="36"/>
      <c r="K31" s="36"/>
      <c r="L31" s="36"/>
      <c r="M31" s="36"/>
      <c r="N31" s="36"/>
    </row>
    <row r="32" spans="1:14" ht="12.75" customHeight="1" x14ac:dyDescent="0.25">
      <c r="A32" s="21" t="s">
        <v>68</v>
      </c>
      <c r="B32" s="36"/>
      <c r="C32" s="36"/>
      <c r="D32" s="36"/>
      <c r="E32" s="36"/>
      <c r="F32" s="36"/>
      <c r="G32" s="36"/>
      <c r="H32" s="36"/>
      <c r="I32" s="36"/>
      <c r="J32" s="36"/>
      <c r="K32" s="36"/>
      <c r="L32" s="36"/>
      <c r="M32" s="36"/>
      <c r="N32" s="36"/>
    </row>
    <row r="33" spans="1:14" ht="12.75" customHeight="1" x14ac:dyDescent="0.25">
      <c r="A33" s="22" t="s">
        <v>52</v>
      </c>
      <c r="B33" s="39"/>
      <c r="C33" s="39"/>
      <c r="D33" s="21"/>
      <c r="E33" s="39"/>
      <c r="F33" s="39"/>
      <c r="G33" s="39"/>
      <c r="H33" s="39"/>
      <c r="I33" s="39"/>
      <c r="J33" s="39"/>
      <c r="K33" s="39"/>
      <c r="L33" s="39"/>
      <c r="M33" s="39"/>
      <c r="N33" s="39"/>
    </row>
    <row r="34" spans="1:14" ht="12.75" customHeight="1" x14ac:dyDescent="0.25">
      <c r="A34" s="21" t="s">
        <v>69</v>
      </c>
      <c r="B34" s="39"/>
      <c r="C34" s="39"/>
      <c r="D34" s="39"/>
      <c r="E34" s="39"/>
      <c r="F34" s="39"/>
      <c r="G34" s="39"/>
      <c r="H34" s="39"/>
      <c r="I34" s="39"/>
      <c r="J34" s="39"/>
      <c r="K34" s="39"/>
      <c r="L34" s="39"/>
      <c r="M34" s="39"/>
      <c r="N34" s="39"/>
    </row>
    <row r="35" spans="1:14" ht="12.75" customHeight="1" x14ac:dyDescent="0.25">
      <c r="A35" s="21" t="s">
        <v>70</v>
      </c>
      <c r="B35" s="39"/>
      <c r="C35" s="39"/>
      <c r="D35" s="39"/>
      <c r="E35" s="39"/>
      <c r="F35" s="39"/>
      <c r="G35" s="39"/>
      <c r="H35" s="39"/>
      <c r="I35" s="39"/>
      <c r="J35" s="39"/>
      <c r="K35" s="39"/>
      <c r="L35" s="39"/>
      <c r="M35" s="39"/>
      <c r="N35" s="39"/>
    </row>
    <row r="36" spans="1:14" ht="12.75" customHeight="1" x14ac:dyDescent="0.25">
      <c r="A36" s="40" t="s">
        <v>71</v>
      </c>
      <c r="B36" s="39"/>
      <c r="C36" s="39"/>
      <c r="D36" s="39"/>
      <c r="E36" s="39"/>
      <c r="F36" s="39"/>
      <c r="G36" s="39"/>
      <c r="H36" s="39"/>
      <c r="I36" s="39"/>
      <c r="J36" s="39"/>
      <c r="K36" s="39"/>
      <c r="L36" s="39"/>
      <c r="M36" s="39"/>
      <c r="N36" s="39"/>
    </row>
    <row r="37" spans="1:14" ht="12.75" customHeight="1" x14ac:dyDescent="0.25">
      <c r="A37" s="41" t="s">
        <v>72</v>
      </c>
      <c r="B37" s="39"/>
      <c r="C37" s="39"/>
      <c r="D37" s="39"/>
      <c r="E37" s="39"/>
      <c r="F37" s="39"/>
      <c r="G37" s="39"/>
      <c r="H37" s="39"/>
      <c r="I37" s="39"/>
      <c r="J37" s="39"/>
      <c r="K37" s="39"/>
      <c r="L37" s="39"/>
      <c r="M37" s="39"/>
      <c r="N37" s="39"/>
    </row>
    <row r="38" spans="1:14" ht="12.75" customHeight="1" x14ac:dyDescent="0.25">
      <c r="A38" s="42" t="s">
        <v>58</v>
      </c>
      <c r="B38" s="39"/>
      <c r="C38" s="39"/>
      <c r="D38" s="39"/>
      <c r="E38" s="39"/>
      <c r="F38" s="39"/>
      <c r="G38" s="39"/>
      <c r="H38" s="39"/>
      <c r="I38" s="39"/>
      <c r="J38" s="39"/>
      <c r="K38" s="39"/>
      <c r="L38" s="39"/>
      <c r="M38" s="39"/>
      <c r="N38" s="39"/>
    </row>
    <row r="39" spans="1:14" x14ac:dyDescent="0.2">
      <c r="A39" s="6"/>
      <c r="B39" s="6"/>
      <c r="C39" s="6"/>
      <c r="D39" s="6"/>
    </row>
    <row r="40" spans="1:14" ht="33.75" x14ac:dyDescent="0.2">
      <c r="A40" s="363"/>
      <c r="B40" s="370" t="s">
        <v>381</v>
      </c>
      <c r="C40" s="370" t="s">
        <v>382</v>
      </c>
      <c r="D40" s="5" t="s">
        <v>36</v>
      </c>
      <c r="E40" s="380" t="s">
        <v>220</v>
      </c>
    </row>
    <row r="41" spans="1:14" ht="11.25" customHeight="1" x14ac:dyDescent="0.2">
      <c r="A41" s="365" t="s">
        <v>75</v>
      </c>
      <c r="B41" s="375">
        <v>105115.30586199</v>
      </c>
      <c r="C41" s="375">
        <v>69216.948316330003</v>
      </c>
      <c r="D41" s="44">
        <v>73490.184437183998</v>
      </c>
      <c r="E41" s="379">
        <f t="shared" ref="E41:E73" si="0">+C41+B41</f>
        <v>174332.25417832</v>
      </c>
    </row>
    <row r="42" spans="1:14" ht="11.25" customHeight="1" x14ac:dyDescent="0.2">
      <c r="A42" s="102" t="s">
        <v>121</v>
      </c>
      <c r="B42" s="376">
        <v>98156.515063009996</v>
      </c>
      <c r="C42" s="376">
        <v>62588.003867997002</v>
      </c>
      <c r="D42" s="46">
        <v>70752.557086757995</v>
      </c>
      <c r="E42" s="379">
        <f t="shared" si="0"/>
        <v>160744.51893100701</v>
      </c>
    </row>
    <row r="43" spans="1:14" ht="11.25" customHeight="1" x14ac:dyDescent="0.2">
      <c r="A43" s="80" t="s">
        <v>2</v>
      </c>
      <c r="B43" s="377">
        <v>92585.854705056001</v>
      </c>
      <c r="C43" s="377">
        <v>42352.742502624998</v>
      </c>
      <c r="D43" s="48">
        <v>61087.474090622003</v>
      </c>
      <c r="E43" s="379">
        <f t="shared" si="0"/>
        <v>134938.59720768098</v>
      </c>
    </row>
    <row r="44" spans="1:14" ht="11.25" customHeight="1" x14ac:dyDescent="0.2">
      <c r="A44" s="102" t="s">
        <v>3</v>
      </c>
      <c r="B44" s="376">
        <v>80484.597089748</v>
      </c>
      <c r="C44" s="376">
        <v>42174.419674901997</v>
      </c>
      <c r="D44" s="46">
        <v>42507.295525043002</v>
      </c>
      <c r="E44" s="379">
        <f t="shared" si="0"/>
        <v>122659.01676465</v>
      </c>
    </row>
    <row r="45" spans="1:14" ht="11.25" customHeight="1" x14ac:dyDescent="0.2">
      <c r="A45" s="80" t="s">
        <v>18</v>
      </c>
      <c r="B45" s="377">
        <v>61381.877942083003</v>
      </c>
      <c r="C45" s="377">
        <v>48488.883869810001</v>
      </c>
      <c r="D45" s="48">
        <v>31684.877658131001</v>
      </c>
      <c r="E45" s="379">
        <f t="shared" si="0"/>
        <v>109870.761811893</v>
      </c>
    </row>
    <row r="46" spans="1:14" ht="11.25" customHeight="1" x14ac:dyDescent="0.2">
      <c r="A46" s="102" t="s">
        <v>7</v>
      </c>
      <c r="B46" s="376">
        <v>71129.368653365003</v>
      </c>
      <c r="C46" s="376">
        <v>35739.909451391999</v>
      </c>
      <c r="D46" s="46">
        <v>47636.600337246004</v>
      </c>
      <c r="E46" s="379">
        <f t="shared" si="0"/>
        <v>106869.278104757</v>
      </c>
    </row>
    <row r="47" spans="1:14" ht="11.25" customHeight="1" x14ac:dyDescent="0.2">
      <c r="A47" s="80" t="s">
        <v>8</v>
      </c>
      <c r="B47" s="377">
        <v>73088.079480194996</v>
      </c>
      <c r="C47" s="377">
        <v>33474.538134538998</v>
      </c>
      <c r="D47" s="48">
        <v>40109.354876473997</v>
      </c>
      <c r="E47" s="379">
        <f t="shared" si="0"/>
        <v>106562.61761473399</v>
      </c>
    </row>
    <row r="48" spans="1:14" ht="11.25" customHeight="1" x14ac:dyDescent="0.2">
      <c r="A48" s="80" t="s">
        <v>6</v>
      </c>
      <c r="B48" s="377">
        <v>63620.330669893003</v>
      </c>
      <c r="C48" s="377">
        <v>42630.144905585003</v>
      </c>
      <c r="D48" s="48">
        <v>57539.270151197998</v>
      </c>
      <c r="E48" s="379">
        <f t="shared" si="0"/>
        <v>106250.47557547801</v>
      </c>
    </row>
    <row r="49" spans="1:5" ht="11.25" customHeight="1" x14ac:dyDescent="0.2">
      <c r="A49" s="102" t="s">
        <v>5</v>
      </c>
      <c r="B49" s="376">
        <v>43301.093671410003</v>
      </c>
      <c r="C49" s="376">
        <v>59709.018443319001</v>
      </c>
      <c r="D49" s="46">
        <v>59389.294388030001</v>
      </c>
      <c r="E49" s="379">
        <f t="shared" si="0"/>
        <v>103010.11211472901</v>
      </c>
    </row>
    <row r="50" spans="1:5" ht="11.25" customHeight="1" x14ac:dyDescent="0.2">
      <c r="A50" s="102" t="s">
        <v>17</v>
      </c>
      <c r="B50" s="376">
        <v>53410.205656785998</v>
      </c>
      <c r="C50" s="376">
        <v>48399.251928366997</v>
      </c>
      <c r="D50" s="46">
        <v>42377.001970899997</v>
      </c>
      <c r="E50" s="379">
        <f t="shared" si="0"/>
        <v>101809.457585153</v>
      </c>
    </row>
    <row r="51" spans="1:5" ht="11.25" customHeight="1" x14ac:dyDescent="0.2">
      <c r="A51" s="102" t="s">
        <v>4</v>
      </c>
      <c r="B51" s="376">
        <v>65301.969139629</v>
      </c>
      <c r="C51" s="376">
        <v>35754.680712371002</v>
      </c>
      <c r="D51" s="46">
        <v>37634.954219997999</v>
      </c>
      <c r="E51" s="379">
        <f t="shared" si="0"/>
        <v>101056.649852</v>
      </c>
    </row>
    <row r="52" spans="1:5" ht="11.25" customHeight="1" x14ac:dyDescent="0.2">
      <c r="A52" s="80" t="s">
        <v>9</v>
      </c>
      <c r="B52" s="377">
        <v>60871.463756443001</v>
      </c>
      <c r="C52" s="377">
        <v>36216.736775434001</v>
      </c>
      <c r="D52" s="48">
        <v>64956.390235881001</v>
      </c>
      <c r="E52" s="379">
        <f t="shared" si="0"/>
        <v>97088.200531876995</v>
      </c>
    </row>
    <row r="53" spans="1:5" ht="11.25" customHeight="1" x14ac:dyDescent="0.2">
      <c r="A53" s="80" t="s">
        <v>109</v>
      </c>
      <c r="B53" s="377">
        <v>62273.312312039547</v>
      </c>
      <c r="C53" s="377">
        <v>33815.255697283348</v>
      </c>
      <c r="D53" s="48">
        <v>29239.207022572671</v>
      </c>
      <c r="E53" s="379">
        <f t="shared" si="0"/>
        <v>96088.568009322888</v>
      </c>
    </row>
    <row r="54" spans="1:5" ht="11.25" customHeight="1" x14ac:dyDescent="0.2">
      <c r="A54" s="80" t="s">
        <v>19</v>
      </c>
      <c r="B54" s="377">
        <v>33188.46894038</v>
      </c>
      <c r="C54" s="377">
        <v>60101.800125708003</v>
      </c>
      <c r="D54" s="48">
        <v>40264.816943042002</v>
      </c>
      <c r="E54" s="379">
        <f t="shared" si="0"/>
        <v>93290.269066088003</v>
      </c>
    </row>
    <row r="55" spans="1:5" ht="11.25" customHeight="1" x14ac:dyDescent="0.2">
      <c r="A55" s="102" t="s">
        <v>14</v>
      </c>
      <c r="B55" s="376">
        <v>50952.003794388002</v>
      </c>
      <c r="C55" s="376">
        <v>40381.697844326998</v>
      </c>
      <c r="D55" s="46">
        <v>42064.148755586</v>
      </c>
      <c r="E55" s="379">
        <f t="shared" si="0"/>
        <v>91333.701638714992</v>
      </c>
    </row>
    <row r="56" spans="1:5" ht="11.25" customHeight="1" x14ac:dyDescent="0.2">
      <c r="A56" s="102" t="s">
        <v>13</v>
      </c>
      <c r="B56" s="376">
        <v>49335.300790433306</v>
      </c>
      <c r="C56" s="376">
        <v>36540.127342456006</v>
      </c>
      <c r="D56" s="46">
        <v>39224.224924347203</v>
      </c>
      <c r="E56" s="379">
        <f t="shared" si="0"/>
        <v>85875.428132889312</v>
      </c>
    </row>
    <row r="57" spans="1:5" ht="11.25" customHeight="1" x14ac:dyDescent="0.2">
      <c r="A57" s="80" t="s">
        <v>15</v>
      </c>
      <c r="B57" s="377">
        <v>50680.216453929585</v>
      </c>
      <c r="C57" s="377">
        <v>34571.313758944263</v>
      </c>
      <c r="D57" s="48">
        <v>37780.030882088795</v>
      </c>
      <c r="E57" s="379">
        <f t="shared" si="0"/>
        <v>85251.530212873855</v>
      </c>
    </row>
    <row r="58" spans="1:5" ht="11.25" customHeight="1" x14ac:dyDescent="0.2">
      <c r="A58" s="102" t="s">
        <v>12</v>
      </c>
      <c r="B58" s="376">
        <v>53682.122859192001</v>
      </c>
      <c r="C58" s="376">
        <v>30626.622872682001</v>
      </c>
      <c r="D58" s="46">
        <v>30841.491503269001</v>
      </c>
      <c r="E58" s="379">
        <f t="shared" si="0"/>
        <v>84308.745731874005</v>
      </c>
    </row>
    <row r="59" spans="1:5" ht="11.25" customHeight="1" x14ac:dyDescent="0.2">
      <c r="A59" s="80" t="s">
        <v>11</v>
      </c>
      <c r="B59" s="377">
        <v>53948.329656615002</v>
      </c>
      <c r="C59" s="377">
        <v>29630.826311254001</v>
      </c>
      <c r="D59" s="48">
        <v>35728.097687902002</v>
      </c>
      <c r="E59" s="379">
        <f t="shared" si="0"/>
        <v>83579.15596786901</v>
      </c>
    </row>
    <row r="60" spans="1:5" ht="11.25" customHeight="1" x14ac:dyDescent="0.2">
      <c r="A60" s="80" t="s">
        <v>22</v>
      </c>
      <c r="B60" s="377">
        <v>44065.903701802999</v>
      </c>
      <c r="C60" s="377">
        <v>38783.249419273998</v>
      </c>
      <c r="D60" s="48">
        <v>42149.333749571997</v>
      </c>
      <c r="E60" s="379">
        <f t="shared" si="0"/>
        <v>82849.15312107699</v>
      </c>
    </row>
    <row r="61" spans="1:5" ht="11.25" customHeight="1" x14ac:dyDescent="0.2">
      <c r="A61" s="102" t="s">
        <v>157</v>
      </c>
      <c r="B61" s="376">
        <v>54721.05726522638</v>
      </c>
      <c r="C61" s="376">
        <v>28080.005296315838</v>
      </c>
      <c r="D61" s="46">
        <v>40987.436268120728</v>
      </c>
      <c r="E61" s="379">
        <f t="shared" si="0"/>
        <v>82801.062561542218</v>
      </c>
    </row>
    <row r="62" spans="1:5" ht="11.25" customHeight="1" x14ac:dyDescent="0.2">
      <c r="A62" s="102" t="s">
        <v>23</v>
      </c>
      <c r="B62" s="376">
        <v>47251.497563817</v>
      </c>
      <c r="C62" s="376">
        <v>33406.030802989</v>
      </c>
      <c r="D62" s="46">
        <v>36537.315403394998</v>
      </c>
      <c r="E62" s="379">
        <f t="shared" si="0"/>
        <v>80657.528366806</v>
      </c>
    </row>
    <row r="63" spans="1:5" ht="11.25" customHeight="1" x14ac:dyDescent="0.2">
      <c r="A63" s="102" t="s">
        <v>24</v>
      </c>
      <c r="B63" s="376">
        <v>36840.776782726003</v>
      </c>
      <c r="C63" s="376">
        <v>40563.395170978998</v>
      </c>
      <c r="D63" s="46">
        <v>44217.299271928998</v>
      </c>
      <c r="E63" s="379">
        <f t="shared" si="0"/>
        <v>77404.171953704994</v>
      </c>
    </row>
    <row r="64" spans="1:5" ht="11.25" customHeight="1" x14ac:dyDescent="0.2">
      <c r="A64" s="80" t="s">
        <v>26</v>
      </c>
      <c r="B64" s="377">
        <v>42194.869401327</v>
      </c>
      <c r="C64" s="377">
        <v>30085.772721978999</v>
      </c>
      <c r="D64" s="48">
        <v>30776.094037663999</v>
      </c>
      <c r="E64" s="379">
        <f t="shared" si="0"/>
        <v>72280.642123305995</v>
      </c>
    </row>
    <row r="65" spans="1:5" ht="11.25" customHeight="1" x14ac:dyDescent="0.2">
      <c r="A65" s="80" t="s">
        <v>82</v>
      </c>
      <c r="B65" s="377">
        <v>42655.110183177065</v>
      </c>
      <c r="C65" s="377">
        <v>28238.854174073796</v>
      </c>
      <c r="D65" s="48">
        <v>45329.189728190577</v>
      </c>
      <c r="E65" s="379">
        <f t="shared" si="0"/>
        <v>70893.964357250865</v>
      </c>
    </row>
    <row r="66" spans="1:5" ht="11.25" customHeight="1" x14ac:dyDescent="0.2">
      <c r="A66" s="102" t="s">
        <v>21</v>
      </c>
      <c r="B66" s="376">
        <v>47518.998163297998</v>
      </c>
      <c r="C66" s="376">
        <v>22016.510374172001</v>
      </c>
      <c r="D66" s="46">
        <v>28482.831082113</v>
      </c>
      <c r="E66" s="379">
        <f t="shared" si="0"/>
        <v>69535.508537469999</v>
      </c>
    </row>
    <row r="67" spans="1:5" ht="11.25" customHeight="1" x14ac:dyDescent="0.2">
      <c r="A67" s="80" t="s">
        <v>25</v>
      </c>
      <c r="B67" s="377">
        <v>42059.657423516001</v>
      </c>
      <c r="C67" s="377">
        <v>21737.999857328999</v>
      </c>
      <c r="D67" s="48">
        <v>19062.798379480999</v>
      </c>
      <c r="E67" s="379">
        <f t="shared" si="0"/>
        <v>63797.657280845</v>
      </c>
    </row>
    <row r="68" spans="1:5" ht="11.25" customHeight="1" x14ac:dyDescent="0.2">
      <c r="A68" s="102" t="s">
        <v>28</v>
      </c>
      <c r="B68" s="376">
        <v>41416.958433961998</v>
      </c>
      <c r="C68" s="376">
        <v>20793.546165725998</v>
      </c>
      <c r="D68" s="46">
        <v>21162.297132491</v>
      </c>
      <c r="E68" s="379">
        <f t="shared" si="0"/>
        <v>62210.504599687993</v>
      </c>
    </row>
    <row r="69" spans="1:5" ht="11.25" customHeight="1" x14ac:dyDescent="0.2">
      <c r="A69" s="80" t="s">
        <v>33</v>
      </c>
      <c r="B69" s="377">
        <v>23814.475147181998</v>
      </c>
      <c r="C69" s="377">
        <v>32399.700835429001</v>
      </c>
      <c r="D69" s="48">
        <v>31362.281977267001</v>
      </c>
      <c r="E69" s="379">
        <f t="shared" si="0"/>
        <v>56214.175982610999</v>
      </c>
    </row>
    <row r="70" spans="1:5" ht="11.25" customHeight="1" x14ac:dyDescent="0.2">
      <c r="A70" s="102" t="s">
        <v>29</v>
      </c>
      <c r="B70" s="376">
        <v>36067.175618066001</v>
      </c>
      <c r="C70" s="376">
        <v>18933.786131909001</v>
      </c>
      <c r="D70" s="46">
        <v>20297.803142261</v>
      </c>
      <c r="E70" s="379">
        <f t="shared" si="0"/>
        <v>55000.961749975002</v>
      </c>
    </row>
    <row r="71" spans="1:5" ht="11.25" customHeight="1" x14ac:dyDescent="0.2">
      <c r="A71" s="80" t="s">
        <v>86</v>
      </c>
      <c r="B71" s="377">
        <v>23628.185419189998</v>
      </c>
      <c r="C71" s="377">
        <v>27125.460919343001</v>
      </c>
      <c r="D71" s="48">
        <v>20538.317523436999</v>
      </c>
      <c r="E71" s="379">
        <f t="shared" si="0"/>
        <v>50753.646338532999</v>
      </c>
    </row>
    <row r="72" spans="1:5" ht="11.25" customHeight="1" x14ac:dyDescent="0.2">
      <c r="A72" s="102" t="s">
        <v>32</v>
      </c>
      <c r="B72" s="376">
        <v>20649.743592381001</v>
      </c>
      <c r="C72" s="376">
        <v>28539.861784543999</v>
      </c>
      <c r="D72" s="46">
        <v>12570.741866926999</v>
      </c>
      <c r="E72" s="379">
        <f t="shared" si="0"/>
        <v>49189.605376924999</v>
      </c>
    </row>
    <row r="73" spans="1:5" ht="11.25" customHeight="1" x14ac:dyDescent="0.2">
      <c r="A73" s="80" t="s">
        <v>31</v>
      </c>
      <c r="B73" s="377">
        <v>21818.130563079001</v>
      </c>
      <c r="C73" s="377">
        <v>16042.117937917999</v>
      </c>
      <c r="D73" s="48">
        <v>19233.019360590999</v>
      </c>
      <c r="E73" s="379">
        <f t="shared" si="0"/>
        <v>37860.248500996997</v>
      </c>
    </row>
    <row r="74" spans="1:5" ht="11.25" customHeight="1" x14ac:dyDescent="0.2">
      <c r="A74" s="80"/>
      <c r="B74" s="377"/>
      <c r="C74" s="377"/>
      <c r="D74" s="48"/>
      <c r="E74" s="379"/>
    </row>
    <row r="75" spans="1:5" ht="11.25" customHeight="1" x14ac:dyDescent="0.2">
      <c r="A75" s="102"/>
      <c r="B75" s="376"/>
      <c r="C75" s="376"/>
      <c r="D75" s="46"/>
      <c r="E75" s="379"/>
    </row>
    <row r="76" spans="1:5" ht="11.25" customHeight="1" x14ac:dyDescent="0.2">
      <c r="A76" s="102"/>
      <c r="B76" s="376"/>
      <c r="C76" s="376"/>
      <c r="D76" s="46"/>
      <c r="E76" s="379"/>
    </row>
    <row r="77" spans="1:5" ht="11.25" customHeight="1" x14ac:dyDescent="0.2">
      <c r="A77" s="80"/>
      <c r="B77" s="377"/>
      <c r="C77" s="377"/>
      <c r="D77" s="48"/>
      <c r="E77" s="379"/>
    </row>
    <row r="78" spans="1:5" ht="11.25" customHeight="1" x14ac:dyDescent="0.2">
      <c r="A78" s="102"/>
      <c r="B78" s="376"/>
      <c r="C78" s="376"/>
      <c r="D78" s="46"/>
      <c r="E78" s="379"/>
    </row>
    <row r="79" spans="1:5" ht="11.25" customHeight="1" x14ac:dyDescent="0.2">
      <c r="A79" s="373"/>
      <c r="B79" s="378"/>
      <c r="C79" s="378"/>
      <c r="D79" s="50"/>
      <c r="E79" s="379"/>
    </row>
  </sheetData>
  <sortState ref="A41:E79">
    <sortCondition descending="1" ref="E41:E79"/>
  </sortState>
  <hyperlinks>
    <hyperlink ref="A1" r:id="rId1" display="http://dx.doi.org/10.1787/eag-2016-en"/>
    <hyperlink ref="A4" r:id="rId2"/>
  </hyperlinks>
  <pageMargins left="0.7" right="0.7" top="0.75" bottom="0.75" header="0.3" footer="0.3"/>
  <pageSetup paperSize="9" scale="77"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19</vt:i4>
      </vt:variant>
    </vt:vector>
  </HeadingPairs>
  <TitlesOfParts>
    <vt:vector size="54" baseType="lpstr">
      <vt:lpstr>UserNavigation</vt:lpstr>
      <vt:lpstr>Countries</vt:lpstr>
      <vt:lpstr>Variables</vt:lpstr>
      <vt:lpstr>Data</vt:lpstr>
      <vt:lpstr>master</vt:lpstr>
      <vt:lpstr>Figure B1.3.</vt:lpstr>
      <vt:lpstr>Figure B1.3. (2)</vt:lpstr>
      <vt:lpstr>Figure B1.4.</vt:lpstr>
      <vt:lpstr>Figure B1.4. (2)</vt:lpstr>
      <vt:lpstr>Figure B2.2.</vt:lpstr>
      <vt:lpstr>Figure B2.2. (2)</vt:lpstr>
      <vt:lpstr>Figure B4.1.</vt:lpstr>
      <vt:lpstr>Figure B4.1. (2)</vt:lpstr>
      <vt:lpstr>Figure B7.2.</vt:lpstr>
      <vt:lpstr>Figure B7.2. (2)</vt:lpstr>
      <vt:lpstr>Table B6.1.</vt:lpstr>
      <vt:lpstr>Table B6.1. (2)</vt:lpstr>
      <vt:lpstr>Table B6.2.</vt:lpstr>
      <vt:lpstr>Table B6.2. (2)</vt:lpstr>
      <vt:lpstr>Figure B6.2.</vt:lpstr>
      <vt:lpstr>Figure B6.2. (2)</vt:lpstr>
      <vt:lpstr>Table B7.1.</vt:lpstr>
      <vt:lpstr>Figure B7.4.</vt:lpstr>
      <vt:lpstr>Figure B7.4. (2)</vt:lpstr>
      <vt:lpstr>Figure D3.1.</vt:lpstr>
      <vt:lpstr>Figure D3.1. (2)</vt:lpstr>
      <vt:lpstr>Table D3.2a. (3)</vt:lpstr>
      <vt:lpstr>Table D3.2a.</vt:lpstr>
      <vt:lpstr>Table D3.2a. (2)</vt:lpstr>
      <vt:lpstr>Figure D5.1. (2)</vt:lpstr>
      <vt:lpstr>Figure D5.1.</vt:lpstr>
      <vt:lpstr>Figure D5.1. (2)_VEK</vt:lpstr>
      <vt:lpstr>Figure D5.3.</vt:lpstr>
      <vt:lpstr>Figure D5.3. (3)</vt:lpstr>
      <vt:lpstr>Figure D5.3. (2)_GENDER</vt:lpstr>
      <vt:lpstr>'Figure B7.2. (2)'!Chart_B7.2.</vt:lpstr>
      <vt:lpstr>Chart_B7.2.</vt:lpstr>
      <vt:lpstr>'Figure B7.4. (2)'!Chart_B7.4.</vt:lpstr>
      <vt:lpstr>Chart_B7.4.</vt:lpstr>
      <vt:lpstr>'Table D3.2a.'!Print_Titles</vt:lpstr>
      <vt:lpstr>'Table D3.2a. (2)'!Print_Titles</vt:lpstr>
      <vt:lpstr>'Table D3.2a. (3)'!Print_Titles</vt:lpstr>
      <vt:lpstr>rngageStructure</vt:lpstr>
      <vt:lpstr>rngcurrentExpSh</vt:lpstr>
      <vt:lpstr>rngeducExpSh</vt:lpstr>
      <vt:lpstr>rngfemaleSh</vt:lpstr>
      <vt:lpstr>rngrelativeSalary</vt:lpstr>
      <vt:lpstr>rngteacherCurrentSh</vt:lpstr>
      <vt:lpstr>rngteacherExp</vt:lpstr>
      <vt:lpstr>rngteacherExpSh</vt:lpstr>
      <vt:lpstr>rngteacherPayFactors</vt:lpstr>
      <vt:lpstr>'Table D3.2a.'!title</vt:lpstr>
      <vt:lpstr>'Table D3.2a. (2)'!title</vt:lpstr>
      <vt:lpstr>'Table D3.2a. (3)'!title</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Machacek Vit</cp:lastModifiedBy>
  <dcterms:created xsi:type="dcterms:W3CDTF">2016-09-02T07:38:41Z</dcterms:created>
  <dcterms:modified xsi:type="dcterms:W3CDTF">2017-06-21T08:09:29Z</dcterms:modified>
</cp:coreProperties>
</file>