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\Public_Data\"/>
    </mc:Choice>
  </mc:AlternateContent>
  <xr:revisionPtr revIDLastSave="0" documentId="10_ncr:8100000_{0EC6BE15-DB6E-4921-8CB8-30B536646392}" xr6:coauthVersionLast="34" xr6:coauthVersionMax="34" xr10:uidLastSave="{00000000-0000-0000-0000-000000000000}"/>
  <bookViews>
    <workbookView xWindow="0" yWindow="900" windowWidth="23580" windowHeight="10040" activeTab="1" xr2:uid="{B40C5E9C-4B4F-4983-B03C-533BE084DEF8}"/>
  </bookViews>
  <sheets>
    <sheet name="자본금" sheetId="1" r:id="rId1"/>
    <sheet name="결혼예산내역" sheetId="2" r:id="rId2"/>
    <sheet name="자금운영" sheetId="3" r:id="rId3"/>
    <sheet name="대출금_이자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2" l="1"/>
  <c r="X7" i="2"/>
  <c r="Q8" i="2"/>
  <c r="X8" i="2"/>
  <c r="X15" i="2"/>
  <c r="X19" i="2"/>
  <c r="X27" i="2"/>
  <c r="X31" i="2"/>
  <c r="X35" i="2"/>
  <c r="D9" i="2"/>
  <c r="E9" i="2" s="1"/>
  <c r="X59" i="2"/>
  <c r="X63" i="2"/>
  <c r="I8" i="2"/>
  <c r="J8" i="2" s="1"/>
  <c r="D7" i="2"/>
  <c r="E7" i="2" s="1"/>
  <c r="X21" i="2"/>
  <c r="X37" i="2"/>
  <c r="X49" i="2"/>
  <c r="D14" i="2"/>
  <c r="E14" i="2" s="1"/>
  <c r="I6" i="2"/>
  <c r="X16" i="2"/>
  <c r="X20" i="2"/>
  <c r="X36" i="2"/>
  <c r="X40" i="2"/>
  <c r="X48" i="2"/>
  <c r="D13" i="2"/>
  <c r="E13" i="2" s="1"/>
  <c r="X64" i="2"/>
  <c r="N7" i="2"/>
  <c r="O7" i="2" s="1"/>
  <c r="L6" i="2"/>
  <c r="L7" i="2"/>
  <c r="L5" i="1"/>
  <c r="L6" i="1"/>
  <c r="M6" i="1" s="1"/>
  <c r="L7" i="1"/>
  <c r="L8" i="1"/>
  <c r="M8" i="1" s="1"/>
  <c r="L9" i="1"/>
  <c r="L10" i="1"/>
  <c r="B7" i="2"/>
  <c r="I7" i="2"/>
  <c r="J7" i="2" s="1"/>
  <c r="I10" i="2"/>
  <c r="J10" i="2" s="1"/>
  <c r="G6" i="2"/>
  <c r="G8" i="2"/>
  <c r="G9" i="2"/>
  <c r="G7" i="2"/>
  <c r="G10" i="2"/>
  <c r="Q25" i="2"/>
  <c r="D10" i="2"/>
  <c r="E10" i="2" s="1"/>
  <c r="D8" i="2"/>
  <c r="E8" i="2" s="1"/>
  <c r="D11" i="2"/>
  <c r="E11" i="2" s="1"/>
  <c r="D12" i="2"/>
  <c r="E12" i="2" s="1"/>
  <c r="B6" i="2"/>
  <c r="B10" i="2"/>
  <c r="B8" i="2"/>
  <c r="B11" i="2"/>
  <c r="B14" i="2"/>
  <c r="B9" i="2"/>
  <c r="B13" i="2"/>
  <c r="B12" i="2"/>
  <c r="Q64" i="2"/>
  <c r="Q63" i="2"/>
  <c r="Q59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Q37" i="2"/>
  <c r="X52" i="2"/>
  <c r="X53" i="2"/>
  <c r="Q52" i="2"/>
  <c r="Q53" i="2"/>
  <c r="Q50" i="2"/>
  <c r="X50" i="2"/>
  <c r="Q48" i="2"/>
  <c r="Q6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68" i="2"/>
  <c r="Q69" i="2"/>
  <c r="Q26" i="2"/>
  <c r="Q27" i="2"/>
  <c r="Q28" i="2"/>
  <c r="Q29" i="2"/>
  <c r="Q30" i="2"/>
  <c r="Q31" i="2"/>
  <c r="Q32" i="2"/>
  <c r="Q33" i="2"/>
  <c r="Q34" i="2"/>
  <c r="Q35" i="2"/>
  <c r="Q36" i="2"/>
  <c r="Q38" i="2"/>
  <c r="Q39" i="2"/>
  <c r="Q40" i="2"/>
  <c r="Q41" i="2"/>
  <c r="Q42" i="2"/>
  <c r="Q43" i="2"/>
  <c r="Q44" i="2"/>
  <c r="Q45" i="2"/>
  <c r="Q46" i="2"/>
  <c r="Q47" i="2"/>
  <c r="Q49" i="2"/>
  <c r="Q51" i="2"/>
  <c r="Q54" i="2"/>
  <c r="Q55" i="2"/>
  <c r="Q56" i="2"/>
  <c r="Q57" i="2"/>
  <c r="Q58" i="2"/>
  <c r="Q60" i="2"/>
  <c r="Q61" i="2"/>
  <c r="Q62" i="2"/>
  <c r="Q65" i="2"/>
  <c r="Q66" i="2"/>
  <c r="Q67" i="2"/>
  <c r="X9" i="2"/>
  <c r="X10" i="2"/>
  <c r="X18" i="2"/>
  <c r="X54" i="2"/>
  <c r="X46" i="2"/>
  <c r="X62" i="2"/>
  <c r="X14" i="2"/>
  <c r="X17" i="2"/>
  <c r="B18" i="1"/>
  <c r="B16" i="1"/>
  <c r="X51" i="2" l="1"/>
  <c r="X11" i="2"/>
  <c r="I9" i="2"/>
  <c r="J9" i="2" s="1"/>
  <c r="D6" i="2"/>
  <c r="E6" i="2" s="1"/>
  <c r="N6" i="2"/>
  <c r="O6" i="2" s="1"/>
  <c r="J6" i="2"/>
  <c r="X13" i="2"/>
  <c r="I11" i="2" l="1"/>
  <c r="N8" i="2"/>
  <c r="M10" i="1"/>
  <c r="M9" i="1"/>
  <c r="B17" i="1"/>
  <c r="B15" i="1"/>
  <c r="O8" i="2" l="1"/>
  <c r="J5" i="3"/>
  <c r="J4" i="3"/>
  <c r="J8" i="3" l="1"/>
  <c r="D15" i="2"/>
  <c r="X6" i="2"/>
  <c r="X12" i="2"/>
  <c r="X22" i="2"/>
  <c r="X23" i="2"/>
  <c r="X24" i="2"/>
  <c r="X55" i="2"/>
  <c r="X68" i="2"/>
  <c r="X69" i="2"/>
  <c r="X25" i="2"/>
  <c r="X61" i="2"/>
  <c r="X26" i="2"/>
  <c r="X28" i="2"/>
  <c r="X29" i="2"/>
  <c r="X30" i="2"/>
  <c r="X32" i="2"/>
  <c r="X33" i="2"/>
  <c r="X34" i="2"/>
  <c r="X38" i="2"/>
  <c r="X39" i="2"/>
  <c r="X41" i="2"/>
  <c r="X42" i="2"/>
  <c r="X43" i="2"/>
  <c r="X44" i="2"/>
  <c r="X45" i="2"/>
  <c r="X47" i="2"/>
  <c r="X56" i="2"/>
  <c r="X57" i="2"/>
  <c r="X58" i="2"/>
  <c r="X65" i="2"/>
  <c r="X60" i="2"/>
  <c r="X66" i="2"/>
  <c r="X67" i="2"/>
  <c r="O5" i="1"/>
  <c r="B14" i="1"/>
  <c r="B13" i="1"/>
  <c r="B12" i="1"/>
  <c r="B11" i="1"/>
  <c r="E15" i="2" l="1"/>
  <c r="T5" i="1"/>
  <c r="T6" i="1" s="1"/>
  <c r="B10" i="1"/>
  <c r="M7" i="1"/>
  <c r="Q5" i="1"/>
  <c r="M5" i="1"/>
  <c r="B5" i="1"/>
  <c r="B6" i="1"/>
  <c r="B7" i="1"/>
  <c r="B8" i="1"/>
  <c r="B9" i="1"/>
</calcChain>
</file>

<file path=xl/sharedStrings.xml><?xml version="1.0" encoding="utf-8"?>
<sst xmlns="http://schemas.openxmlformats.org/spreadsheetml/2006/main" count="2465" uniqueCount="1369">
  <si>
    <t>idx</t>
  </si>
  <si>
    <t>이름</t>
  </si>
  <si>
    <t>위치</t>
  </si>
  <si>
    <t>비고</t>
  </si>
  <si>
    <t>윤광호</t>
  </si>
  <si>
    <t>일반통장</t>
  </si>
  <si>
    <t>2018. 5. 22 조회 기준</t>
  </si>
  <si>
    <t>보증금</t>
  </si>
  <si>
    <t>2018. 7. 8 회수 예정</t>
  </si>
  <si>
    <t>적금통장</t>
  </si>
  <si>
    <t>2021. 04. 01 만기예정</t>
  </si>
  <si>
    <t>주식계좌</t>
  </si>
  <si>
    <t>퇴직금</t>
  </si>
  <si>
    <t>금액(원)</t>
    <phoneticPr fontId="2" type="noConversion"/>
  </si>
  <si>
    <t>연금식 상품으로 사용 시 해지필요
 :  위약금 발생 예정</t>
    <phoneticPr fontId="2" type="noConversion"/>
  </si>
  <si>
    <t>ㅁ부부 자본금 현황</t>
    <phoneticPr fontId="2" type="noConversion"/>
  </si>
  <si>
    <t>idx</t>
    <phoneticPr fontId="2" type="noConversion"/>
  </si>
  <si>
    <t>대분류</t>
    <phoneticPr fontId="2" type="noConversion"/>
  </si>
  <si>
    <t>중분류</t>
    <phoneticPr fontId="2" type="noConversion"/>
  </si>
  <si>
    <t>소분류</t>
    <phoneticPr fontId="2" type="noConversion"/>
  </si>
  <si>
    <t>내용</t>
    <phoneticPr fontId="2" type="noConversion"/>
  </si>
  <si>
    <t>비고</t>
    <phoneticPr fontId="2" type="noConversion"/>
  </si>
  <si>
    <t>이름</t>
    <phoneticPr fontId="2" type="noConversion"/>
  </si>
  <si>
    <t>윤광호</t>
    <phoneticPr fontId="2" type="noConversion"/>
  </si>
  <si>
    <t>총 금액(한글)</t>
    <phoneticPr fontId="2" type="noConversion"/>
  </si>
  <si>
    <t>총 금액(원)</t>
    <phoneticPr fontId="2" type="noConversion"/>
  </si>
  <si>
    <t>ㅁ개인별 자본금 현황</t>
    <phoneticPr fontId="2" type="noConversion"/>
  </si>
  <si>
    <t>ㅁ총 자본금 현황</t>
    <phoneticPr fontId="2" type="noConversion"/>
  </si>
  <si>
    <t>곽미향</t>
    <phoneticPr fontId="2" type="noConversion"/>
  </si>
  <si>
    <t>예산</t>
    <phoneticPr fontId="2" type="noConversion"/>
  </si>
  <si>
    <t>가전</t>
    <phoneticPr fontId="2" type="noConversion"/>
  </si>
  <si>
    <t>가구</t>
    <phoneticPr fontId="2" type="noConversion"/>
  </si>
  <si>
    <t>신혼여행</t>
    <phoneticPr fontId="2" type="noConversion"/>
  </si>
  <si>
    <t>집</t>
    <phoneticPr fontId="2" type="noConversion"/>
  </si>
  <si>
    <t>곽미향</t>
    <phoneticPr fontId="2" type="noConversion"/>
  </si>
  <si>
    <t>신한은행적금</t>
    <phoneticPr fontId="2" type="noConversion"/>
  </si>
  <si>
    <t>2018.07.31 만기</t>
    <phoneticPr fontId="2" type="noConversion"/>
  </si>
  <si>
    <t>월급적금</t>
    <phoneticPr fontId="2" type="noConversion"/>
  </si>
  <si>
    <t>2018.08.17 만기</t>
    <phoneticPr fontId="2" type="noConversion"/>
  </si>
  <si>
    <t>저축은행적금</t>
    <phoneticPr fontId="2" type="noConversion"/>
  </si>
  <si>
    <t>2018.10.18 만기</t>
    <phoneticPr fontId="2" type="noConversion"/>
  </si>
  <si>
    <t>펀드</t>
    <phoneticPr fontId="2" type="noConversion"/>
  </si>
  <si>
    <t>2019.06.30 만기</t>
    <phoneticPr fontId="2" type="noConversion"/>
  </si>
  <si>
    <t>가용여부</t>
    <phoneticPr fontId="2" type="noConversion"/>
  </si>
  <si>
    <t>가</t>
    <phoneticPr fontId="2" type="noConversion"/>
  </si>
  <si>
    <t>부</t>
    <phoneticPr fontId="2" type="noConversion"/>
  </si>
  <si>
    <t>피부과</t>
    <phoneticPr fontId="2" type="noConversion"/>
  </si>
  <si>
    <t>결혼식</t>
    <phoneticPr fontId="2" type="noConversion"/>
  </si>
  <si>
    <t>ㅁ예산내역</t>
    <phoneticPr fontId="2" type="noConversion"/>
  </si>
  <si>
    <t>인건비</t>
    <phoneticPr fontId="2" type="noConversion"/>
  </si>
  <si>
    <t>전담도우미</t>
    <phoneticPr fontId="2" type="noConversion"/>
  </si>
  <si>
    <t>촬영 도우미 비용</t>
    <phoneticPr fontId="2" type="noConversion"/>
  </si>
  <si>
    <t>할일 목록</t>
    <phoneticPr fontId="2" type="noConversion"/>
  </si>
  <si>
    <t>예식장</t>
    <phoneticPr fontId="2" type="noConversion"/>
  </si>
  <si>
    <t>식전 영상 제작은 광호가 만들고 돈 챙기기 20만원</t>
    <phoneticPr fontId="2" type="noConversion"/>
  </si>
  <si>
    <t>계약 후기 작성 후 공유하기 - 언제까지?
 : 화촉컨시어즈 &amp; 플라워샤워 &amp; 출포 신청하기 서비스 받을 수 있음</t>
    <phoneticPr fontId="2" type="noConversion"/>
  </si>
  <si>
    <t>현악 3중주 신청하기 (50만원 서비스 금액 중 사용)</t>
    <phoneticPr fontId="2" type="noConversion"/>
  </si>
  <si>
    <t>본식 동영상 35만원짜리 신청하기</t>
    <phoneticPr fontId="2" type="noConversion"/>
  </si>
  <si>
    <t>www.naver.com</t>
    <phoneticPr fontId="2" type="noConversion"/>
  </si>
  <si>
    <t>스튜디오</t>
    <phoneticPr fontId="2" type="noConversion"/>
  </si>
  <si>
    <t>촬영 예정일 9월</t>
    <phoneticPr fontId="2" type="noConversion"/>
  </si>
  <si>
    <t>수정 CD</t>
    <phoneticPr fontId="2" type="noConversion"/>
  </si>
  <si>
    <t>원본 CD</t>
    <phoneticPr fontId="2" type="noConversion"/>
  </si>
  <si>
    <t>르플랑 스튜디오에서 레퍼런스 참조 정리 (http://leplein.co.kr/Portfolio)</t>
    <phoneticPr fontId="2" type="noConversion"/>
  </si>
  <si>
    <t>광호</t>
    <phoneticPr fontId="2" type="noConversion"/>
  </si>
  <si>
    <t>미향</t>
    <phoneticPr fontId="2" type="noConversion"/>
  </si>
  <si>
    <t>집</t>
    <phoneticPr fontId="2" type="noConversion"/>
  </si>
  <si>
    <t>복비</t>
    <phoneticPr fontId="2" type="noConversion"/>
  </si>
  <si>
    <t>예물</t>
    <phoneticPr fontId="2" type="noConversion"/>
  </si>
  <si>
    <t>양복</t>
    <phoneticPr fontId="2" type="noConversion"/>
  </si>
  <si>
    <t>선물구매</t>
    <phoneticPr fontId="2" type="noConversion"/>
  </si>
  <si>
    <t>양가 가족까지</t>
    <phoneticPr fontId="2" type="noConversion"/>
  </si>
  <si>
    <t>미용</t>
    <phoneticPr fontId="2" type="noConversion"/>
  </si>
  <si>
    <t>양가 형수님 메이크업 및 헤어 여부 물어보기</t>
    <phoneticPr fontId="2" type="noConversion"/>
  </si>
  <si>
    <t>반지(1쌍)</t>
    <phoneticPr fontId="2" type="noConversion"/>
  </si>
  <si>
    <t>백화점 티파니 방문</t>
    <phoneticPr fontId="2" type="noConversion"/>
  </si>
  <si>
    <t>TV</t>
    <phoneticPr fontId="2" type="noConversion"/>
  </si>
  <si>
    <t>세탁기</t>
    <phoneticPr fontId="2" type="noConversion"/>
  </si>
  <si>
    <t>냉장고</t>
    <phoneticPr fontId="2" type="noConversion"/>
  </si>
  <si>
    <t>에어컨</t>
    <phoneticPr fontId="2" type="noConversion"/>
  </si>
  <si>
    <t>청소기</t>
    <phoneticPr fontId="2" type="noConversion"/>
  </si>
  <si>
    <t>밥솥</t>
    <phoneticPr fontId="2" type="noConversion"/>
  </si>
  <si>
    <t>전자레인지</t>
    <phoneticPr fontId="2" type="noConversion"/>
  </si>
  <si>
    <t>침대</t>
    <phoneticPr fontId="2" type="noConversion"/>
  </si>
  <si>
    <t>침대-프레임</t>
    <phoneticPr fontId="2" type="noConversion"/>
  </si>
  <si>
    <t>소파</t>
    <phoneticPr fontId="2" type="noConversion"/>
  </si>
  <si>
    <t>식탁</t>
    <phoneticPr fontId="2" type="noConversion"/>
  </si>
  <si>
    <t>화장대</t>
    <phoneticPr fontId="2" type="noConversion"/>
  </si>
  <si>
    <t>책상</t>
    <phoneticPr fontId="2" type="noConversion"/>
  </si>
  <si>
    <t>조리기구</t>
    <phoneticPr fontId="2" type="noConversion"/>
  </si>
  <si>
    <t>가방</t>
    <phoneticPr fontId="2" type="noConversion"/>
  </si>
  <si>
    <t>신발</t>
    <phoneticPr fontId="2" type="noConversion"/>
  </si>
  <si>
    <t>예산(한글)</t>
    <phoneticPr fontId="2" type="noConversion"/>
  </si>
  <si>
    <t>항목</t>
    <phoneticPr fontId="2" type="noConversion"/>
  </si>
  <si>
    <t>담당</t>
    <phoneticPr fontId="2" type="noConversion"/>
  </si>
  <si>
    <t>분류</t>
    <phoneticPr fontId="2" type="noConversion"/>
  </si>
  <si>
    <t>월급</t>
    <phoneticPr fontId="2" type="noConversion"/>
  </si>
  <si>
    <t>수입</t>
    <phoneticPr fontId="2" type="noConversion"/>
  </si>
  <si>
    <t>연봉 4700만원 기준</t>
    <phoneticPr fontId="2" type="noConversion"/>
  </si>
  <si>
    <t>연봉 2400만원 기준</t>
    <phoneticPr fontId="2" type="noConversion"/>
  </si>
  <si>
    <t>지출</t>
    <phoneticPr fontId="2" type="noConversion"/>
  </si>
  <si>
    <t>관리비</t>
    <phoneticPr fontId="2" type="noConversion"/>
  </si>
  <si>
    <t>공통</t>
    <phoneticPr fontId="2" type="noConversion"/>
  </si>
  <si>
    <t>주거</t>
    <phoneticPr fontId="2" type="noConversion"/>
  </si>
  <si>
    <t>핸드폰요금</t>
    <phoneticPr fontId="2" type="noConversion"/>
  </si>
  <si>
    <t>생활</t>
    <phoneticPr fontId="2" type="noConversion"/>
  </si>
  <si>
    <t>가급적 핸드폰(2~3년 주기로 중고로 교체)을 바꾸지 않는다. (아이패드로 고사양 사용)</t>
    <phoneticPr fontId="2" type="noConversion"/>
  </si>
  <si>
    <t>핸드폰비요금</t>
    <phoneticPr fontId="2" type="noConversion"/>
  </si>
  <si>
    <t>남는 비용은 용돈으로 사용</t>
    <phoneticPr fontId="2" type="noConversion"/>
  </si>
  <si>
    <t>차액</t>
    <phoneticPr fontId="2" type="noConversion"/>
  </si>
  <si>
    <t>교통비</t>
    <phoneticPr fontId="2" type="noConversion"/>
  </si>
  <si>
    <t>-</t>
    <phoneticPr fontId="2" type="noConversion"/>
  </si>
  <si>
    <t>신혼부부 혜택을 많이 찾아 보자</t>
    <phoneticPr fontId="2" type="noConversion"/>
  </si>
  <si>
    <t>기름값</t>
    <phoneticPr fontId="2" type="noConversion"/>
  </si>
  <si>
    <t>대출 등등..</t>
    <phoneticPr fontId="2" type="noConversion"/>
  </si>
  <si>
    <t>차유지비용</t>
    <phoneticPr fontId="2" type="noConversion"/>
  </si>
  <si>
    <t>어떤 부품을 교체할 시즌이 왔을때 사용할 금액</t>
    <phoneticPr fontId="2" type="noConversion"/>
  </si>
  <si>
    <t>세금(연말정산) 등등..</t>
    <phoneticPr fontId="2" type="noConversion"/>
  </si>
  <si>
    <t>이자</t>
    <phoneticPr fontId="2" type="noConversion"/>
  </si>
  <si>
    <t>이건 대출을 어떤 방식으로 하느냐에 따라 결정</t>
    <phoneticPr fontId="2" type="noConversion"/>
  </si>
  <si>
    <t>형-카드</t>
    <phoneticPr fontId="2" type="noConversion"/>
  </si>
  <si>
    <t>용돈</t>
    <phoneticPr fontId="2" type="noConversion"/>
  </si>
  <si>
    <t>자유롭게 사용</t>
    <phoneticPr fontId="2" type="noConversion"/>
  </si>
  <si>
    <t>출산 계획</t>
    <phoneticPr fontId="2" type="noConversion"/>
  </si>
  <si>
    <t>공동 생활에 들어가는 물건 구입비용( 부족시 여유 돈에서 사용)</t>
    <phoneticPr fontId="2" type="noConversion"/>
  </si>
  <si>
    <t>해외여행저축</t>
    <phoneticPr fontId="2" type="noConversion"/>
  </si>
  <si>
    <t>해외 여행을 위한 경비 저축</t>
    <phoneticPr fontId="2" type="noConversion"/>
  </si>
  <si>
    <t>보험</t>
    <phoneticPr fontId="2" type="noConversion"/>
  </si>
  <si>
    <t>이건 임시로 잡은 가격이라 확인 필수</t>
    <phoneticPr fontId="2" type="noConversion"/>
  </si>
  <si>
    <t>저축-1</t>
    <phoneticPr fontId="2" type="noConversion"/>
  </si>
  <si>
    <t>저축을 할지 대출 원금을 갚을지 고민</t>
    <phoneticPr fontId="2" type="noConversion"/>
  </si>
  <si>
    <t>비상용 저축(큰 돈이 나갈 수 있는 치과같은 것들은 주기적으로 관리해 예방)</t>
    <phoneticPr fontId="2" type="noConversion"/>
  </si>
  <si>
    <t>집안행사용</t>
    <phoneticPr fontId="2" type="noConversion"/>
  </si>
  <si>
    <t>부모님 생신에 사용할 금액 (1년에 4번있음)</t>
    <phoneticPr fontId="2" type="noConversion"/>
  </si>
  <si>
    <t>경조사용</t>
    <phoneticPr fontId="2" type="noConversion"/>
  </si>
  <si>
    <t>주변에 결혼하는 친구들, 친척들을 위한 예산</t>
    <phoneticPr fontId="2" type="noConversion"/>
  </si>
  <si>
    <t>여유 돈</t>
    <phoneticPr fontId="2" type="noConversion"/>
  </si>
  <si>
    <t>중간에 돈이 필요할 수 있는 상황이 있을 수 있음</t>
    <phoneticPr fontId="2" type="noConversion"/>
  </si>
  <si>
    <t>한달 예산 예상 기록</t>
    <phoneticPr fontId="2" type="noConversion"/>
  </si>
  <si>
    <t>친가</t>
    <phoneticPr fontId="2" type="noConversion"/>
  </si>
  <si>
    <t>외가</t>
    <phoneticPr fontId="2" type="noConversion"/>
  </si>
  <si>
    <t>지불여부</t>
    <phoneticPr fontId="2" type="noConversion"/>
  </si>
  <si>
    <t>집</t>
    <phoneticPr fontId="2" type="noConversion"/>
  </si>
  <si>
    <t>미지불</t>
    <phoneticPr fontId="2" type="noConversion"/>
  </si>
  <si>
    <t>에어컨</t>
    <phoneticPr fontId="2" type="noConversion"/>
  </si>
  <si>
    <t>설치비</t>
    <phoneticPr fontId="2" type="noConversion"/>
  </si>
  <si>
    <t>기계비</t>
    <phoneticPr fontId="2" type="noConversion"/>
  </si>
  <si>
    <t>언제든지 출금 가능
 - 18년 9월 2일 전부 옮겨 놓음</t>
    <phoneticPr fontId="2" type="noConversion"/>
  </si>
  <si>
    <t>기타</t>
  </si>
  <si>
    <t>기타</t>
    <phoneticPr fontId="2" type="noConversion"/>
  </si>
  <si>
    <t>가</t>
    <phoneticPr fontId="2" type="noConversion"/>
  </si>
  <si>
    <t>침대+미향이(예복) 지원 비용</t>
    <phoneticPr fontId="2" type="noConversion"/>
  </si>
  <si>
    <t>외가</t>
  </si>
  <si>
    <t>지원금</t>
    <phoneticPr fontId="2" type="noConversion"/>
  </si>
  <si>
    <t>미향이 아버님 지원금</t>
    <phoneticPr fontId="2" type="noConversion"/>
  </si>
  <si>
    <t>아파트 구매 비용 지원</t>
    <phoneticPr fontId="2" type="noConversion"/>
  </si>
  <si>
    <t>지불</t>
    <phoneticPr fontId="2" type="noConversion"/>
  </si>
  <si>
    <t>세금</t>
    <phoneticPr fontId="2" type="noConversion"/>
  </si>
  <si>
    <t>취득세</t>
    <phoneticPr fontId="2" type="noConversion"/>
  </si>
  <si>
    <t>지방교육세</t>
    <phoneticPr fontId="2" type="noConversion"/>
  </si>
  <si>
    <t>등기신청수수료 및 수입인지</t>
    <phoneticPr fontId="2" type="noConversion"/>
  </si>
  <si>
    <t>국민주택채권</t>
    <phoneticPr fontId="2" type="noConversion"/>
  </si>
  <si>
    <t>중개보수</t>
    <phoneticPr fontId="2" type="noConversion"/>
  </si>
  <si>
    <t>매매비용</t>
    <phoneticPr fontId="2" type="noConversion"/>
  </si>
  <si>
    <t>-</t>
    <phoneticPr fontId="2" type="noConversion"/>
  </si>
  <si>
    <t>미지불</t>
    <phoneticPr fontId="2" type="noConversion"/>
  </si>
  <si>
    <t>양가어머님&amp;신부신랑-계약금</t>
    <phoneticPr fontId="2" type="noConversion"/>
  </si>
  <si>
    <t>양가어머님&amp;신부신랑-잔금</t>
    <phoneticPr fontId="2" type="noConversion"/>
  </si>
  <si>
    <t>양복, 와이셔츠, 넥타이</t>
    <phoneticPr fontId="2" type="noConversion"/>
  </si>
  <si>
    <t>양가-며느리</t>
    <phoneticPr fontId="2" type="noConversion"/>
  </si>
  <si>
    <t>지불자</t>
    <phoneticPr fontId="2" type="noConversion"/>
  </si>
  <si>
    <t>부부</t>
  </si>
  <si>
    <t>부부</t>
    <phoneticPr fontId="2" type="noConversion"/>
  </si>
  <si>
    <t>외가</t>
    <phoneticPr fontId="2" type="noConversion"/>
  </si>
  <si>
    <t>사운드바</t>
    <phoneticPr fontId="2" type="noConversion"/>
  </si>
  <si>
    <t>예산</t>
  </si>
  <si>
    <t>예산</t>
    <phoneticPr fontId="2" type="noConversion"/>
  </si>
  <si>
    <t>수납장</t>
    <phoneticPr fontId="2" type="noConversion"/>
  </si>
  <si>
    <t>거실 테이블</t>
    <phoneticPr fontId="2" type="noConversion"/>
  </si>
  <si>
    <t>책장</t>
    <phoneticPr fontId="2" type="noConversion"/>
  </si>
  <si>
    <t>신혼여행지에서 사용할 비용</t>
  </si>
  <si>
    <t>집</t>
  </si>
  <si>
    <t>집</t>
    <phoneticPr fontId="2" type="noConversion"/>
  </si>
  <si>
    <t>인테리어</t>
    <phoneticPr fontId="2" type="noConversion"/>
  </si>
  <si>
    <t>도배, 장판</t>
    <phoneticPr fontId="2" type="noConversion"/>
  </si>
  <si>
    <t>화장실(거실, 부부)</t>
    <phoneticPr fontId="2" type="noConversion"/>
  </si>
  <si>
    <t>붙박이장</t>
    <phoneticPr fontId="2" type="noConversion"/>
  </si>
  <si>
    <t>기타비용</t>
    <phoneticPr fontId="2" type="noConversion"/>
  </si>
  <si>
    <t>경비</t>
    <phoneticPr fontId="2" type="noConversion"/>
  </si>
  <si>
    <t>현지-경비</t>
    <phoneticPr fontId="2" type="noConversion"/>
  </si>
  <si>
    <t>친가</t>
  </si>
  <si>
    <t>친가</t>
    <phoneticPr fontId="2" type="noConversion"/>
  </si>
  <si>
    <t>은행</t>
  </si>
  <si>
    <t>은행</t>
    <phoneticPr fontId="2" type="noConversion"/>
  </si>
  <si>
    <t>17평 스탠드, 안방 벽걸이</t>
    <phoneticPr fontId="2" type="noConversion"/>
  </si>
  <si>
    <t>커피머신</t>
    <phoneticPr fontId="2" type="noConversion"/>
  </si>
  <si>
    <t>전기주전자</t>
    <phoneticPr fontId="2" type="noConversion"/>
  </si>
  <si>
    <t>주방도구</t>
    <phoneticPr fontId="2" type="noConversion"/>
  </si>
  <si>
    <t>머신+캡슐</t>
    <phoneticPr fontId="2" type="noConversion"/>
  </si>
  <si>
    <t>부엌(스토브, 후드)</t>
    <phoneticPr fontId="2" type="noConversion"/>
  </si>
  <si>
    <t>스튜디오 선정</t>
    <phoneticPr fontId="2" type="noConversion"/>
  </si>
  <si>
    <t>침대-이불</t>
    <phoneticPr fontId="2" type="noConversion"/>
  </si>
  <si>
    <t>리프트업</t>
    <phoneticPr fontId="2" type="noConversion"/>
  </si>
  <si>
    <t>책장을 2개 이상 설치</t>
    <phoneticPr fontId="2" type="noConversion"/>
  </si>
  <si>
    <t>네이버 부동산 가격 기준</t>
    <phoneticPr fontId="2" type="noConversion"/>
  </si>
  <si>
    <t>도마, 키친툴(국자, 뒤집기등)</t>
    <phoneticPr fontId="2" type="noConversion"/>
  </si>
  <si>
    <t>냄비, 프라이팬</t>
    <phoneticPr fontId="2" type="noConversion"/>
  </si>
  <si>
    <t>휘슬러(삼성전자 사은품 브랜드), 테팔</t>
    <phoneticPr fontId="2" type="noConversion"/>
  </si>
  <si>
    <t>칼</t>
    <phoneticPr fontId="2" type="noConversion"/>
  </si>
  <si>
    <t>헹켈 9종 셋트</t>
    <phoneticPr fontId="2" type="noConversion"/>
  </si>
  <si>
    <t>그릇, 접시, 수저</t>
    <phoneticPr fontId="2" type="noConversion"/>
  </si>
  <si>
    <t>계약금</t>
    <phoneticPr fontId="2" type="noConversion"/>
  </si>
  <si>
    <t>중도금</t>
    <phoneticPr fontId="2" type="noConversion"/>
  </si>
  <si>
    <t>잔금</t>
    <phoneticPr fontId="2" type="noConversion"/>
  </si>
  <si>
    <t>드라이기</t>
    <phoneticPr fontId="2" type="noConversion"/>
  </si>
  <si>
    <t>계약금</t>
    <phoneticPr fontId="2" type="noConversion"/>
  </si>
  <si>
    <t>식장비용</t>
    <phoneticPr fontId="2" type="noConversion"/>
  </si>
  <si>
    <t>예식 도우미 비용 (현금 지불)</t>
    <phoneticPr fontId="2" type="noConversion"/>
  </si>
  <si>
    <t>드레스</t>
    <phoneticPr fontId="2" type="noConversion"/>
  </si>
  <si>
    <t>고급 드레스 사용비</t>
    <phoneticPr fontId="2" type="noConversion"/>
  </si>
  <si>
    <t>양가-어머니, 아버지</t>
    <phoneticPr fontId="2" type="noConversion"/>
  </si>
  <si>
    <t>합계</t>
    <phoneticPr fontId="2" type="noConversion"/>
  </si>
  <si>
    <t>가구</t>
  </si>
  <si>
    <t>가전</t>
  </si>
  <si>
    <t>결혼식</t>
  </si>
  <si>
    <t>신혼여행</t>
  </si>
  <si>
    <t>예물</t>
  </si>
  <si>
    <t>조리기구</t>
  </si>
  <si>
    <t>피부과</t>
  </si>
  <si>
    <t>청접장</t>
    <phoneticPr fontId="2" type="noConversion"/>
  </si>
  <si>
    <t>idx</t>
    <phoneticPr fontId="2" type="noConversion"/>
  </si>
  <si>
    <t>분류</t>
    <phoneticPr fontId="2" type="noConversion"/>
  </si>
  <si>
    <t>예산(한글)</t>
  </si>
  <si>
    <t>예산(한글)</t>
    <phoneticPr fontId="2" type="noConversion"/>
  </si>
  <si>
    <t>생활비</t>
    <phoneticPr fontId="2" type="noConversion"/>
  </si>
  <si>
    <t>가용여부</t>
    <phoneticPr fontId="2" type="noConversion"/>
  </si>
  <si>
    <t>부</t>
    <phoneticPr fontId="2" type="noConversion"/>
  </si>
  <si>
    <t>금액(한글)</t>
    <phoneticPr fontId="2" type="noConversion"/>
  </si>
  <si>
    <t>▷ 예산이 들어가는 항목별 합계량과 비율</t>
    <phoneticPr fontId="2" type="noConversion"/>
  </si>
  <si>
    <t>▷ 지불 현황</t>
    <phoneticPr fontId="2" type="noConversion"/>
  </si>
  <si>
    <t>▷ 항목별 상세 내용</t>
    <phoneticPr fontId="2" type="noConversion"/>
  </si>
  <si>
    <t>□ 예산 요약</t>
    <phoneticPr fontId="2" type="noConversion"/>
  </si>
  <si>
    <t>대출 1억</t>
    <phoneticPr fontId="2" type="noConversion"/>
  </si>
  <si>
    <t>몇 개나 필요할지 모름</t>
    <phoneticPr fontId="2" type="noConversion"/>
  </si>
  <si>
    <t>인건비, 폐기물처리비용 등등</t>
    <phoneticPr fontId="2" type="noConversion"/>
  </si>
  <si>
    <t>▷ 예산 지급 경로와 비율</t>
    <phoneticPr fontId="2" type="noConversion"/>
  </si>
  <si>
    <t>합계</t>
    <phoneticPr fontId="2" type="noConversion"/>
  </si>
  <si>
    <t>부족 금액</t>
    <phoneticPr fontId="2" type="noConversion"/>
  </si>
  <si>
    <t>항목</t>
    <phoneticPr fontId="2" type="noConversion"/>
  </si>
  <si>
    <t>비용</t>
    <phoneticPr fontId="2" type="noConversion"/>
  </si>
  <si>
    <t>결혼 총 비용</t>
    <phoneticPr fontId="2" type="noConversion"/>
  </si>
  <si>
    <t>ㅁ총 비용과 필요 대출액</t>
    <phoneticPr fontId="2" type="noConversion"/>
  </si>
  <si>
    <t>한복-대여</t>
    <phoneticPr fontId="2" type="noConversion"/>
  </si>
  <si>
    <t>No.</t>
  </si>
  <si>
    <t>상환예정일자</t>
  </si>
  <si>
    <t>상환예정금액</t>
  </si>
  <si>
    <t>구간별 이자계산일자</t>
  </si>
  <si>
    <t>금리확정
여부</t>
  </si>
  <si>
    <t>영업일자</t>
  </si>
  <si>
    <t>원리금</t>
  </si>
  <si>
    <t>원금</t>
  </si>
  <si>
    <t>이자</t>
  </si>
  <si>
    <t>상환 후 예정잔액</t>
  </si>
  <si>
    <t>시작일자</t>
  </si>
  <si>
    <t>종료일자</t>
  </si>
  <si>
    <t>1</t>
  </si>
  <si>
    <t>2018-11-08</t>
  </si>
  <si>
    <t>299,383</t>
  </si>
  <si>
    <t>0</t>
  </si>
  <si>
    <t>150,000,000</t>
  </si>
  <si>
    <t>2018-10-08</t>
  </si>
  <si>
    <t>2018-11-07</t>
  </si>
  <si>
    <t/>
  </si>
  <si>
    <t>2</t>
  </si>
  <si>
    <t>2018-12-08</t>
  </si>
  <si>
    <t>2018-12-10</t>
  </si>
  <si>
    <t>289,726</t>
  </si>
  <si>
    <t>2018-12-07</t>
  </si>
  <si>
    <t>3</t>
  </si>
  <si>
    <t>2019-01-08</t>
  </si>
  <si>
    <t>2019-01-07</t>
  </si>
  <si>
    <t>4</t>
  </si>
  <si>
    <t>2019-02-08</t>
  </si>
  <si>
    <t>2019-02-07</t>
  </si>
  <si>
    <t>5</t>
  </si>
  <si>
    <t>2019-03-08</t>
  </si>
  <si>
    <t>270,410</t>
  </si>
  <si>
    <t>2019-03-07</t>
  </si>
  <si>
    <t>6</t>
  </si>
  <si>
    <t>2019-04-08</t>
  </si>
  <si>
    <t>2019-04-07</t>
  </si>
  <si>
    <t>7</t>
  </si>
  <si>
    <t>2019-05-08</t>
  </si>
  <si>
    <t>2019-05-07</t>
  </si>
  <si>
    <t>8</t>
  </si>
  <si>
    <t>2019-06-08</t>
  </si>
  <si>
    <t>2019-06-10</t>
  </si>
  <si>
    <t>2019-06-07</t>
  </si>
  <si>
    <t>9</t>
  </si>
  <si>
    <t>2019-07-08</t>
  </si>
  <si>
    <t>2019-07-07</t>
  </si>
  <si>
    <t>10</t>
  </si>
  <si>
    <t>2019-08-08</t>
  </si>
  <si>
    <t>2019-08-07</t>
  </si>
  <si>
    <t>11</t>
  </si>
  <si>
    <t>2019-09-08</t>
  </si>
  <si>
    <t>2019-09-09</t>
  </si>
  <si>
    <t>2019-09-07</t>
  </si>
  <si>
    <t>12</t>
  </si>
  <si>
    <t>2019-10-08</t>
  </si>
  <si>
    <t>2019-10-07</t>
  </si>
  <si>
    <t>13</t>
  </si>
  <si>
    <t>2019-11-08</t>
  </si>
  <si>
    <t>1,048,637</t>
  </si>
  <si>
    <t>749,254</t>
  </si>
  <si>
    <t>149,250,746</t>
  </si>
  <si>
    <t>2019-11-07</t>
  </si>
  <si>
    <t>14</t>
  </si>
  <si>
    <t>2019-12-08</t>
  </si>
  <si>
    <t>2019-12-09</t>
  </si>
  <si>
    <t>760,359</t>
  </si>
  <si>
    <t>288,278</t>
  </si>
  <si>
    <t>148,490,387</t>
  </si>
  <si>
    <t>2019-12-07</t>
  </si>
  <si>
    <t>15</t>
  </si>
  <si>
    <t>2020-01-08</t>
  </si>
  <si>
    <t>752,450</t>
  </si>
  <si>
    <t>296,187</t>
  </si>
  <si>
    <t>147,737,937</t>
  </si>
  <si>
    <t>2020-01-07</t>
  </si>
  <si>
    <t>16</t>
  </si>
  <si>
    <t>2020-02-08</t>
  </si>
  <si>
    <t>2020-02-10</t>
  </si>
  <si>
    <t>754,574</t>
  </si>
  <si>
    <t>294,063</t>
  </si>
  <si>
    <t>146,983,363</t>
  </si>
  <si>
    <t>2020-02-07</t>
  </si>
  <si>
    <t>17</t>
  </si>
  <si>
    <t>2020-03-08</t>
  </si>
  <si>
    <t>2020-03-09</t>
  </si>
  <si>
    <t>774,951</t>
  </si>
  <si>
    <t>273,686</t>
  </si>
  <si>
    <t>146,208,412</t>
  </si>
  <si>
    <t>2020-03-07</t>
  </si>
  <si>
    <t>18</t>
  </si>
  <si>
    <t>2020-04-08</t>
  </si>
  <si>
    <t>757,619</t>
  </si>
  <si>
    <t>291,018</t>
  </si>
  <si>
    <t>145,450,793</t>
  </si>
  <si>
    <t>2020-04-07</t>
  </si>
  <si>
    <t>19</t>
  </si>
  <si>
    <t>2020-05-08</t>
  </si>
  <si>
    <t>768,466</t>
  </si>
  <si>
    <t>280,171</t>
  </si>
  <si>
    <t>144,682,327</t>
  </si>
  <si>
    <t>2020-05-07</t>
  </si>
  <si>
    <t>20</t>
  </si>
  <si>
    <t>2020-06-08</t>
  </si>
  <si>
    <t>760,656</t>
  </si>
  <si>
    <t>287,981</t>
  </si>
  <si>
    <t>143,921,671</t>
  </si>
  <si>
    <t>2020-06-07</t>
  </si>
  <si>
    <t>21</t>
  </si>
  <si>
    <t>2020-07-08</t>
  </si>
  <si>
    <t>771,411</t>
  </si>
  <si>
    <t>277,226</t>
  </si>
  <si>
    <t>143,150,260</t>
  </si>
  <si>
    <t>2020-07-07</t>
  </si>
  <si>
    <t>22</t>
  </si>
  <si>
    <t>2020-08-08</t>
  </si>
  <si>
    <t>2020-08-10</t>
  </si>
  <si>
    <t>763,706</t>
  </si>
  <si>
    <t>284,931</t>
  </si>
  <si>
    <t>142,386,554</t>
  </si>
  <si>
    <t>2020-08-07</t>
  </si>
  <si>
    <t>23</t>
  </si>
  <si>
    <t>2020-09-08</t>
  </si>
  <si>
    <t>765,226</t>
  </si>
  <si>
    <t>283,411</t>
  </si>
  <si>
    <t>141,621,328</t>
  </si>
  <si>
    <t>2020-09-07</t>
  </si>
  <si>
    <t>24</t>
  </si>
  <si>
    <t>2020-10-08</t>
  </si>
  <si>
    <t>775,842</t>
  </si>
  <si>
    <t>272,795</t>
  </si>
  <si>
    <t>140,845,486</t>
  </si>
  <si>
    <t>2020-10-07</t>
  </si>
  <si>
    <t>25</t>
  </si>
  <si>
    <t>2020-11-08</t>
  </si>
  <si>
    <t>2020-11-09</t>
  </si>
  <si>
    <t>768,293</t>
  </si>
  <si>
    <t>280,344</t>
  </si>
  <si>
    <t>140,077,193</t>
  </si>
  <si>
    <t>2020-11-07</t>
  </si>
  <si>
    <t>26</t>
  </si>
  <si>
    <t>2020-12-08</t>
  </si>
  <si>
    <t>778,817</t>
  </si>
  <si>
    <t>269,820</t>
  </si>
  <si>
    <t>139,298,376</t>
  </si>
  <si>
    <t>2020-12-07</t>
  </si>
  <si>
    <t>27</t>
  </si>
  <si>
    <t>2021-01-08</t>
  </si>
  <si>
    <t>771,202</t>
  </si>
  <si>
    <t>277,435</t>
  </si>
  <si>
    <t>138,527,174</t>
  </si>
  <si>
    <t>2021-01-07</t>
  </si>
  <si>
    <t>28</t>
  </si>
  <si>
    <t>2021-02-08</t>
  </si>
  <si>
    <t>772,152</t>
  </si>
  <si>
    <t>276,485</t>
  </si>
  <si>
    <t>137,755,022</t>
  </si>
  <si>
    <t>2021-02-07</t>
  </si>
  <si>
    <t>29</t>
  </si>
  <si>
    <t>2021-03-08</t>
  </si>
  <si>
    <t>800,301</t>
  </si>
  <si>
    <t>248,336</t>
  </si>
  <si>
    <t>136,954,721</t>
  </si>
  <si>
    <t>2021-03-07</t>
  </si>
  <si>
    <t>30</t>
  </si>
  <si>
    <t>2021-04-08</t>
  </si>
  <si>
    <t>775,291</t>
  </si>
  <si>
    <t>273,346</t>
  </si>
  <si>
    <t>136,179,430</t>
  </si>
  <si>
    <t>2021-04-07</t>
  </si>
  <si>
    <t>31</t>
  </si>
  <si>
    <t>2021-05-08</t>
  </si>
  <si>
    <t>2021-05-10</t>
  </si>
  <si>
    <t>785,606</t>
  </si>
  <si>
    <t>263,031</t>
  </si>
  <si>
    <t>135,393,824</t>
  </si>
  <si>
    <t>2021-05-07</t>
  </si>
  <si>
    <t>32</t>
  </si>
  <si>
    <t>2021-06-08</t>
  </si>
  <si>
    <t>778,406</t>
  </si>
  <si>
    <t>270,231</t>
  </si>
  <si>
    <t>134,615,418</t>
  </si>
  <si>
    <t>2021-06-07</t>
  </si>
  <si>
    <t>33</t>
  </si>
  <si>
    <t>2021-07-08</t>
  </si>
  <si>
    <t>788,627</t>
  </si>
  <si>
    <t>260,010</t>
  </si>
  <si>
    <t>133,826,791</t>
  </si>
  <si>
    <t>2021-07-07</t>
  </si>
  <si>
    <t>34</t>
  </si>
  <si>
    <t>2021-08-08</t>
  </si>
  <si>
    <t>2021-08-09</t>
  </si>
  <si>
    <t>781,534</t>
  </si>
  <si>
    <t>267,103</t>
  </si>
  <si>
    <t>133,045,257</t>
  </si>
  <si>
    <t>2021-08-07</t>
  </si>
  <si>
    <t>35</t>
  </si>
  <si>
    <t>2021-09-08</t>
  </si>
  <si>
    <t>783,094</t>
  </si>
  <si>
    <t>265,543</t>
  </si>
  <si>
    <t>132,262,163</t>
  </si>
  <si>
    <t>2021-09-07</t>
  </si>
  <si>
    <t>36</t>
  </si>
  <si>
    <t>2021-10-08</t>
  </si>
  <si>
    <t>793,172</t>
  </si>
  <si>
    <t>255,465</t>
  </si>
  <si>
    <t>131,468,991</t>
  </si>
  <si>
    <t>2021-10-07</t>
  </si>
  <si>
    <t>37</t>
  </si>
  <si>
    <t>2021-11-08</t>
  </si>
  <si>
    <t>786,240</t>
  </si>
  <si>
    <t>262,397</t>
  </si>
  <si>
    <t>130,682,751</t>
  </si>
  <si>
    <t>2021-11-07</t>
  </si>
  <si>
    <t>38</t>
  </si>
  <si>
    <t>2021-12-08</t>
  </si>
  <si>
    <t>796,223</t>
  </si>
  <si>
    <t>252,414</t>
  </si>
  <si>
    <t>129,886,528</t>
  </si>
  <si>
    <t>2021-12-07</t>
  </si>
  <si>
    <t>39</t>
  </si>
  <si>
    <t>2022-01-08</t>
  </si>
  <si>
    <t>2022-01-10</t>
  </si>
  <si>
    <t>789,398</t>
  </si>
  <si>
    <t>259,239</t>
  </si>
  <si>
    <t>129,097,130</t>
  </si>
  <si>
    <t>2022-01-07</t>
  </si>
  <si>
    <t>40</t>
  </si>
  <si>
    <t>2022-02-08</t>
  </si>
  <si>
    <t>790,974</t>
  </si>
  <si>
    <t>257,663</t>
  </si>
  <si>
    <t>128,306,156</t>
  </si>
  <si>
    <t>2022-02-07</t>
  </si>
  <si>
    <t>41</t>
  </si>
  <si>
    <t>2022-03-08</t>
  </si>
  <si>
    <t>817,335</t>
  </si>
  <si>
    <t>231,302</t>
  </si>
  <si>
    <t>127,488,821</t>
  </si>
  <si>
    <t>2022-03-07</t>
  </si>
  <si>
    <t>42</t>
  </si>
  <si>
    <t>2022-04-08</t>
  </si>
  <si>
    <t>794,184</t>
  </si>
  <si>
    <t>254,453</t>
  </si>
  <si>
    <t>126,694,637</t>
  </si>
  <si>
    <t>2022-04-07</t>
  </si>
  <si>
    <t>43</t>
  </si>
  <si>
    <t>2022-05-08</t>
  </si>
  <si>
    <t>2022-05-09</t>
  </si>
  <si>
    <t>803,926</t>
  </si>
  <si>
    <t>244,711</t>
  </si>
  <si>
    <t>125,890,711</t>
  </si>
  <si>
    <t>2022-05-07</t>
  </si>
  <si>
    <t>44</t>
  </si>
  <si>
    <t>2022-06-08</t>
  </si>
  <si>
    <t>797,373</t>
  </si>
  <si>
    <t>251,264</t>
  </si>
  <si>
    <t>125,093,338</t>
  </si>
  <si>
    <t>2022-06-07</t>
  </si>
  <si>
    <t>45</t>
  </si>
  <si>
    <t>2022-07-08</t>
  </si>
  <si>
    <t>807,019</t>
  </si>
  <si>
    <t>241,618</t>
  </si>
  <si>
    <t>124,286,319</t>
  </si>
  <si>
    <t>2022-07-07</t>
  </si>
  <si>
    <t>46</t>
  </si>
  <si>
    <t>2022-08-08</t>
  </si>
  <si>
    <t>800,576</t>
  </si>
  <si>
    <t>248,061</t>
  </si>
  <si>
    <t>123,485,743</t>
  </si>
  <si>
    <t>2022-08-07</t>
  </si>
  <si>
    <t>47</t>
  </si>
  <si>
    <t>2022-09-08</t>
  </si>
  <si>
    <t>802,173</t>
  </si>
  <si>
    <t>246,464</t>
  </si>
  <si>
    <t>122,683,570</t>
  </si>
  <si>
    <t>2022-09-07</t>
  </si>
  <si>
    <t>48</t>
  </si>
  <si>
    <t>2022-10-08</t>
  </si>
  <si>
    <t>2022-10-10</t>
  </si>
  <si>
    <t>811,673</t>
  </si>
  <si>
    <t>236,964</t>
  </si>
  <si>
    <t>121,871,897</t>
  </si>
  <si>
    <t>2022-10-07</t>
  </si>
  <si>
    <t>49</t>
  </si>
  <si>
    <t>2022-11-08</t>
  </si>
  <si>
    <t>805,395</t>
  </si>
  <si>
    <t>243,242</t>
  </si>
  <si>
    <t>121,066,502</t>
  </si>
  <si>
    <t>2022-11-07</t>
  </si>
  <si>
    <t>50</t>
  </si>
  <si>
    <t>2022-12-08</t>
  </si>
  <si>
    <t>814,797</t>
  </si>
  <si>
    <t>233,840</t>
  </si>
  <si>
    <t>120,251,705</t>
  </si>
  <si>
    <t>2022-12-07</t>
  </si>
  <si>
    <t>51</t>
  </si>
  <si>
    <t>2023-01-08</t>
  </si>
  <si>
    <t>2023-01-09</t>
  </si>
  <si>
    <t>808,628</t>
  </si>
  <si>
    <t>240,009</t>
  </si>
  <si>
    <t>119,443,077</t>
  </si>
  <si>
    <t>2023-01-07</t>
  </si>
  <si>
    <t>52</t>
  </si>
  <si>
    <t>2023-02-08</t>
  </si>
  <si>
    <t>810,242</t>
  </si>
  <si>
    <t>238,395</t>
  </si>
  <si>
    <t>118,632,835</t>
  </si>
  <si>
    <t>2023-02-07</t>
  </si>
  <si>
    <t>53</t>
  </si>
  <si>
    <t>2023-03-08</t>
  </si>
  <si>
    <t>834,773</t>
  </si>
  <si>
    <t>213,864</t>
  </si>
  <si>
    <t>117,798,062</t>
  </si>
  <si>
    <t>2023-03-07</t>
  </si>
  <si>
    <t>54</t>
  </si>
  <si>
    <t>2023-04-08</t>
  </si>
  <si>
    <t>2023-04-10</t>
  </si>
  <si>
    <t>813,525</t>
  </si>
  <si>
    <t>235,112</t>
  </si>
  <si>
    <t>116,984,537</t>
  </si>
  <si>
    <t>2023-04-07</t>
  </si>
  <si>
    <t>55</t>
  </si>
  <si>
    <t>2023-05-08</t>
  </si>
  <si>
    <t>822,681</t>
  </si>
  <si>
    <t>225,956</t>
  </si>
  <si>
    <t>116,161,856</t>
  </si>
  <si>
    <t>2023-05-07</t>
  </si>
  <si>
    <t>56</t>
  </si>
  <si>
    <t>2023-06-08</t>
  </si>
  <si>
    <t>816,791</t>
  </si>
  <si>
    <t>231,846</t>
  </si>
  <si>
    <t>115,345,065</t>
  </si>
  <si>
    <t>2023-06-07</t>
  </si>
  <si>
    <t>57</t>
  </si>
  <si>
    <t>2023-07-08</t>
  </si>
  <si>
    <t>2023-07-10</t>
  </si>
  <si>
    <t>825,848</t>
  </si>
  <si>
    <t>222,789</t>
  </si>
  <si>
    <t>114,519,217</t>
  </si>
  <si>
    <t>2023-07-07</t>
  </si>
  <si>
    <t>58</t>
  </si>
  <si>
    <t>2023-08-08</t>
  </si>
  <si>
    <t>820,070</t>
  </si>
  <si>
    <t>228,567</t>
  </si>
  <si>
    <t>113,699,147</t>
  </si>
  <si>
    <t>2023-08-07</t>
  </si>
  <si>
    <t>59</t>
  </si>
  <si>
    <t>2023-09-08</t>
  </si>
  <si>
    <t>821,706</t>
  </si>
  <si>
    <t>226,931</t>
  </si>
  <si>
    <t>112,877,441</t>
  </si>
  <si>
    <t>2023-09-07</t>
  </si>
  <si>
    <t>60</t>
  </si>
  <si>
    <t>2023-10-08</t>
  </si>
  <si>
    <t>2023-10-10</t>
  </si>
  <si>
    <t>830,614</t>
  </si>
  <si>
    <t>218,023</t>
  </si>
  <si>
    <t>112,046,827</t>
  </si>
  <si>
    <t>2023-10-07</t>
  </si>
  <si>
    <t>61</t>
  </si>
  <si>
    <t>2023-11-08</t>
  </si>
  <si>
    <t>825,004</t>
  </si>
  <si>
    <t>223,633</t>
  </si>
  <si>
    <t>111,221,823</t>
  </si>
  <si>
    <t>2023-11-07</t>
  </si>
  <si>
    <t>62</t>
  </si>
  <si>
    <t>2023-12-08</t>
  </si>
  <si>
    <t>833,812</t>
  </si>
  <si>
    <t>214,825</t>
  </si>
  <si>
    <t>110,388,011</t>
  </si>
  <si>
    <t>2023-12-07</t>
  </si>
  <si>
    <t>63</t>
  </si>
  <si>
    <t>2024-01-08</t>
  </si>
  <si>
    <t>828,451</t>
  </si>
  <si>
    <t>220,186</t>
  </si>
  <si>
    <t>109,559,560</t>
  </si>
  <si>
    <t>2024-01-07</t>
  </si>
  <si>
    <t>64</t>
  </si>
  <si>
    <t>2024-02-08</t>
  </si>
  <si>
    <t>830,566</t>
  </si>
  <si>
    <t>218,071</t>
  </si>
  <si>
    <t>108,728,994</t>
  </si>
  <si>
    <t>2024-02-07</t>
  </si>
  <si>
    <t>65</t>
  </si>
  <si>
    <t>2024-03-08</t>
  </si>
  <si>
    <t>846,182</t>
  </si>
  <si>
    <t>202,455</t>
  </si>
  <si>
    <t>107,882,812</t>
  </si>
  <si>
    <t>2024-03-07</t>
  </si>
  <si>
    <t>66</t>
  </si>
  <si>
    <t>2024-04-08</t>
  </si>
  <si>
    <t>833,904</t>
  </si>
  <si>
    <t>214,733</t>
  </si>
  <si>
    <t>107,048,908</t>
  </si>
  <si>
    <t>2024-04-07</t>
  </si>
  <si>
    <t>67</t>
  </si>
  <si>
    <t>2024-05-08</t>
  </si>
  <si>
    <t>842,437</t>
  </si>
  <si>
    <t>206,200</t>
  </si>
  <si>
    <t>106,206,471</t>
  </si>
  <si>
    <t>2024-05-07</t>
  </si>
  <si>
    <t>68</t>
  </si>
  <si>
    <t>2024-06-08</t>
  </si>
  <si>
    <t>2024-06-10</t>
  </si>
  <si>
    <t>837,240</t>
  </si>
  <si>
    <t>211,397</t>
  </si>
  <si>
    <t>105,369,231</t>
  </si>
  <si>
    <t>2024-06-07</t>
  </si>
  <si>
    <t>69</t>
  </si>
  <si>
    <t>2024-07-08</t>
  </si>
  <si>
    <t>845,672</t>
  </si>
  <si>
    <t>202,965</t>
  </si>
  <si>
    <t>104,523,559</t>
  </si>
  <si>
    <t>2024-07-07</t>
  </si>
  <si>
    <t>70</t>
  </si>
  <si>
    <t>2024-08-08</t>
  </si>
  <si>
    <t>840,590</t>
  </si>
  <si>
    <t>208,047</t>
  </si>
  <si>
    <t>103,682,969</t>
  </si>
  <si>
    <t>2024-08-07</t>
  </si>
  <si>
    <t>71</t>
  </si>
  <si>
    <t>2024-09-08</t>
  </si>
  <si>
    <t>2024-09-09</t>
  </si>
  <si>
    <t>842,263</t>
  </si>
  <si>
    <t>206,374</t>
  </si>
  <si>
    <t>102,840,706</t>
  </si>
  <si>
    <t>2024-09-07</t>
  </si>
  <si>
    <t>72</t>
  </si>
  <si>
    <t>2024-10-08</t>
  </si>
  <si>
    <t>850,543</t>
  </si>
  <si>
    <t>198,094</t>
  </si>
  <si>
    <t>101,990,163</t>
  </si>
  <si>
    <t>2024-10-07</t>
  </si>
  <si>
    <t>73</t>
  </si>
  <si>
    <t>2024-11-08</t>
  </si>
  <si>
    <t>845,632</t>
  </si>
  <si>
    <t>203,005</t>
  </si>
  <si>
    <t>101,144,531</t>
  </si>
  <si>
    <t>2024-11-07</t>
  </si>
  <si>
    <t>74</t>
  </si>
  <si>
    <t>2024-12-08</t>
  </si>
  <si>
    <t>2024-12-09</t>
  </si>
  <si>
    <t>853,810</t>
  </si>
  <si>
    <t>194,827</t>
  </si>
  <si>
    <t>100,290,721</t>
  </si>
  <si>
    <t>2024-12-07</t>
  </si>
  <si>
    <t>75</t>
  </si>
  <si>
    <t>2025-01-08</t>
  </si>
  <si>
    <t>848,892</t>
  </si>
  <si>
    <t>199,745</t>
  </si>
  <si>
    <t>99,441,829</t>
  </si>
  <si>
    <t>2025-01-07</t>
  </si>
  <si>
    <t>76</t>
  </si>
  <si>
    <t>2025-02-08</t>
  </si>
  <si>
    <t>2025-02-10</t>
  </si>
  <si>
    <t>850,163</t>
  </si>
  <si>
    <t>198,474</t>
  </si>
  <si>
    <t>98,591,666</t>
  </si>
  <si>
    <t>2025-02-07</t>
  </si>
  <si>
    <t>77</t>
  </si>
  <si>
    <t>2025-03-08</t>
  </si>
  <si>
    <t>2025-03-10</t>
  </si>
  <si>
    <t>870,902</t>
  </si>
  <si>
    <t>177,735</t>
  </si>
  <si>
    <t>97,720,764</t>
  </si>
  <si>
    <t>2025-03-07</t>
  </si>
  <si>
    <t>78</t>
  </si>
  <si>
    <t>2025-04-08</t>
  </si>
  <si>
    <t>853,598</t>
  </si>
  <si>
    <t>195,039</t>
  </si>
  <si>
    <t>96,867,166</t>
  </si>
  <si>
    <t>2025-04-07</t>
  </si>
  <si>
    <t>79</t>
  </si>
  <si>
    <t>2025-05-08</t>
  </si>
  <si>
    <t>861,538</t>
  </si>
  <si>
    <t>187,099</t>
  </si>
  <si>
    <t>96,005,628</t>
  </si>
  <si>
    <t>2025-05-07</t>
  </si>
  <si>
    <t>80</t>
  </si>
  <si>
    <t>2025-06-08</t>
  </si>
  <si>
    <t>2025-06-09</t>
  </si>
  <si>
    <t>857,021</t>
  </si>
  <si>
    <t>191,616</t>
  </si>
  <si>
    <t>95,148,607</t>
  </si>
  <si>
    <t>2025-06-07</t>
  </si>
  <si>
    <t>81</t>
  </si>
  <si>
    <t>2025-07-08</t>
  </si>
  <si>
    <t>864,857</t>
  </si>
  <si>
    <t>183,780</t>
  </si>
  <si>
    <t>94,283,750</t>
  </si>
  <si>
    <t>2025-07-07</t>
  </si>
  <si>
    <t>82</t>
  </si>
  <si>
    <t>2025-08-08</t>
  </si>
  <si>
    <t>860,457</t>
  </si>
  <si>
    <t>188,180</t>
  </si>
  <si>
    <t>93,423,293</t>
  </si>
  <si>
    <t>2025-08-07</t>
  </si>
  <si>
    <t>83</t>
  </si>
  <si>
    <t>2025-09-08</t>
  </si>
  <si>
    <t>862,175</t>
  </si>
  <si>
    <t>186,462</t>
  </si>
  <si>
    <t>92,561,118</t>
  </si>
  <si>
    <t>2025-09-07</t>
  </si>
  <si>
    <t>84</t>
  </si>
  <si>
    <t>2025-10-08</t>
  </si>
  <si>
    <t>869,855</t>
  </si>
  <si>
    <t>178,782</t>
  </si>
  <si>
    <t>91,691,263</t>
  </si>
  <si>
    <t>2025-10-07</t>
  </si>
  <si>
    <t>85</t>
  </si>
  <si>
    <t>2025-11-08</t>
  </si>
  <si>
    <t>2025-11-10</t>
  </si>
  <si>
    <t>865,632</t>
  </si>
  <si>
    <t>183,005</t>
  </si>
  <si>
    <t>90,825,631</t>
  </si>
  <si>
    <t>2025-11-07</t>
  </si>
  <si>
    <t>86</t>
  </si>
  <si>
    <t>2025-12-08</t>
  </si>
  <si>
    <t>873,207</t>
  </si>
  <si>
    <t>175,430</t>
  </si>
  <si>
    <t>89,952,424</t>
  </si>
  <si>
    <t>2025-12-07</t>
  </si>
  <si>
    <t>87</t>
  </si>
  <si>
    <t>2026-01-08</t>
  </si>
  <si>
    <t>869,102</t>
  </si>
  <si>
    <t>179,535</t>
  </si>
  <si>
    <t>89,083,322</t>
  </si>
  <si>
    <t>2026-01-07</t>
  </si>
  <si>
    <t>88</t>
  </si>
  <si>
    <t>2026-02-08</t>
  </si>
  <si>
    <t>2026-02-09</t>
  </si>
  <si>
    <t>870,837</t>
  </si>
  <si>
    <t>177,800</t>
  </si>
  <si>
    <t>88,212,485</t>
  </si>
  <si>
    <t>2026-02-07</t>
  </si>
  <si>
    <t>89</t>
  </si>
  <si>
    <t>2026-03-08</t>
  </si>
  <si>
    <t>2026-03-09</t>
  </si>
  <si>
    <t>889,613</t>
  </si>
  <si>
    <t>159,024</t>
  </si>
  <si>
    <t>87,322,872</t>
  </si>
  <si>
    <t>2026-03-07</t>
  </si>
  <si>
    <t>90</t>
  </si>
  <si>
    <t>2026-04-08</t>
  </si>
  <si>
    <t>874,351</t>
  </si>
  <si>
    <t>174,286</t>
  </si>
  <si>
    <t>86,448,521</t>
  </si>
  <si>
    <t>2026-04-07</t>
  </si>
  <si>
    <t>91</t>
  </si>
  <si>
    <t>2026-05-08</t>
  </si>
  <si>
    <t>881,662</t>
  </si>
  <si>
    <t>166,975</t>
  </si>
  <si>
    <t>85,566,859</t>
  </si>
  <si>
    <t>2026-05-07</t>
  </si>
  <si>
    <t>92</t>
  </si>
  <si>
    <t>2026-06-08</t>
  </si>
  <si>
    <t>877,855</t>
  </si>
  <si>
    <t>170,782</t>
  </si>
  <si>
    <t>84,689,004</t>
  </si>
  <si>
    <t>2026-06-07</t>
  </si>
  <si>
    <t>93</t>
  </si>
  <si>
    <t>2026-07-08</t>
  </si>
  <si>
    <t>885,060</t>
  </si>
  <si>
    <t>163,577</t>
  </si>
  <si>
    <t>83,803,944</t>
  </si>
  <si>
    <t>2026-07-07</t>
  </si>
  <si>
    <t>94</t>
  </si>
  <si>
    <t>2026-08-08</t>
  </si>
  <si>
    <t>2026-08-10</t>
  </si>
  <si>
    <t>881,374</t>
  </si>
  <si>
    <t>167,263</t>
  </si>
  <si>
    <t>82,922,570</t>
  </si>
  <si>
    <t>2026-08-07</t>
  </si>
  <si>
    <t>95</t>
  </si>
  <si>
    <t>2026-09-08</t>
  </si>
  <si>
    <t>883,133</t>
  </si>
  <si>
    <t>165,504</t>
  </si>
  <si>
    <t>82,039,437</t>
  </si>
  <si>
    <t>2026-09-07</t>
  </si>
  <si>
    <t>96</t>
  </si>
  <si>
    <t>2026-10-08</t>
  </si>
  <si>
    <t>890,178</t>
  </si>
  <si>
    <t>158,459</t>
  </si>
  <si>
    <t>81,149,259</t>
  </si>
  <si>
    <t>2026-10-07</t>
  </si>
  <si>
    <t>97</t>
  </si>
  <si>
    <t>2026-11-08</t>
  </si>
  <si>
    <t>2026-11-09</t>
  </si>
  <si>
    <t>886,672</t>
  </si>
  <si>
    <t>161,965</t>
  </si>
  <si>
    <t>80,262,587</t>
  </si>
  <si>
    <t>2026-11-07</t>
  </si>
  <si>
    <t>98</t>
  </si>
  <si>
    <t>2026-12-08</t>
  </si>
  <si>
    <t>893,610</t>
  </si>
  <si>
    <t>155,027</t>
  </si>
  <si>
    <t>79,368,977</t>
  </si>
  <si>
    <t>2026-12-07</t>
  </si>
  <si>
    <t>99</t>
  </si>
  <si>
    <t>2027-01-08</t>
  </si>
  <si>
    <t>890,226</t>
  </si>
  <si>
    <t>158,411</t>
  </si>
  <si>
    <t>78,478,751</t>
  </si>
  <si>
    <t>2027-01-07</t>
  </si>
  <si>
    <t>100</t>
  </si>
  <si>
    <t>2027-02-08</t>
  </si>
  <si>
    <t>2027-02-09</t>
  </si>
  <si>
    <t>892,003</t>
  </si>
  <si>
    <t>156,634</t>
  </si>
  <si>
    <t>77,586,748</t>
  </si>
  <si>
    <t>2027-02-07</t>
  </si>
  <si>
    <t>101</t>
  </si>
  <si>
    <t>2027-03-08</t>
  </si>
  <si>
    <t>908,769</t>
  </si>
  <si>
    <t>139,868</t>
  </si>
  <si>
    <t>76,677,979</t>
  </si>
  <si>
    <t>2027-03-07</t>
  </si>
  <si>
    <t>102</t>
  </si>
  <si>
    <t>2027-04-08</t>
  </si>
  <si>
    <t>895,597</t>
  </si>
  <si>
    <t>153,040</t>
  </si>
  <si>
    <t>75,782,382</t>
  </si>
  <si>
    <t>2027-04-07</t>
  </si>
  <si>
    <t>103</t>
  </si>
  <si>
    <t>2027-05-08</t>
  </si>
  <si>
    <t>2027-05-10</t>
  </si>
  <si>
    <t>902,263</t>
  </si>
  <si>
    <t>146,374</t>
  </si>
  <si>
    <t>74,880,119</t>
  </si>
  <si>
    <t>2027-05-07</t>
  </si>
  <si>
    <t>104</t>
  </si>
  <si>
    <t>2027-06-08</t>
  </si>
  <si>
    <t>899,185</t>
  </si>
  <si>
    <t>149,452</t>
  </si>
  <si>
    <t>73,980,934</t>
  </si>
  <si>
    <t>2027-06-07</t>
  </si>
  <si>
    <t>105</t>
  </si>
  <si>
    <t>2027-07-08</t>
  </si>
  <si>
    <t>905,743</t>
  </si>
  <si>
    <t>142,894</t>
  </si>
  <si>
    <t>73,075,191</t>
  </si>
  <si>
    <t>2027-07-07</t>
  </si>
  <si>
    <t>106</t>
  </si>
  <si>
    <t>2027-08-08</t>
  </si>
  <si>
    <t>2027-08-09</t>
  </si>
  <si>
    <t>902,787</t>
  </si>
  <si>
    <t>145,850</t>
  </si>
  <si>
    <t>72,172,404</t>
  </si>
  <si>
    <t>2027-08-07</t>
  </si>
  <si>
    <t>107</t>
  </si>
  <si>
    <t>2027-09-08</t>
  </si>
  <si>
    <t>904,589</t>
  </si>
  <si>
    <t>144,048</t>
  </si>
  <si>
    <t>71,267,815</t>
  </si>
  <si>
    <t>2027-09-07</t>
  </si>
  <si>
    <t>108</t>
  </si>
  <si>
    <t>2027-10-08</t>
  </si>
  <si>
    <t>910,983</t>
  </si>
  <si>
    <t>137,654</t>
  </si>
  <si>
    <t>70,356,832</t>
  </si>
  <si>
    <t>2027-10-07</t>
  </si>
  <si>
    <t>109</t>
  </si>
  <si>
    <t>2027-11-08</t>
  </si>
  <si>
    <t>908,213</t>
  </si>
  <si>
    <t>140,424</t>
  </si>
  <si>
    <t>69,448,619</t>
  </si>
  <si>
    <t>2027-11-07</t>
  </si>
  <si>
    <t>110</t>
  </si>
  <si>
    <t>2027-12-08</t>
  </si>
  <si>
    <t>914,497</t>
  </si>
  <si>
    <t>134,140</t>
  </si>
  <si>
    <t>68,534,122</t>
  </si>
  <si>
    <t>2027-12-07</t>
  </si>
  <si>
    <t>111</t>
  </si>
  <si>
    <t>2028-01-08</t>
  </si>
  <si>
    <t>2028-01-10</t>
  </si>
  <si>
    <t>911,936</t>
  </si>
  <si>
    <t>136,701</t>
  </si>
  <si>
    <t>67,622,186</t>
  </si>
  <si>
    <t>2028-01-07</t>
  </si>
  <si>
    <t>112</t>
  </si>
  <si>
    <t>2028-02-08</t>
  </si>
  <si>
    <t>914,040</t>
  </si>
  <si>
    <t>134,597</t>
  </si>
  <si>
    <t>66,708,146</t>
  </si>
  <si>
    <t>2028-02-07</t>
  </si>
  <si>
    <t>113</t>
  </si>
  <si>
    <t>2028-03-08</t>
  </si>
  <si>
    <t>924,425</t>
  </si>
  <si>
    <t>124,212</t>
  </si>
  <si>
    <t>65,783,721</t>
  </si>
  <si>
    <t>2028-03-07</t>
  </si>
  <si>
    <t>114</t>
  </si>
  <si>
    <t>2028-04-08</t>
  </si>
  <si>
    <t>2028-04-10</t>
  </si>
  <si>
    <t>917,699</t>
  </si>
  <si>
    <t>130,938</t>
  </si>
  <si>
    <t>64,866,022</t>
  </si>
  <si>
    <t>2028-04-07</t>
  </si>
  <si>
    <t>115</t>
  </si>
  <si>
    <t>2028-05-08</t>
  </si>
  <si>
    <t>923,691</t>
  </si>
  <si>
    <t>124,946</t>
  </si>
  <si>
    <t>63,942,331</t>
  </si>
  <si>
    <t>2028-05-07</t>
  </si>
  <si>
    <t>116</t>
  </si>
  <si>
    <t>2028-06-08</t>
  </si>
  <si>
    <t>921,364</t>
  </si>
  <si>
    <t>127,273</t>
  </si>
  <si>
    <t>63,020,967</t>
  </si>
  <si>
    <t>2028-06-07</t>
  </si>
  <si>
    <t>117</t>
  </si>
  <si>
    <t>2028-07-08</t>
  </si>
  <si>
    <t>2028-07-10</t>
  </si>
  <si>
    <t>927,245</t>
  </si>
  <si>
    <t>121,392</t>
  </si>
  <si>
    <t>62,093,722</t>
  </si>
  <si>
    <t>2028-07-07</t>
  </si>
  <si>
    <t>118</t>
  </si>
  <si>
    <t>2028-08-08</t>
  </si>
  <si>
    <t>925,044</t>
  </si>
  <si>
    <t>123,593</t>
  </si>
  <si>
    <t>61,168,678</t>
  </si>
  <si>
    <t>2028-08-07</t>
  </si>
  <si>
    <t>119</t>
  </si>
  <si>
    <t>2028-09-08</t>
  </si>
  <si>
    <t>926,885</t>
  </si>
  <si>
    <t>121,752</t>
  </si>
  <si>
    <t>60,241,793</t>
  </si>
  <si>
    <t>2028-09-07</t>
  </si>
  <si>
    <t>120</t>
  </si>
  <si>
    <t>2028-10-08</t>
  </si>
  <si>
    <t>2028-10-10</t>
  </si>
  <si>
    <t>932,598</t>
  </si>
  <si>
    <t>116,039</t>
  </si>
  <si>
    <t>59,309,195</t>
  </si>
  <si>
    <t>2028-10-07</t>
  </si>
  <si>
    <t>121</t>
  </si>
  <si>
    <t>2028-11-08</t>
  </si>
  <si>
    <t>930,586</t>
  </si>
  <si>
    <t>118,051</t>
  </si>
  <si>
    <t>58,378,609</t>
  </si>
  <si>
    <t>2028-11-07</t>
  </si>
  <si>
    <t>122</t>
  </si>
  <si>
    <t>2028-12-08</t>
  </si>
  <si>
    <t>936,187</t>
  </si>
  <si>
    <t>112,450</t>
  </si>
  <si>
    <t>57,442,422</t>
  </si>
  <si>
    <t>2028-12-07</t>
  </si>
  <si>
    <t>123</t>
  </si>
  <si>
    <t>2029-01-08</t>
  </si>
  <si>
    <t>934,232</t>
  </si>
  <si>
    <t>114,405</t>
  </si>
  <si>
    <t>56,508,190</t>
  </si>
  <si>
    <t>2029-01-07</t>
  </si>
  <si>
    <t>124</t>
  </si>
  <si>
    <t>2029-02-08</t>
  </si>
  <si>
    <t>935,853</t>
  </si>
  <si>
    <t>112,784</t>
  </si>
  <si>
    <t>55,572,337</t>
  </si>
  <si>
    <t>2029-02-07</t>
  </si>
  <si>
    <t>125</t>
  </si>
  <si>
    <t>2029-03-08</t>
  </si>
  <si>
    <t>948,455</t>
  </si>
  <si>
    <t>100,182</t>
  </si>
  <si>
    <t>54,623,882</t>
  </si>
  <si>
    <t>2029-03-07</t>
  </si>
  <si>
    <t>126</t>
  </si>
  <si>
    <t>2029-04-08</t>
  </si>
  <si>
    <t>2029-04-09</t>
  </si>
  <si>
    <t>939,614</t>
  </si>
  <si>
    <t>109,023</t>
  </si>
  <si>
    <t>53,684,268</t>
  </si>
  <si>
    <t>2029-04-07</t>
  </si>
  <si>
    <t>127</t>
  </si>
  <si>
    <t>2029-05-08</t>
  </si>
  <si>
    <t>944,946</t>
  </si>
  <si>
    <t>103,691</t>
  </si>
  <si>
    <t>52,739,322</t>
  </si>
  <si>
    <t>2029-05-07</t>
  </si>
  <si>
    <t>128</t>
  </si>
  <si>
    <t>2029-06-08</t>
  </si>
  <si>
    <t>943,376</t>
  </si>
  <si>
    <t>105,261</t>
  </si>
  <si>
    <t>51,795,946</t>
  </si>
  <si>
    <t>2029-06-07</t>
  </si>
  <si>
    <t>129</t>
  </si>
  <si>
    <t>2029-07-08</t>
  </si>
  <si>
    <t>2029-07-09</t>
  </si>
  <si>
    <t>948,593</t>
  </si>
  <si>
    <t>100,044</t>
  </si>
  <si>
    <t>50,847,353</t>
  </si>
  <si>
    <t>2029-07-07</t>
  </si>
  <si>
    <t>130</t>
  </si>
  <si>
    <t>2029-08-08</t>
  </si>
  <si>
    <t>947,152</t>
  </si>
  <si>
    <t>101,485</t>
  </si>
  <si>
    <t>49,900,201</t>
  </si>
  <si>
    <t>2029-08-07</t>
  </si>
  <si>
    <t>131</t>
  </si>
  <si>
    <t>2029-09-08</t>
  </si>
  <si>
    <t>2029-09-10</t>
  </si>
  <si>
    <t>949,042</t>
  </si>
  <si>
    <t>99,595</t>
  </si>
  <si>
    <t>48,951,159</t>
  </si>
  <si>
    <t>2029-09-07</t>
  </si>
  <si>
    <t>132</t>
  </si>
  <si>
    <t>2029-10-08</t>
  </si>
  <si>
    <t>954,088</t>
  </si>
  <si>
    <t>94,549</t>
  </si>
  <si>
    <t>47,997,071</t>
  </si>
  <si>
    <t>2029-10-07</t>
  </si>
  <si>
    <t>133</t>
  </si>
  <si>
    <t>2029-11-08</t>
  </si>
  <si>
    <t>952,841</t>
  </si>
  <si>
    <t>95,796</t>
  </si>
  <si>
    <t>47,044,230</t>
  </si>
  <si>
    <t>2029-11-07</t>
  </si>
  <si>
    <t>134</t>
  </si>
  <si>
    <t>2029-12-08</t>
  </si>
  <si>
    <t>2029-12-10</t>
  </si>
  <si>
    <t>957,771</t>
  </si>
  <si>
    <t>90,866</t>
  </si>
  <si>
    <t>46,086,459</t>
  </si>
  <si>
    <t>2029-12-07</t>
  </si>
  <si>
    <t>135</t>
  </si>
  <si>
    <t>2030-01-08</t>
  </si>
  <si>
    <t>956,654</t>
  </si>
  <si>
    <t>91,983</t>
  </si>
  <si>
    <t>45,129,805</t>
  </si>
  <si>
    <t>2030-01-07</t>
  </si>
  <si>
    <t>136</t>
  </si>
  <si>
    <t>2030-02-08</t>
  </si>
  <si>
    <t>958,563</t>
  </si>
  <si>
    <t>90,074</t>
  </si>
  <si>
    <t>44,171,242</t>
  </si>
  <si>
    <t>2030-02-07</t>
  </si>
  <si>
    <t>137</t>
  </si>
  <si>
    <t>2030-03-08</t>
  </si>
  <si>
    <t>969,008</t>
  </si>
  <si>
    <t>79,629</t>
  </si>
  <si>
    <t>43,202,234</t>
  </si>
  <si>
    <t>2030-03-07</t>
  </si>
  <si>
    <t>138</t>
  </si>
  <si>
    <t>2030-04-08</t>
  </si>
  <si>
    <t>962,411</t>
  </si>
  <si>
    <t>86,226</t>
  </si>
  <si>
    <t>42,239,823</t>
  </si>
  <si>
    <t>2030-04-07</t>
  </si>
  <si>
    <t>139</t>
  </si>
  <si>
    <t>2030-05-08</t>
  </si>
  <si>
    <t>967,051</t>
  </si>
  <si>
    <t>81,586</t>
  </si>
  <si>
    <t>41,272,772</t>
  </si>
  <si>
    <t>2030-05-07</t>
  </si>
  <si>
    <t>140</t>
  </si>
  <si>
    <t>2030-06-08</t>
  </si>
  <si>
    <t>2030-06-10</t>
  </si>
  <si>
    <t>966,262</t>
  </si>
  <si>
    <t>82,375</t>
  </si>
  <si>
    <t>40,306,510</t>
  </si>
  <si>
    <t>2030-06-07</t>
  </si>
  <si>
    <t>141</t>
  </si>
  <si>
    <t>2030-07-08</t>
  </si>
  <si>
    <t>970,785</t>
  </si>
  <si>
    <t>77,852</t>
  </si>
  <si>
    <t>39,335,725</t>
  </si>
  <si>
    <t>2030-07-07</t>
  </si>
  <si>
    <t>142</t>
  </si>
  <si>
    <t>2030-08-08</t>
  </si>
  <si>
    <t>970,128</t>
  </si>
  <si>
    <t>78,509</t>
  </si>
  <si>
    <t>38,365,597</t>
  </si>
  <si>
    <t>2030-08-07</t>
  </si>
  <si>
    <t>143</t>
  </si>
  <si>
    <t>2030-09-08</t>
  </si>
  <si>
    <t>2030-09-09</t>
  </si>
  <si>
    <t>972,064</t>
  </si>
  <si>
    <t>76,573</t>
  </si>
  <si>
    <t>37,393,533</t>
  </si>
  <si>
    <t>2030-09-07</t>
  </si>
  <si>
    <t>144</t>
  </si>
  <si>
    <t>2030-10-08</t>
  </si>
  <si>
    <t>976,412</t>
  </si>
  <si>
    <t>72,225</t>
  </si>
  <si>
    <t>36,417,121</t>
  </si>
  <si>
    <t>2030-10-07</t>
  </si>
  <si>
    <t>145</t>
  </si>
  <si>
    <t>2030-11-08</t>
  </si>
  <si>
    <t>975,953</t>
  </si>
  <si>
    <t>72,684</t>
  </si>
  <si>
    <t>35,441,168</t>
  </si>
  <si>
    <t>2030-11-07</t>
  </si>
  <si>
    <t>146</t>
  </si>
  <si>
    <t>2030-12-08</t>
  </si>
  <si>
    <t>2030-12-09</t>
  </si>
  <si>
    <t>980,183</t>
  </si>
  <si>
    <t>68,454</t>
  </si>
  <si>
    <t>34,460,985</t>
  </si>
  <si>
    <t>2030-12-07</t>
  </si>
  <si>
    <t>147</t>
  </si>
  <si>
    <t>2031-01-08</t>
  </si>
  <si>
    <t>979,857</t>
  </si>
  <si>
    <t>68,780</t>
  </si>
  <si>
    <t>33,481,128</t>
  </si>
  <si>
    <t>2031-01-07</t>
  </si>
  <si>
    <t>148</t>
  </si>
  <si>
    <t>2031-02-08</t>
  </si>
  <si>
    <t>2031-02-10</t>
  </si>
  <si>
    <t>981,813</t>
  </si>
  <si>
    <t>66,824</t>
  </si>
  <si>
    <t>32,499,315</t>
  </si>
  <si>
    <t>2031-02-07</t>
  </si>
  <si>
    <t>149</t>
  </si>
  <si>
    <t>2031-03-08</t>
  </si>
  <si>
    <t>2031-03-10</t>
  </si>
  <si>
    <t>990,050</t>
  </si>
  <si>
    <t>58,587</t>
  </si>
  <si>
    <t>31,509,265</t>
  </si>
  <si>
    <t>2031-03-07</t>
  </si>
  <si>
    <t>150</t>
  </si>
  <si>
    <t>2031-04-08</t>
  </si>
  <si>
    <t>985,748</t>
  </si>
  <si>
    <t>62,889</t>
  </si>
  <si>
    <t>30,523,517</t>
  </si>
  <si>
    <t>2031-04-07</t>
  </si>
  <si>
    <t>151</t>
  </si>
  <si>
    <t>2031-05-08</t>
  </si>
  <si>
    <t>989,681</t>
  </si>
  <si>
    <t>58,956</t>
  </si>
  <si>
    <t>29,533,836</t>
  </si>
  <si>
    <t>2031-05-07</t>
  </si>
  <si>
    <t>152</t>
  </si>
  <si>
    <t>2031-06-08</t>
  </si>
  <si>
    <t>2031-06-09</t>
  </si>
  <si>
    <t>989,691</t>
  </si>
  <si>
    <t>58,946</t>
  </si>
  <si>
    <t>28,544,145</t>
  </si>
  <si>
    <t>2031-06-07</t>
  </si>
  <si>
    <t>153</t>
  </si>
  <si>
    <t>2031-07-08</t>
  </si>
  <si>
    <t>993,504</t>
  </si>
  <si>
    <t>55,133</t>
  </si>
  <si>
    <t>27,550,641</t>
  </si>
  <si>
    <t>2031-07-07</t>
  </si>
  <si>
    <t>154</t>
  </si>
  <si>
    <t>2031-08-08</t>
  </si>
  <si>
    <t>993,649</t>
  </si>
  <si>
    <t>54,988</t>
  </si>
  <si>
    <t>26,556,992</t>
  </si>
  <si>
    <t>2031-08-07</t>
  </si>
  <si>
    <t>155</t>
  </si>
  <si>
    <t>2031-09-08</t>
  </si>
  <si>
    <t>995,633</t>
  </si>
  <si>
    <t>53,004</t>
  </si>
  <si>
    <t>25,561,359</t>
  </si>
  <si>
    <t>2031-09-07</t>
  </si>
  <si>
    <t>156</t>
  </si>
  <si>
    <t>2031-10-08</t>
  </si>
  <si>
    <t>999,266</t>
  </si>
  <si>
    <t>49,371</t>
  </si>
  <si>
    <t>24,562,093</t>
  </si>
  <si>
    <t>2031-10-07</t>
  </si>
  <si>
    <t>157</t>
  </si>
  <si>
    <t>2031-11-08</t>
  </si>
  <si>
    <t>2031-11-10</t>
  </si>
  <si>
    <t>999,614</t>
  </si>
  <si>
    <t>49,023</t>
  </si>
  <si>
    <t>23,562,479</t>
  </si>
  <si>
    <t>2031-11-07</t>
  </si>
  <si>
    <t>158</t>
  </si>
  <si>
    <t>2031-12-08</t>
  </si>
  <si>
    <t>1,003,126</t>
  </si>
  <si>
    <t>45,511</t>
  </si>
  <si>
    <t>22,559,353</t>
  </si>
  <si>
    <t>2031-12-07</t>
  </si>
  <si>
    <t>159</t>
  </si>
  <si>
    <t>2032-01-08</t>
  </si>
  <si>
    <t>1,003,640</t>
  </si>
  <si>
    <t>44,997</t>
  </si>
  <si>
    <t>21,555,713</t>
  </si>
  <si>
    <t>2032-01-07</t>
  </si>
  <si>
    <t>160</t>
  </si>
  <si>
    <t>2032-02-08</t>
  </si>
  <si>
    <t>2032-02-09</t>
  </si>
  <si>
    <t>1,005,732</t>
  </si>
  <si>
    <t>42,905</t>
  </si>
  <si>
    <t>20,549,981</t>
  </si>
  <si>
    <t>2032-02-07</t>
  </si>
  <si>
    <t>161</t>
  </si>
  <si>
    <t>2032-03-08</t>
  </si>
  <si>
    <t>1,010,373</t>
  </si>
  <si>
    <t>38,264</t>
  </si>
  <si>
    <t>19,539,608</t>
  </si>
  <si>
    <t>2032-03-07</t>
  </si>
  <si>
    <t>162</t>
  </si>
  <si>
    <t>2032-04-08</t>
  </si>
  <si>
    <t>1,009,745</t>
  </si>
  <si>
    <t>38,892</t>
  </si>
  <si>
    <t>18,529,863</t>
  </si>
  <si>
    <t>2032-04-07</t>
  </si>
  <si>
    <t>163</t>
  </si>
  <si>
    <t>2032-05-08</t>
  </si>
  <si>
    <t>2032-05-10</t>
  </si>
  <si>
    <t>1,012,945</t>
  </si>
  <si>
    <t>35,692</t>
  </si>
  <si>
    <t>17,516,918</t>
  </si>
  <si>
    <t>2032-05-07</t>
  </si>
  <si>
    <t>164</t>
  </si>
  <si>
    <t>2032-06-08</t>
  </si>
  <si>
    <t>1,013,771</t>
  </si>
  <si>
    <t>34,866</t>
  </si>
  <si>
    <t>16,503,147</t>
  </si>
  <si>
    <t>2032-06-07</t>
  </si>
  <si>
    <t>165</t>
  </si>
  <si>
    <t>2032-07-08</t>
  </si>
  <si>
    <t>1,016,849</t>
  </si>
  <si>
    <t>31,788</t>
  </si>
  <si>
    <t>15,486,298</t>
  </si>
  <si>
    <t>2032-07-07</t>
  </si>
  <si>
    <t>166</t>
  </si>
  <si>
    <t>2032-08-08</t>
  </si>
  <si>
    <t>2032-08-09</t>
  </si>
  <si>
    <t>1,017,813</t>
  </si>
  <si>
    <t>30,824</t>
  </si>
  <si>
    <t>14,468,485</t>
  </si>
  <si>
    <t>2032-08-07</t>
  </si>
  <si>
    <t>167</t>
  </si>
  <si>
    <t>2032-09-08</t>
  </si>
  <si>
    <t>1,019,839</t>
  </si>
  <si>
    <t>28,798</t>
  </si>
  <si>
    <t>13,448,646</t>
  </si>
  <si>
    <t>2032-09-07</t>
  </si>
  <si>
    <t>168</t>
  </si>
  <si>
    <t>2032-10-08</t>
  </si>
  <si>
    <t>1,022,732</t>
  </si>
  <si>
    <t>25,905</t>
  </si>
  <si>
    <t>12,425,914</t>
  </si>
  <si>
    <t>2032-10-07</t>
  </si>
  <si>
    <t>169</t>
  </si>
  <si>
    <t>2032-11-08</t>
  </si>
  <si>
    <t>1,023,904</t>
  </si>
  <si>
    <t>24,733</t>
  </si>
  <si>
    <t>11,402,010</t>
  </si>
  <si>
    <t>2032-11-07</t>
  </si>
  <si>
    <t>170</t>
  </si>
  <si>
    <t>2032-12-08</t>
  </si>
  <si>
    <t>1,026,675</t>
  </si>
  <si>
    <t>21,962</t>
  </si>
  <si>
    <t>10,375,335</t>
  </si>
  <si>
    <t>2032-12-07</t>
  </si>
  <si>
    <t>171</t>
  </si>
  <si>
    <t>2033-01-08</t>
  </si>
  <si>
    <t>2033-01-10</t>
  </si>
  <si>
    <t>1,027,973</t>
  </si>
  <si>
    <t>20,664</t>
  </si>
  <si>
    <t>9,347,362</t>
  </si>
  <si>
    <t>2033-01-07</t>
  </si>
  <si>
    <t>172</t>
  </si>
  <si>
    <t>2033-02-08</t>
  </si>
  <si>
    <t>1,029,981</t>
  </si>
  <si>
    <t>18,656</t>
  </si>
  <si>
    <t>8,317,381</t>
  </si>
  <si>
    <t>2033-02-07</t>
  </si>
  <si>
    <t>173</t>
  </si>
  <si>
    <t>2033-03-08</t>
  </si>
  <si>
    <t>1,033,643</t>
  </si>
  <si>
    <t>14,994</t>
  </si>
  <si>
    <t>7,283,738</t>
  </si>
  <si>
    <t>2033-03-07</t>
  </si>
  <si>
    <t>174</t>
  </si>
  <si>
    <t>2033-04-08</t>
  </si>
  <si>
    <t>1,034,100</t>
  </si>
  <si>
    <t>14,537</t>
  </si>
  <si>
    <t>6,249,638</t>
  </si>
  <si>
    <t>2033-04-07</t>
  </si>
  <si>
    <t>175</t>
  </si>
  <si>
    <t>2033-05-08</t>
  </si>
  <si>
    <t>2033-05-09</t>
  </si>
  <si>
    <t>1,036,566</t>
  </si>
  <si>
    <t>12,071</t>
  </si>
  <si>
    <t>5,213,072</t>
  </si>
  <si>
    <t>2033-05-07</t>
  </si>
  <si>
    <t>176</t>
  </si>
  <si>
    <t>2033-06-08</t>
  </si>
  <si>
    <t>1,038,233</t>
  </si>
  <si>
    <t>10,404</t>
  </si>
  <si>
    <t>4,174,839</t>
  </si>
  <si>
    <t>2033-06-07</t>
  </si>
  <si>
    <t>177</t>
  </si>
  <si>
    <t>2033-07-08</t>
  </si>
  <si>
    <t>1,040,574</t>
  </si>
  <si>
    <t>8,063</t>
  </si>
  <si>
    <t>3,134,265</t>
  </si>
  <si>
    <t>2033-07-07</t>
  </si>
  <si>
    <t>178</t>
  </si>
  <si>
    <t>2033-08-08</t>
  </si>
  <si>
    <t>1,042,382</t>
  </si>
  <si>
    <t>6,255</t>
  </si>
  <si>
    <t>2,091,883</t>
  </si>
  <si>
    <t>2033-08-07</t>
  </si>
  <si>
    <t>179</t>
  </si>
  <si>
    <t>2033-09-08</t>
  </si>
  <si>
    <t>2033-09-12</t>
  </si>
  <si>
    <t>1,044,462</t>
  </si>
  <si>
    <t>4,175</t>
  </si>
  <si>
    <t>1,047,421</t>
  </si>
  <si>
    <t>2033-09-07</t>
  </si>
  <si>
    <t>180</t>
  </si>
  <si>
    <t>2033-10-08</t>
  </si>
  <si>
    <t>2033-10-10</t>
  </si>
  <si>
    <t>1,049,444</t>
  </si>
  <si>
    <t>2,023</t>
  </si>
  <si>
    <t>2033-10-07</t>
  </si>
  <si>
    <t>대출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</si>
</sst>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double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/>
      <bottom/>
      <diagonal/>
    </border>
    <border>
      <left/>
      <right style="thin">
        <color theme="8" tint="0.39994506668294322"/>
      </right>
      <top/>
      <bottom/>
      <diagonal/>
    </border>
    <border>
      <left style="thin">
        <color theme="8" tint="0.39994506668294322"/>
      </left>
      <right/>
      <top/>
      <bottom/>
      <diagonal/>
    </border>
    <border>
      <left style="thin">
        <color theme="8" tint="0.39994506668294322"/>
      </left>
      <right style="thin">
        <color theme="8" tint="0.39994506668294322"/>
      </right>
      <top/>
      <bottom style="thin">
        <color theme="8" tint="0.399914548173467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94506668294322"/>
      </right>
      <top/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/>
      <bottom style="thin">
        <color theme="8" tint="0.39994506668294322"/>
      </bottom>
      <diagonal/>
    </border>
    <border>
      <left style="thin">
        <color theme="8" tint="0.39994506668294322"/>
      </left>
      <right/>
      <top/>
      <bottom style="thin">
        <color theme="8" tint="0.39994506668294322"/>
      </bottom>
      <diagonal/>
    </border>
    <border>
      <left/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94506668294322"/>
      </left>
      <right/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94506668294322"/>
      </right>
      <top style="thin">
        <color theme="8" tint="0.39994506668294322"/>
      </top>
      <bottom/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/>
      <diagonal/>
    </border>
    <border>
      <left style="thin">
        <color theme="8" tint="0.39994506668294322"/>
      </left>
      <right/>
      <top style="thin">
        <color theme="8" tint="0.39994506668294322"/>
      </top>
      <bottom/>
      <diagonal/>
    </border>
    <border>
      <left/>
      <right/>
      <top/>
      <bottom style="medium">
        <color theme="8" tint="0.39994506668294322"/>
      </bottom>
      <diagonal/>
    </border>
    <border>
      <left/>
      <right/>
      <top/>
      <bottom style="medium">
        <color theme="8" tint="0.399914548173467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6" applyNumberForma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/>
  </cellStyleXfs>
  <cellXfs count="72">
    <xf numFmtId="0" fontId="0" fillId="0" borderId="0" xfId="0">
      <alignment vertical="center"/>
    </xf>
    <xf numFmtId="41" fontId="3" fillId="0" borderId="2" xfId="1" applyFont="1" applyBorder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3" fillId="0" borderId="2" xfId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41" fontId="3" fillId="0" borderId="5" xfId="1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quotePrefix="1" applyFont="1" applyBorder="1" applyAlignment="1">
      <alignment vertical="center"/>
    </xf>
    <xf numFmtId="41" fontId="3" fillId="0" borderId="0" xfId="1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7" fillId="0" borderId="0" xfId="2" applyFont="1">
      <alignment vertical="center"/>
    </xf>
    <xf numFmtId="14" fontId="3" fillId="0" borderId="0" xfId="0" applyNumberFormat="1" applyFont="1">
      <alignment vertical="center"/>
    </xf>
    <xf numFmtId="41" fontId="3" fillId="0" borderId="0" xfId="0" applyNumberFormat="1" applyFont="1">
      <alignment vertical="center"/>
    </xf>
    <xf numFmtId="0" fontId="10" fillId="0" borderId="0" xfId="0" applyFont="1" applyAlignment="1">
      <alignment horizontal="center" vertical="center"/>
    </xf>
    <xf numFmtId="41" fontId="3" fillId="0" borderId="0" xfId="1" applyFont="1" applyAlignment="1">
      <alignment vertical="center"/>
    </xf>
    <xf numFmtId="41" fontId="3" fillId="0" borderId="0" xfId="1" applyFont="1" applyAlignment="1">
      <alignment horizontal="center" vertical="center"/>
    </xf>
    <xf numFmtId="41" fontId="3" fillId="0" borderId="0" xfId="1" quotePrefix="1" applyFont="1" applyAlignment="1">
      <alignment vertical="center"/>
    </xf>
    <xf numFmtId="0" fontId="9" fillId="4" borderId="6" xfId="4" applyAlignment="1">
      <alignment horizontal="center" vertical="center"/>
    </xf>
    <xf numFmtId="41" fontId="8" fillId="3" borderId="6" xfId="3" applyNumberFormat="1" applyBorder="1">
      <alignment vertical="center"/>
    </xf>
    <xf numFmtId="0" fontId="11" fillId="0" borderId="0" xfId="0" applyFont="1">
      <alignment vertical="center"/>
    </xf>
    <xf numFmtId="0" fontId="3" fillId="0" borderId="2" xfId="0" quotePrefix="1" applyFont="1" applyBorder="1" applyAlignment="1">
      <alignment horizontal="center" vertical="center"/>
    </xf>
    <xf numFmtId="9" fontId="3" fillId="0" borderId="0" xfId="5" applyFont="1">
      <alignment vertical="center"/>
    </xf>
    <xf numFmtId="0" fontId="3" fillId="0" borderId="4" xfId="0" applyFont="1" applyBorder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41" fontId="3" fillId="0" borderId="7" xfId="1" applyFont="1" applyBorder="1" applyAlignment="1">
      <alignment horizontal="right" vertical="center"/>
    </xf>
    <xf numFmtId="41" fontId="3" fillId="0" borderId="7" xfId="1" applyFont="1" applyBorder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41" fontId="3" fillId="0" borderId="14" xfId="1" applyFont="1" applyBorder="1">
      <alignment vertical="center"/>
    </xf>
    <xf numFmtId="41" fontId="3" fillId="0" borderId="14" xfId="1" applyFont="1" applyBorder="1" applyAlignment="1">
      <alignment horizontal="right" vertical="center"/>
    </xf>
    <xf numFmtId="0" fontId="3" fillId="0" borderId="14" xfId="0" applyFont="1" applyBorder="1">
      <alignment vertical="center"/>
    </xf>
    <xf numFmtId="41" fontId="3" fillId="0" borderId="7" xfId="1" applyNumberFormat="1" applyFont="1" applyBorder="1" applyAlignment="1">
      <alignment horizontal="right" vertical="center"/>
    </xf>
    <xf numFmtId="41" fontId="3" fillId="0" borderId="4" xfId="1" applyFont="1" applyBorder="1" applyAlignment="1">
      <alignment horizontal="right" vertical="center"/>
    </xf>
    <xf numFmtId="41" fontId="3" fillId="0" borderId="14" xfId="1" applyNumberFormat="1" applyFont="1" applyBorder="1" applyAlignment="1">
      <alignment horizontal="right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right" vertical="center"/>
    </xf>
    <xf numFmtId="0" fontId="3" fillId="0" borderId="13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right" vertical="center"/>
    </xf>
    <xf numFmtId="0" fontId="3" fillId="0" borderId="11" xfId="0" applyNumberFormat="1" applyFont="1" applyBorder="1" applyAlignment="1">
      <alignment horizontal="center" vertical="center"/>
    </xf>
    <xf numFmtId="0" fontId="3" fillId="0" borderId="16" xfId="0" applyFont="1" applyBorder="1">
      <alignment vertical="center"/>
    </xf>
    <xf numFmtId="0" fontId="4" fillId="0" borderId="17" xfId="0" applyFont="1" applyBorder="1">
      <alignment vertical="center"/>
    </xf>
    <xf numFmtId="0" fontId="3" fillId="0" borderId="17" xfId="0" applyFont="1" applyBorder="1">
      <alignment vertical="center"/>
    </xf>
    <xf numFmtId="41" fontId="3" fillId="0" borderId="14" xfId="1" applyNumberFormat="1" applyFont="1" applyBorder="1">
      <alignment vertical="center"/>
    </xf>
    <xf numFmtId="0" fontId="3" fillId="0" borderId="7" xfId="0" applyFont="1" applyBorder="1" applyAlignment="1">
      <alignment horizontal="right" vertical="center"/>
    </xf>
    <xf numFmtId="0" fontId="3" fillId="0" borderId="7" xfId="0" quotePrefix="1" applyFont="1" applyBorder="1" applyAlignment="1">
      <alignment horizontal="right" vertical="center"/>
    </xf>
    <xf numFmtId="0" fontId="3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3" fillId="0" borderId="7" xfId="0" quotePrefix="1" applyFont="1" applyBorder="1" applyAlignment="1">
      <alignment vertical="center"/>
    </xf>
    <xf numFmtId="0" fontId="3" fillId="0" borderId="14" xfId="0" quotePrefix="1" applyFont="1" applyBorder="1" applyAlignment="1">
      <alignment horizontal="right" vertical="center"/>
    </xf>
    <xf numFmtId="0" fontId="4" fillId="0" borderId="16" xfId="0" applyFont="1" applyBorder="1">
      <alignment vertical="center"/>
    </xf>
    <xf numFmtId="0" fontId="12" fillId="5" borderId="18" xfId="6" applyFill="1" applyBorder="1" applyAlignment="1">
      <alignment horizontal="center" vertical="center" wrapText="1"/>
    </xf>
    <xf numFmtId="0" fontId="12" fillId="0" borderId="0" xfId="6"/>
    <xf numFmtId="0" fontId="12" fillId="5" borderId="18" xfId="6" applyFill="1" applyBorder="1" applyAlignment="1">
      <alignment horizontal="center" vertical="center" wrapText="1"/>
    </xf>
    <xf numFmtId="0" fontId="12" fillId="6" borderId="18" xfId="6" applyFill="1" applyBorder="1" applyAlignment="1">
      <alignment horizontal="center" vertical="center"/>
    </xf>
    <xf numFmtId="0" fontId="12" fillId="6" borderId="18" xfId="6" applyFill="1" applyBorder="1" applyAlignment="1">
      <alignment horizontal="right" vertical="center"/>
    </xf>
  </cellXfs>
  <cellStyles count="7">
    <cellStyle name="계산" xfId="4" builtinId="22"/>
    <cellStyle name="백분율" xfId="5" builtinId="5"/>
    <cellStyle name="보통" xfId="3" builtinId="28"/>
    <cellStyle name="쉼표 [0]" xfId="1" builtinId="6"/>
    <cellStyle name="표준" xfId="0" builtinId="0"/>
    <cellStyle name="표준 2" xfId="6" xr:uid="{B1A191B1-4EEA-440B-8AC7-AAFDC80341B9}"/>
    <cellStyle name="하이퍼링크" xfId="2" builtinId="8"/>
  </cellStyles>
  <dxfs count="99"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/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theme="8" tint="0.39994506668294322"/>
        </left>
        <right/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33" formatCode="_-* #,##0_-;\-* #,##0_-;_-* &quot;-&quot;_-;_-@_-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33" formatCode="_-* #,##0_-;\-* #,##0_-;_-* &quot;-&quot;_-;_-@_-"/>
      <border diagonalUp="0" diagonalDown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top style="thin">
          <color theme="8" tint="0.39994506668294322"/>
        </top>
      </border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border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8" tint="0.39994506668294322"/>
        </left>
        <right style="thin">
          <color theme="8" tint="0.39994506668294322"/>
        </right>
        <top/>
        <bottom/>
        <vertical style="thin">
          <color theme="8" tint="0.39994506668294322"/>
        </vertical>
        <horizontal style="thin">
          <color theme="8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/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theme="8" tint="0.39994506668294322"/>
        </left>
        <right/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border>
        <top style="thin">
          <color theme="8" tint="0.39994506668294322"/>
        </top>
      </border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border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8" tint="0.39994506668294322"/>
        </left>
        <right style="thin">
          <color theme="8" tint="0.39994506668294322"/>
        </right>
        <top/>
        <bottom/>
        <vertical style="thin">
          <color theme="8" tint="0.39994506668294322"/>
        </vertical>
        <horizontal style="thin">
          <color theme="8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/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theme="8" tint="0.39994506668294322"/>
        </left>
        <right/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border diagonalUp="0" diagonalDown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top style="thin">
          <color theme="8" tint="0.39994506668294322"/>
        </top>
      </border>
    </dxf>
    <dxf>
      <border diagonalUp="0" diagonalDown="0">
        <left style="thin">
          <color theme="8" tint="0.39994506668294322"/>
        </left>
        <right style="thin">
          <color theme="8" tint="0.39994506668294322"/>
        </right>
        <top/>
        <bottom/>
        <vertical style="thin">
          <color theme="8" tint="0.39994506668294322"/>
        </vertical>
        <horizontal style="thin">
          <color theme="8" tint="0.39994506668294322"/>
        </horizontal>
      </border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border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right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33" formatCode="_-* #,##0_-;\-* #,##0_-;_-* &quot;-&quot;_-;_-@_-"/>
      <alignment horizontal="right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33" formatCode="_-* #,##0_-;\-* #,##0_-;_-* &quot;-&quot;_-;_-@_-"/>
      <alignment horizontal="right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border diagonalUp="0" diagonalDown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border diagonalUp="0" diagonalDown="0" outline="0">
        <left/>
        <right style="thin">
          <color theme="8" tint="0.39994506668294322"/>
        </right>
        <top style="thin">
          <color theme="8" tint="0.39994506668294322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border>
        <top style="thin">
          <color theme="8" tint="0.39994506668294322"/>
        </top>
      </border>
    </dxf>
    <dxf>
      <border diagonalUp="0" diagonalDown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border>
        <bottom style="thin">
          <color theme="8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8" tint="0.39994506668294322"/>
        </left>
        <right style="thin">
          <color theme="8" tint="0.39994506668294322"/>
        </right>
        <top/>
        <bottom/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right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33" formatCode="_-* #,##0_-;\-* #,##0_-;_-* &quot;-&quot;_-;_-@_-"/>
      <alignment horizontal="center" vertical="center" textRotation="0" wrapText="0" indent="0" justifyLastLine="0" shrinkToFit="0" readingOrder="0"/>
      <border diagonalUp="0" diagonalDown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8" tint="0.39994506668294322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8" tint="0.39994506668294322"/>
        </right>
        <top/>
        <bottom/>
        <vertical style="thin">
          <color theme="8" tint="0.39994506668294322"/>
        </vertical>
        <horizontal/>
      </border>
    </dxf>
    <dxf>
      <border diagonalUp="0" diagonalDown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8" tint="0.39994506668294322"/>
        </left>
        <right style="thin">
          <color theme="8" tint="0.39994506668294322"/>
        </right>
        <top/>
        <bottom/>
        <vertical style="thin">
          <color theme="8" tint="0.39994506668294322"/>
        </vertical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33" formatCode="_-* #,##0_-;\-* #,##0_-;_-* &quot;-&quot;_-;_-@_-"/>
      <alignment horizontal="right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8" tint="0.39994506668294322"/>
        </left>
        <right style="thin">
          <color theme="8" tint="0.39994506668294322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 tint="0.39994506668294322"/>
        </right>
        <top/>
        <bottom/>
      </border>
    </dxf>
    <dxf>
      <border diagonalUp="0" diagonalDown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border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품목별 예산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8F-46E8-A8BC-AA7BC16BEB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8F-46E8-A8BC-AA7BC16BEB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8F-46E8-A8BC-AA7BC16BEB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58F-46E8-A8BC-AA7BC16BEBF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58F-46E8-A8BC-AA7BC16BEBF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58F-46E8-A8BC-AA7BC16BEBF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58F-46E8-A8BC-AA7BC16BEBF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58F-46E8-A8BC-AA7BC16BEBFD}"/>
              </c:ext>
            </c:extLst>
          </c:dPt>
          <c:dLbls>
            <c:dLbl>
              <c:idx val="0"/>
              <c:layout>
                <c:manualLayout>
                  <c:x val="-1.505026859357568E-3"/>
                  <c:y val="-3.4086572511769365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8F-46E8-A8BC-AA7BC16BEBFD}"/>
                </c:ext>
              </c:extLst>
            </c:dLbl>
            <c:dLbl>
              <c:idx val="1"/>
              <c:layout>
                <c:manualLayout>
                  <c:x val="3.762218911825211E-2"/>
                  <c:y val="-3.358524628865836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8F-46E8-A8BC-AA7BC16BEBFD}"/>
                </c:ext>
              </c:extLst>
            </c:dLbl>
            <c:dLbl>
              <c:idx val="2"/>
              <c:layout>
                <c:manualLayout>
                  <c:x val="-1.4569186222729531E-2"/>
                  <c:y val="5.4879251204709226E-3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58F-46E8-A8BC-AA7BC16BEBFD}"/>
                </c:ext>
              </c:extLst>
            </c:dLbl>
            <c:dLbl>
              <c:idx val="3"/>
              <c:layout>
                <c:manualLayout>
                  <c:x val="-3.7203531376759726E-2"/>
                  <c:y val="-1.3024483050729769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58F-46E8-A8BC-AA7BC16BEBFD}"/>
                </c:ext>
              </c:extLst>
            </c:dLbl>
            <c:dLbl>
              <c:idx val="4"/>
              <c:layout>
                <c:manualLayout>
                  <c:x val="-3.0436907917222877E-2"/>
                  <c:y val="2.1786165618186614E-3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58F-46E8-A8BC-AA7BC16BEBFD}"/>
                </c:ext>
              </c:extLst>
            </c:dLbl>
            <c:dLbl>
              <c:idx val="5"/>
              <c:layout>
                <c:manualLayout>
                  <c:x val="-8.7987128144608462E-2"/>
                  <c:y val="2.0449110527850718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58F-46E8-A8BC-AA7BC16BEBFD}"/>
                </c:ext>
              </c:extLst>
            </c:dLbl>
            <c:dLbl>
              <c:idx val="6"/>
              <c:layout>
                <c:manualLayout>
                  <c:x val="-8.0865690314509242E-2"/>
                  <c:y val="7.5904400838784037E-3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58F-46E8-A8BC-AA7BC16BEB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결혼예산내역!$C$7:$C$14</c:f>
              <c:strCache>
                <c:ptCount val="8"/>
                <c:pt idx="0">
                  <c:v>인테리어</c:v>
                </c:pt>
                <c:pt idx="1">
                  <c:v>가전</c:v>
                </c:pt>
                <c:pt idx="2">
                  <c:v>신혼여행</c:v>
                </c:pt>
                <c:pt idx="3">
                  <c:v>예물</c:v>
                </c:pt>
                <c:pt idx="4">
                  <c:v>가구</c:v>
                </c:pt>
                <c:pt idx="5">
                  <c:v>결혼식</c:v>
                </c:pt>
                <c:pt idx="6">
                  <c:v>피부과</c:v>
                </c:pt>
                <c:pt idx="7">
                  <c:v>조리기구</c:v>
                </c:pt>
              </c:strCache>
            </c:strRef>
          </c:cat>
          <c:val>
            <c:numRef>
              <c:f>결혼예산내역!$D$7:$D$14</c:f>
              <c:numCache>
                <c:formatCode>_(* #,##0_);_(* \(#,##0\);_(* "-"_);_(@_)</c:formatCode>
                <c:ptCount val="8"/>
                <c:pt idx="0">
                  <c:v>18000000</c:v>
                </c:pt>
                <c:pt idx="1">
                  <c:v>11000000</c:v>
                </c:pt>
                <c:pt idx="2">
                  <c:v>9880000</c:v>
                </c:pt>
                <c:pt idx="3">
                  <c:v>3500000</c:v>
                </c:pt>
                <c:pt idx="4">
                  <c:v>5500000</c:v>
                </c:pt>
                <c:pt idx="5">
                  <c:v>4715000</c:v>
                </c:pt>
                <c:pt idx="6">
                  <c:v>2230000</c:v>
                </c:pt>
                <c:pt idx="7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58F-46E8-A8BC-AA7BC16BE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예산</a:t>
            </a:r>
            <a:r>
              <a:rPr lang="ko-KR" altLang="en-US" baseline="0"/>
              <a:t> 경로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5D-46D0-B35C-827AEBD874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65D-46D0-B35C-827AEBD874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5D-46D0-B35C-827AEBD874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65D-46D0-B35C-827AEBD874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714-42E3-B631-E9DFEB3B8848}"/>
              </c:ext>
            </c:extLst>
          </c:dPt>
          <c:dLbls>
            <c:dLbl>
              <c:idx val="0"/>
              <c:layout>
                <c:manualLayout>
                  <c:x val="1.1718563588642329E-2"/>
                  <c:y val="-0.14649351122776319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5D-46D0-B35C-827AEBD87473}"/>
                </c:ext>
              </c:extLst>
            </c:dLbl>
            <c:dLbl>
              <c:idx val="1"/>
              <c:layout>
                <c:manualLayout>
                  <c:x val="-0.12908136482939633"/>
                  <c:y val="-2.9969014289880431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5D-46D0-B35C-827AEBD87473}"/>
                </c:ext>
              </c:extLst>
            </c:dLbl>
            <c:dLbl>
              <c:idx val="2"/>
              <c:layout>
                <c:manualLayout>
                  <c:x val="-1.9993885707468385E-2"/>
                  <c:y val="-2.2404491105278506E-3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5D-46D0-B35C-827AEBD87473}"/>
                </c:ext>
              </c:extLst>
            </c:dLbl>
            <c:dLbl>
              <c:idx val="3"/>
              <c:layout>
                <c:manualLayout>
                  <c:x val="-9.0494512049629806E-3"/>
                  <c:y val="3.6453776611256925E-7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5D-46D0-B35C-827AEBD874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결혼예산내역!$H$6:$H$10</c:f>
              <c:strCache>
                <c:ptCount val="5"/>
                <c:pt idx="0">
                  <c:v>부부</c:v>
                </c:pt>
                <c:pt idx="1">
                  <c:v>친가</c:v>
                </c:pt>
                <c:pt idx="2">
                  <c:v>은행</c:v>
                </c:pt>
                <c:pt idx="3">
                  <c:v>외가</c:v>
                </c:pt>
                <c:pt idx="4">
                  <c:v>기타</c:v>
                </c:pt>
              </c:strCache>
            </c:strRef>
          </c:cat>
          <c:val>
            <c:numRef>
              <c:f>결혼예산내역!$I$6:$I$10</c:f>
              <c:numCache>
                <c:formatCode>_(* #,##0_);_(* \(#,##0\);_(* "-"_);_(@_)</c:formatCode>
                <c:ptCount val="5"/>
                <c:pt idx="0">
                  <c:v>193472700</c:v>
                </c:pt>
                <c:pt idx="1">
                  <c:v>105319400</c:v>
                </c:pt>
                <c:pt idx="2">
                  <c:v>100000000</c:v>
                </c:pt>
                <c:pt idx="3">
                  <c:v>62800000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D-46D0-B35C-827AEBD87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지불 현황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8D-4007-8DBD-56898655A2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78D-4007-8DBD-56898655A2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결혼예산내역!$M$6:$M$7</c:f>
              <c:strCache>
                <c:ptCount val="2"/>
                <c:pt idx="0">
                  <c:v>미지불</c:v>
                </c:pt>
                <c:pt idx="1">
                  <c:v>지불</c:v>
                </c:pt>
              </c:strCache>
            </c:strRef>
          </c:cat>
          <c:val>
            <c:numRef>
              <c:f>결혼예산내역!$N$6:$N$7</c:f>
              <c:numCache>
                <c:formatCode>_(* #,##0_);_(* \(#,##0\);_(* "-"_);_(@_)</c:formatCode>
                <c:ptCount val="2"/>
                <c:pt idx="0">
                  <c:v>405562100</c:v>
                </c:pt>
                <c:pt idx="1">
                  <c:v>56030000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D-4007-8DBD-56898655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1</xdr:rowOff>
    </xdr:from>
    <xdr:to>
      <xdr:col>5</xdr:col>
      <xdr:colOff>38100</xdr:colOff>
      <xdr:row>33</xdr:row>
      <xdr:rowOff>38101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880AC11-A89E-4A75-AFF1-C8BD45F9D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257175</xdr:colOff>
      <xdr:row>12</xdr:row>
      <xdr:rowOff>4762</xdr:rowOff>
    </xdr:from>
    <xdr:to>
      <xdr:col>10</xdr:col>
      <xdr:colOff>9525</xdr:colOff>
      <xdr:row>25</xdr:row>
      <xdr:rowOff>23812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A9B7F85-D814-4041-9759-CFB9CCC24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847725</xdr:colOff>
      <xdr:row>15</xdr:row>
      <xdr:rowOff>190500</xdr:rowOff>
    </xdr:from>
    <xdr:ext cx="925510" cy="33624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ECA86D7-8260-414C-BB8B-BEE5DBBA6F2A}"/>
            </a:ext>
          </a:extLst>
        </xdr:cNvPr>
        <xdr:cNvSpPr txBox="1"/>
      </xdr:nvSpPr>
      <xdr:spPr>
        <a:xfrm>
          <a:off x="3000375" y="3019425"/>
          <a:ext cx="92551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 b="1"/>
            <a:t>※ </a:t>
          </a:r>
          <a:r>
            <a:rPr lang="ko-KR" altLang="en-US" sz="1100" b="1"/>
            <a:t>집은 제외</a:t>
          </a:r>
        </a:p>
      </xdr:txBody>
    </xdr:sp>
    <xdr:clientData/>
  </xdr:oneCellAnchor>
  <xdr:twoCellAnchor>
    <xdr:from>
      <xdr:col>10</xdr:col>
      <xdr:colOff>257175</xdr:colOff>
      <xdr:row>9</xdr:row>
      <xdr:rowOff>71437</xdr:rowOff>
    </xdr:from>
    <xdr:to>
      <xdr:col>14</xdr:col>
      <xdr:colOff>1933575</xdr:colOff>
      <xdr:row>22</xdr:row>
      <xdr:rowOff>166687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FDAE7086-1550-444B-8CB6-76F6395BD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8A593C-9E25-4E0A-9E60-110D4BF40B16}" name="표1" displayName="표1" ref="B4:H18" totalsRowShown="0" headerRowDxfId="97" dataDxfId="96" tableBorderDxfId="95">
  <tableColumns count="7">
    <tableColumn id="1" xr3:uid="{231FD0AE-9928-4BE3-9B66-84203D841CA6}" name="idx" dataDxfId="94">
      <calculatedColumnFormula>ROW()-ROW(표1[[#Headers],[idx]])</calculatedColumnFormula>
    </tableColumn>
    <tableColumn id="2" xr3:uid="{8FC83E17-6CA6-4CC0-BC88-AB6F2D351043}" name="이름" dataDxfId="93"/>
    <tableColumn id="3" xr3:uid="{BE6B9234-3D54-474F-9AB2-F6BE762EA776}" name="위치" dataDxfId="92"/>
    <tableColumn id="7" xr3:uid="{747CC4A8-372B-4342-9352-CAA7AE3D282A}" name="가용여부" dataDxfId="91"/>
    <tableColumn id="4" xr3:uid="{E4AF1FD4-3287-48D8-9847-C59A3AFFE087}" name="금액(원)" dataDxfId="90" dataCellStyle="쉼표 [0]"/>
    <tableColumn id="6" xr3:uid="{0F10D7B0-4C31-4730-998E-543CAE3C1590}" name="금액(한글)" dataDxfId="89" dataCellStyle="쉼표 [0]">
      <calculatedColumnFormula>NUMBERSTRING(표1[금액(원)], 1)</calculatedColumnFormula>
    </tableColumn>
    <tableColumn id="5" xr3:uid="{7CE544A7-FFD1-4586-B9CB-3D60754C7243}" name="비고" dataDxfId="88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B3ECE3-1C5F-42F2-B23D-9984115EC527}" name="표2" displayName="표2" ref="J4:M10" totalsRowShown="0" headerRowDxfId="87" dataDxfId="86" tableBorderDxfId="85">
  <tableColumns count="4">
    <tableColumn id="1" xr3:uid="{C4844300-5422-4E84-9D85-013AFBECEDE5}" name="이름" dataDxfId="84"/>
    <tableColumn id="5" xr3:uid="{6A138BCA-7CDB-411C-991C-F3B92E00AC7D}" name="가용여부" dataDxfId="83"/>
    <tableColumn id="2" xr3:uid="{76AAB6EB-3D92-4278-ABA7-FC324CB6D154}" name="총 금액(원)" dataDxfId="82" dataCellStyle="쉼표 [0]">
      <calculatedColumnFormula>SUMIFS(표1[금액(원)], 표1[이름], 표2[[#This Row],[이름]], 표1[가용여부], 표2[가용여부])</calculatedColumnFormula>
    </tableColumn>
    <tableColumn id="3" xr3:uid="{75BC5CDD-0BFA-4DB7-917E-144CEE56C2D9}" name="총 금액(한글)" dataDxfId="81">
      <calculatedColumnFormula>NUMBERSTRING(표2[총 금액(원)], 1)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9316683-D540-4B71-8C68-1AAC6BAC5767}" name="표9" displayName="표9" ref="S4:T6" totalsRowShown="0" headerRowDxfId="80">
  <tableColumns count="2">
    <tableColumn id="1" xr3:uid="{00BC295E-CC30-4AF7-9AB7-3433A89E1651}" name="항목" dataDxfId="79"/>
    <tableColumn id="2" xr3:uid="{397BCC64-A072-4788-9672-6E63DD41D596}" name="비용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DBC65D-7DEB-48CC-BFC0-703D919AD896}" name="표3" displayName="표3" ref="Q5:Y69" totalsRowShown="0" headerRowDxfId="75" dataDxfId="73" headerRowBorderDxfId="74" tableBorderDxfId="72" totalsRowBorderDxfId="71">
  <tableColumns count="9">
    <tableColumn id="1" xr3:uid="{E5C709EC-0E47-4EDD-9AB4-82AF8B5411A5}" name="idx" dataDxfId="70" totalsRowDxfId="69">
      <calculatedColumnFormula>ROW()-ROW(표3[[#Headers],[idx]])</calculatedColumnFormula>
    </tableColumn>
    <tableColumn id="2" xr3:uid="{032192ED-0766-44F7-B9BA-201AC15667F2}" name="대분류" dataDxfId="68" totalsRowDxfId="67"/>
    <tableColumn id="3" xr3:uid="{676152BA-B8A3-4CCD-B6FB-17F2F86B68B1}" name="중분류" dataDxfId="66" totalsRowDxfId="65"/>
    <tableColumn id="4" xr3:uid="{AB904A36-93D6-4381-8BDD-5B9EB9190422}" name="소분류" dataDxfId="64" totalsRowDxfId="63"/>
    <tableColumn id="10" xr3:uid="{3A5F6F4C-1C18-4BF9-92C1-2B1EFE1DEF4C}" name="지불자" dataDxfId="62" totalsRowDxfId="61"/>
    <tableColumn id="9" xr3:uid="{915B80BF-58AD-4453-B3DE-E2466B56274D}" name="지불여부" dataDxfId="60" totalsRowDxfId="59"/>
    <tableColumn id="5" xr3:uid="{B9CAB3FE-4A1D-470C-AC88-A96041EA3259}" name="예산" dataDxfId="58" dataCellStyle="쉼표 [0]"/>
    <tableColumn id="8" xr3:uid="{F8B507DA-F643-41E8-964C-BE9288CF0913}" name="예산(한글)" dataDxfId="57" totalsRowDxfId="56" dataCellStyle="쉼표 [0]">
      <calculatedColumnFormula>NUMBERSTRING(표3[[#This Row],[예산]], 1)</calculatedColumnFormula>
    </tableColumn>
    <tableColumn id="6" xr3:uid="{02EB1C3D-28FF-414C-B4B1-8E06ADD3C327}" name="내용" dataDxfId="55" totalsRowDxfId="5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6D64D37-4340-44DE-9947-46BB555F9F82}" name="표6" displayName="표6" ref="B5:E15" totalsRowCount="1" headerRowDxfId="53" dataDxfId="51" totalsRowDxfId="49" headerRowBorderDxfId="52" tableBorderDxfId="50" totalsRowBorderDxfId="48">
  <sortState ref="B6:E14">
    <sortCondition descending="1" ref="D5:D14"/>
  </sortState>
  <tableColumns count="4">
    <tableColumn id="1" xr3:uid="{76637792-AEA0-4A51-A431-6B2908A4CD02}" name="idx" dataDxfId="47" totalsRowDxfId="46">
      <calculatedColumnFormula>ROW()-ROW(표6[[#Headers],[idx]])</calculatedColumnFormula>
    </tableColumn>
    <tableColumn id="2" xr3:uid="{CBA5D722-BC58-4EED-8F39-A53E43AB0527}" name="분류" totalsRowLabel="합계" dataDxfId="45" totalsRowDxfId="44"/>
    <tableColumn id="3" xr3:uid="{5C4D2FED-9706-4B2B-BAC0-67356BD4A62F}" name="예산" totalsRowFunction="custom" dataDxfId="43" totalsRowDxfId="42" dataCellStyle="쉼표 [0]" totalsRowCellStyle="쉼표 [0]">
      <calculatedColumnFormula>SUMIF(표3[대분류], 표6[[#This Row],[분류]], 표3[예산])</calculatedColumnFormula>
      <totalsRowFormula>SUM(D6:D14)</totalsRowFormula>
    </tableColumn>
    <tableColumn id="4" xr3:uid="{51AAEA17-AE4D-4DDC-B8F9-A9C789F0838D}" name="예산(한글)" totalsRowFunction="custom" dataDxfId="41" totalsRowDxfId="40">
      <calculatedColumnFormula>NUMBERSTRING(표6[[#This Row],[예산]], 1)</calculatedColumnFormula>
      <totalsRowFormula>IF(표6[[#Totals],[예산]]=표8[[#Totals],[예산]],"-","합산 오류")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F0ECE26-4A17-4B75-8688-7740EE3CBE32}" name="표8" displayName="표8" ref="G5:J11" totalsRowCount="1" headerRowDxfId="39" dataDxfId="37" headerRowBorderDxfId="38" tableBorderDxfId="36" totalsRowBorderDxfId="35">
  <sortState ref="G6:J10">
    <sortCondition descending="1" ref="I5:I10"/>
  </sortState>
  <tableColumns count="4">
    <tableColumn id="1" xr3:uid="{540A0581-ADA6-4004-85E0-D092716FAAE9}" name="idx" dataDxfId="34" totalsRowDxfId="33">
      <calculatedColumnFormula>ROW()-ROW(표8[[#Headers],[idx]])</calculatedColumnFormula>
    </tableColumn>
    <tableColumn id="2" xr3:uid="{6359FBD5-DBFF-43F8-9ABA-51B2290BD522}" name="분류" totalsRowLabel="합계" dataDxfId="32" totalsRowDxfId="31"/>
    <tableColumn id="3" xr3:uid="{4519376C-A553-4890-A233-321D99656061}" name="예산" totalsRowFunction="custom" dataDxfId="30" totalsRowDxfId="29" dataCellStyle="쉼표 [0]" totalsRowCellStyle="쉼표 [0]">
      <calculatedColumnFormula>SUMIF(표3[지불자], 표8[[#This Row],[분류]], 표3[예산])</calculatedColumnFormula>
      <totalsRowFormula>SUM(I6:I10)</totalsRowFormula>
    </tableColumn>
    <tableColumn id="4" xr3:uid="{C1E9D029-AFEC-45E5-A63A-E49E3977A4C1}" name="예산(한글)" dataDxfId="28" totalsRowDxfId="27">
      <calculatedColumnFormula>NUMBERSTRING(표8[[#This Row],[예산]], 1)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139AED1-8792-481D-8922-3AE5314E74E9}" name="표10" displayName="표10" ref="L5:O8" totalsRowCount="1" headerRowDxfId="26" dataDxfId="24" headerRowBorderDxfId="25" tableBorderDxfId="23" totalsRowBorderDxfId="22">
  <tableColumns count="4">
    <tableColumn id="1" xr3:uid="{2E0C6E11-36A5-43C0-BB22-D9D60123C0F3}" name="idx" dataDxfId="21" totalsRowDxfId="20">
      <calculatedColumnFormula>ROW()-ROW(표10[[#Headers],[idx]])</calculatedColumnFormula>
    </tableColumn>
    <tableColumn id="2" xr3:uid="{289915BB-85F7-4ADC-BBBD-62418B45B79F}" name="분류" dataDxfId="19" totalsRowDxfId="18"/>
    <tableColumn id="3" xr3:uid="{B95ADE38-4448-456D-AA72-2449147BE063}" name="예산" totalsRowFunction="custom" dataDxfId="17" totalsRowDxfId="16" dataCellStyle="쉼표 [0]" totalsRowCellStyle="쉼표 [0]">
      <calculatedColumnFormula>SUMIF(표3[지불여부], 표10[[#This Row],[분류]], 표3[예산])</calculatedColumnFormula>
      <totalsRowFormula>SUM(N6:N7)</totalsRowFormula>
    </tableColumn>
    <tableColumn id="4" xr3:uid="{F74F4C14-33A7-4B28-BF3E-F4EED536BA9A}" name="예산(한글)" totalsRowFunction="custom" dataDxfId="15" totalsRowDxfId="14">
      <calculatedColumnFormula>NUMBERSTRING(표10[[#This Row],[예산]], 1)</calculatedColumnFormula>
      <totalsRowFormula>IF(표8[[#Totals],[예산]] = 표10[[#Totals],[예산]], "-", "합산 오류")</totalsRow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3D69C3-4D7E-43E3-A085-29A40661E7B3}" name="표1_5" displayName="표1_5" ref="B3:G22" totalsRowShown="0" headerRowDxfId="11" dataDxfId="10">
  <tableColumns count="6">
    <tableColumn id="1" xr3:uid="{FB59FD60-0D31-46F9-A305-748A5BDC1C01}" name="항목" dataDxfId="9"/>
    <tableColumn id="5" xr3:uid="{493D2591-3A6F-4007-A71D-B29E0EB70B18}" name="담당" dataDxfId="8"/>
    <tableColumn id="4" xr3:uid="{7454D39F-20F3-44B1-BC0F-FC859792CDFC}" name="대분류" dataDxfId="7"/>
    <tableColumn id="3" xr3:uid="{F5433CDD-586B-4B78-8D02-97356F4CEEA5}" name="분류" dataDxfId="6"/>
    <tableColumn id="2" xr3:uid="{111249A5-1F95-43EF-B024-E7FC81A817DC}" name="금액(원)" dataDxfId="5" dataCellStyle="쉼표 [0]"/>
    <tableColumn id="6" xr3:uid="{2E7249F5-A239-4EC6-AECD-10B3A526009A}" name="비고" dataDxfId="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EBFF01-4944-44F1-ABC7-0B61B21A510A}" name="표4" displayName="표4" ref="I3:J5" totalsRowShown="0" headerRowDxfId="3" dataDxfId="2">
  <tableColumns count="2">
    <tableColumn id="1" xr3:uid="{76F44294-16A0-4FBA-A30D-6AE72BCA53D0}" name="항목" dataDxfId="1"/>
    <tableColumn id="2" xr3:uid="{2AA03351-874D-4094-9D5A-8EF5AE708506}" name="금액(원)" dataDxfId="0" dataCellStyle="쉼표 [0]">
      <calculatedColumnFormula>SUMIFS((표1_5[금액(원)]), 표1_5[분류],표4[[#This Row],[항목]])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7" Type="http://schemas.openxmlformats.org/officeDocument/2006/relationships/table" Target="../tables/table7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naver.com/" TargetMode="Externa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464AF-5E49-48C0-A399-26E95F617486}">
  <dimension ref="B2:T18"/>
  <sheetViews>
    <sheetView showGridLines="0" workbookViewId="0">
      <selection activeCell="D14" sqref="D14"/>
    </sheetView>
  </sheetViews>
  <sheetFormatPr defaultColWidth="9" defaultRowHeight="16" x14ac:dyDescent="0.45"/>
  <cols>
    <col min="1" max="1" width="3.58203125" style="6" customWidth="1"/>
    <col min="2" max="2" width="3.83203125" style="6" bestFit="1" customWidth="1"/>
    <col min="3" max="3" width="6.33203125" style="6" bestFit="1" customWidth="1"/>
    <col min="4" max="4" width="11.33203125" style="6" bestFit="1" customWidth="1"/>
    <col min="5" max="5" width="8" style="6" bestFit="1" customWidth="1"/>
    <col min="6" max="6" width="11.5" style="6" bestFit="1" customWidth="1"/>
    <col min="7" max="7" width="11.5" style="6" customWidth="1"/>
    <col min="8" max="8" width="28.58203125" style="6" bestFit="1" customWidth="1"/>
    <col min="9" max="9" width="3.58203125" style="6" customWidth="1"/>
    <col min="10" max="11" width="9" style="6"/>
    <col min="12" max="12" width="13" style="6" bestFit="1" customWidth="1"/>
    <col min="13" max="13" width="19.25" style="6" bestFit="1" customWidth="1"/>
    <col min="14" max="14" width="3.58203125" style="6" customWidth="1"/>
    <col min="15" max="15" width="13.25" style="6" customWidth="1"/>
    <col min="16" max="16" width="8" style="6" bestFit="1" customWidth="1"/>
    <col min="17" max="17" width="16.75" style="6" bestFit="1" customWidth="1"/>
    <col min="18" max="18" width="3.58203125" style="6" customWidth="1"/>
    <col min="19" max="19" width="11" style="6" bestFit="1" customWidth="1"/>
    <col min="20" max="20" width="11.5" style="6" bestFit="1" customWidth="1"/>
    <col min="21" max="16384" width="9" style="6"/>
  </cols>
  <sheetData>
    <row r="2" spans="2:20" ht="16.5" thickBot="1" x14ac:dyDescent="0.5">
      <c r="B2" s="7" t="s">
        <v>15</v>
      </c>
      <c r="C2" s="8"/>
      <c r="D2" s="8"/>
      <c r="E2" s="8"/>
      <c r="F2" s="8"/>
      <c r="G2" s="8"/>
      <c r="H2" s="8"/>
      <c r="J2" s="7" t="s">
        <v>26</v>
      </c>
      <c r="K2" s="7"/>
      <c r="L2" s="8"/>
      <c r="M2" s="8"/>
      <c r="O2" s="7" t="s">
        <v>27</v>
      </c>
      <c r="P2" s="7"/>
      <c r="Q2" s="8"/>
      <c r="S2" s="7" t="s">
        <v>251</v>
      </c>
      <c r="T2" s="7"/>
    </row>
    <row r="3" spans="2:20" ht="3" customHeight="1" thickTop="1" x14ac:dyDescent="0.45"/>
    <row r="4" spans="2:20" x14ac:dyDescent="0.45">
      <c r="B4" s="9" t="s">
        <v>0</v>
      </c>
      <c r="C4" s="5" t="s">
        <v>1</v>
      </c>
      <c r="D4" s="5" t="s">
        <v>2</v>
      </c>
      <c r="E4" s="5" t="s">
        <v>43</v>
      </c>
      <c r="F4" s="5" t="s">
        <v>13</v>
      </c>
      <c r="G4" s="10" t="s">
        <v>237</v>
      </c>
      <c r="H4" s="10" t="s">
        <v>3</v>
      </c>
      <c r="J4" s="9" t="s">
        <v>22</v>
      </c>
      <c r="K4" s="9" t="s">
        <v>235</v>
      </c>
      <c r="L4" s="5" t="s">
        <v>25</v>
      </c>
      <c r="M4" s="10" t="s">
        <v>24</v>
      </c>
      <c r="O4" s="12" t="s">
        <v>25</v>
      </c>
      <c r="P4" s="12" t="s">
        <v>43</v>
      </c>
      <c r="Q4" s="12" t="s">
        <v>24</v>
      </c>
      <c r="S4" s="17" t="s">
        <v>248</v>
      </c>
      <c r="T4" s="17" t="s">
        <v>249</v>
      </c>
    </row>
    <row r="5" spans="2:20" x14ac:dyDescent="0.45">
      <c r="B5" s="9">
        <f>ROW()-ROW(표1[[#Headers],[idx]])</f>
        <v>1</v>
      </c>
      <c r="C5" s="5" t="s">
        <v>4</v>
      </c>
      <c r="D5" s="5" t="s">
        <v>5</v>
      </c>
      <c r="E5" s="5" t="s">
        <v>44</v>
      </c>
      <c r="F5" s="1">
        <v>32000000</v>
      </c>
      <c r="G5" s="46" t="str">
        <f>NUMBERSTRING(표1[금액(원)], 1)</f>
        <v>삼천이백만</v>
      </c>
      <c r="H5" s="2" t="s">
        <v>6</v>
      </c>
      <c r="J5" s="9" t="s">
        <v>23</v>
      </c>
      <c r="K5" s="9" t="s">
        <v>150</v>
      </c>
      <c r="L5" s="11">
        <f>SUMIFS(표1[금액(원)], 표1[이름], 표2[[#This Row],[이름]], 표1[가용여부], 표2[가용여부])</f>
        <v>139000000</v>
      </c>
      <c r="M5" s="32" t="str">
        <f>NUMBERSTRING(표2[총 금액(원)], 1)</f>
        <v>일억삼천구백만</v>
      </c>
      <c r="O5" s="13">
        <f>SUMIFS(표1[금액(원)], 표1[가용여부], P5)</f>
        <v>350000000</v>
      </c>
      <c r="P5" s="13" t="s">
        <v>44</v>
      </c>
      <c r="Q5" s="14" t="str">
        <f>NUMBERSTRING(O5, 1)</f>
        <v>삼억오천만</v>
      </c>
      <c r="S5" s="6" t="s">
        <v>250</v>
      </c>
      <c r="T5" s="16">
        <f>표6[[#Totals],[예산]]</f>
        <v>461592100</v>
      </c>
    </row>
    <row r="6" spans="2:20" x14ac:dyDescent="0.45">
      <c r="B6" s="9">
        <f>ROW()-ROW(표1[[#Headers],[idx]])</f>
        <v>2</v>
      </c>
      <c r="C6" s="5" t="s">
        <v>4</v>
      </c>
      <c r="D6" s="5" t="s">
        <v>7</v>
      </c>
      <c r="E6" s="5" t="s">
        <v>44</v>
      </c>
      <c r="F6" s="1">
        <v>50000000</v>
      </c>
      <c r="G6" s="46" t="str">
        <f>NUMBERSTRING(표1[금액(원)], 1)</f>
        <v>오천만</v>
      </c>
      <c r="H6" s="2" t="s">
        <v>8</v>
      </c>
      <c r="J6" s="9" t="s">
        <v>23</v>
      </c>
      <c r="K6" s="9" t="s">
        <v>236</v>
      </c>
      <c r="L6" s="11">
        <f>SUMIFS(표1[금액(원)], 표1[이름], 표2[[#This Row],[이름]], 표1[가용여부], 표2[가용여부])</f>
        <v>5500000</v>
      </c>
      <c r="M6" s="32" t="str">
        <f>NUMBERSTRING(표2[총 금액(원)], 1)</f>
        <v>오백오십만</v>
      </c>
      <c r="S6" s="6" t="s">
        <v>247</v>
      </c>
      <c r="T6" s="22">
        <f>T5-O5</f>
        <v>111592100</v>
      </c>
    </row>
    <row r="7" spans="2:20" x14ac:dyDescent="0.45">
      <c r="B7" s="9">
        <f>ROW()-ROW(표1[[#Headers],[idx]])</f>
        <v>3</v>
      </c>
      <c r="C7" s="5" t="s">
        <v>4</v>
      </c>
      <c r="D7" s="5" t="s">
        <v>9</v>
      </c>
      <c r="E7" s="5" t="s">
        <v>44</v>
      </c>
      <c r="F7" s="1">
        <v>43000000</v>
      </c>
      <c r="G7" s="46" t="str">
        <f>NUMBERSTRING(표1[금액(원)], 1)</f>
        <v>사천삼백만</v>
      </c>
      <c r="H7" s="2" t="s">
        <v>10</v>
      </c>
      <c r="J7" s="9" t="s">
        <v>28</v>
      </c>
      <c r="K7" s="9" t="s">
        <v>150</v>
      </c>
      <c r="L7" s="11">
        <f>SUMIFS(표1[금액(원)], 표1[이름], 표2[[#This Row],[이름]], 표1[가용여부], 표2[가용여부])</f>
        <v>46000000</v>
      </c>
      <c r="M7" s="32" t="str">
        <f>NUMBERSTRING(표2[총 금액(원)], 1)</f>
        <v>사천육백만</v>
      </c>
    </row>
    <row r="8" spans="2:20" ht="32" x14ac:dyDescent="0.45">
      <c r="B8" s="9">
        <f>ROW()-ROW(표1[[#Headers],[idx]])</f>
        <v>4</v>
      </c>
      <c r="C8" s="5" t="s">
        <v>4</v>
      </c>
      <c r="D8" s="5" t="s">
        <v>11</v>
      </c>
      <c r="E8" s="5" t="s">
        <v>44</v>
      </c>
      <c r="F8" s="1">
        <v>14000000</v>
      </c>
      <c r="G8" s="46" t="str">
        <f>NUMBERSTRING(표1[금액(원)], 1)</f>
        <v>일천사백만</v>
      </c>
      <c r="H8" s="3" t="s">
        <v>147</v>
      </c>
      <c r="J8" s="9" t="s">
        <v>28</v>
      </c>
      <c r="K8" s="9" t="s">
        <v>236</v>
      </c>
      <c r="L8" s="11">
        <f>SUMIFS(표1[금액(원)], 표1[이름], 표2[[#This Row],[이름]], 표1[가용여부], 표2[가용여부])</f>
        <v>2500000</v>
      </c>
      <c r="M8" s="32" t="str">
        <f>NUMBERSTRING(표2[총 금액(원)], 1)</f>
        <v>이백오십만</v>
      </c>
    </row>
    <row r="9" spans="2:20" ht="32" x14ac:dyDescent="0.45">
      <c r="B9" s="9">
        <f>ROW()-ROW(표1[[#Headers],[idx]])</f>
        <v>5</v>
      </c>
      <c r="C9" s="5" t="s">
        <v>4</v>
      </c>
      <c r="D9" s="5" t="s">
        <v>12</v>
      </c>
      <c r="E9" s="5" t="s">
        <v>45</v>
      </c>
      <c r="F9" s="1">
        <v>5500000</v>
      </c>
      <c r="G9" s="46" t="str">
        <f>NUMBERSTRING(표1[금액(원)], 1)</f>
        <v>오백오십만</v>
      </c>
      <c r="H9" s="3" t="s">
        <v>14</v>
      </c>
      <c r="J9" s="9" t="s">
        <v>139</v>
      </c>
      <c r="K9" s="9" t="s">
        <v>150</v>
      </c>
      <c r="L9" s="11">
        <f>SUMIFS(표1[금액(원)], 표1[이름], 표2[[#This Row],[이름]], 표1[가용여부], 표2[가용여부])</f>
        <v>105000000</v>
      </c>
      <c r="M9" s="32" t="str">
        <f>NUMBERSTRING(표2[총 금액(원)], 1)</f>
        <v>일억오백만</v>
      </c>
      <c r="Q9" s="16"/>
    </row>
    <row r="10" spans="2:20" x14ac:dyDescent="0.45">
      <c r="B10" s="4">
        <f>ROW()-ROW(표1[[#Headers],[idx]])</f>
        <v>6</v>
      </c>
      <c r="C10" s="5" t="s">
        <v>28</v>
      </c>
      <c r="D10" s="5" t="s">
        <v>35</v>
      </c>
      <c r="E10" s="5" t="s">
        <v>44</v>
      </c>
      <c r="F10" s="1">
        <v>6000000</v>
      </c>
      <c r="G10" s="46" t="str">
        <f>NUMBERSTRING(표1[금액(원)], 1)</f>
        <v>육백만</v>
      </c>
      <c r="H10" s="15" t="s">
        <v>36</v>
      </c>
      <c r="J10" s="9" t="s">
        <v>140</v>
      </c>
      <c r="K10" s="9" t="s">
        <v>44</v>
      </c>
      <c r="L10" s="11">
        <f>SUMIFS(표1[금액(원)], 표1[이름], 표2[[#This Row],[이름]], 표1[가용여부], 표2[가용여부])</f>
        <v>60000000</v>
      </c>
      <c r="M10" s="32" t="str">
        <f>NUMBERSTRING(표2[총 금액(원)], 1)</f>
        <v>육천만</v>
      </c>
      <c r="Q10" s="22"/>
    </row>
    <row r="11" spans="2:20" x14ac:dyDescent="0.45">
      <c r="B11" s="4">
        <f>ROW()-ROW(표1[[#Headers],[idx]])</f>
        <v>7</v>
      </c>
      <c r="C11" s="5" t="s">
        <v>34</v>
      </c>
      <c r="D11" s="5" t="s">
        <v>37</v>
      </c>
      <c r="E11" s="5" t="s">
        <v>44</v>
      </c>
      <c r="F11" s="1">
        <v>12000000</v>
      </c>
      <c r="G11" s="46" t="str">
        <f>NUMBERSTRING(표1[금액(원)], 1)</f>
        <v>일천이백만</v>
      </c>
      <c r="H11" s="2" t="s">
        <v>38</v>
      </c>
    </row>
    <row r="12" spans="2:20" x14ac:dyDescent="0.45">
      <c r="B12" s="4">
        <f>ROW()-ROW(표1[[#Headers],[idx]])</f>
        <v>8</v>
      </c>
      <c r="C12" s="5" t="s">
        <v>28</v>
      </c>
      <c r="D12" s="5" t="s">
        <v>39</v>
      </c>
      <c r="E12" s="5" t="s">
        <v>44</v>
      </c>
      <c r="F12" s="1">
        <v>18000000</v>
      </c>
      <c r="G12" s="46" t="str">
        <f>NUMBERSTRING(표1[금액(원)], 1)</f>
        <v>일천팔백만</v>
      </c>
      <c r="H12" s="2" t="s">
        <v>36</v>
      </c>
      <c r="O12" s="16"/>
      <c r="Q12" s="16"/>
    </row>
    <row r="13" spans="2:20" x14ac:dyDescent="0.45">
      <c r="B13" s="4">
        <f>ROW()-ROW(표1[[#Headers],[idx]])</f>
        <v>9</v>
      </c>
      <c r="C13" s="5" t="s">
        <v>28</v>
      </c>
      <c r="D13" s="5" t="s">
        <v>39</v>
      </c>
      <c r="E13" s="5" t="s">
        <v>44</v>
      </c>
      <c r="F13" s="1">
        <v>10000000</v>
      </c>
      <c r="G13" s="46" t="str">
        <f>NUMBERSTRING(표1[금액(원)], 1)</f>
        <v>일천만</v>
      </c>
      <c r="H13" s="2" t="s">
        <v>40</v>
      </c>
      <c r="R13" s="31"/>
    </row>
    <row r="14" spans="2:20" x14ac:dyDescent="0.45">
      <c r="B14" s="4">
        <f>ROW()-ROW(표1[[#Headers],[idx]])</f>
        <v>10</v>
      </c>
      <c r="C14" s="5" t="s">
        <v>28</v>
      </c>
      <c r="D14" s="5" t="s">
        <v>41</v>
      </c>
      <c r="E14" s="5" t="s">
        <v>45</v>
      </c>
      <c r="F14" s="1">
        <v>2500000</v>
      </c>
      <c r="G14" s="46" t="str">
        <f>NUMBERSTRING(표1[금액(원)], 1)</f>
        <v>이백오십만</v>
      </c>
      <c r="H14" s="2" t="s">
        <v>42</v>
      </c>
      <c r="O14" s="22"/>
    </row>
    <row r="15" spans="2:20" x14ac:dyDescent="0.45">
      <c r="B15" s="4">
        <f>ROW()-ROW(표1[[#Headers],[idx]])</f>
        <v>11</v>
      </c>
      <c r="C15" s="5" t="s">
        <v>139</v>
      </c>
      <c r="D15" s="30" t="s">
        <v>153</v>
      </c>
      <c r="E15" s="5" t="s">
        <v>44</v>
      </c>
      <c r="F15" s="1">
        <v>100000000</v>
      </c>
      <c r="G15" s="46" t="str">
        <f>NUMBERSTRING(표1[금액(원)], 1)</f>
        <v>일억</v>
      </c>
      <c r="H15" s="2" t="s">
        <v>155</v>
      </c>
    </row>
    <row r="16" spans="2:20" x14ac:dyDescent="0.45">
      <c r="B16" s="4">
        <f>ROW()-ROW(표1[[#Headers],[idx]])</f>
        <v>12</v>
      </c>
      <c r="C16" s="5" t="s">
        <v>139</v>
      </c>
      <c r="D16" s="30" t="s">
        <v>149</v>
      </c>
      <c r="E16" s="5" t="s">
        <v>150</v>
      </c>
      <c r="F16" s="1">
        <v>5000000</v>
      </c>
      <c r="G16" s="46" t="str">
        <f>NUMBERSTRING(표1[금액(원)], 1)</f>
        <v>오백만</v>
      </c>
      <c r="H16" s="2" t="s">
        <v>151</v>
      </c>
    </row>
    <row r="17" spans="2:17" x14ac:dyDescent="0.45">
      <c r="B17" s="4">
        <f>ROW()-ROW(표1[[#Headers],[idx]])</f>
        <v>13</v>
      </c>
      <c r="C17" s="5" t="s">
        <v>140</v>
      </c>
      <c r="D17" s="30" t="s">
        <v>153</v>
      </c>
      <c r="E17" s="5" t="s">
        <v>44</v>
      </c>
      <c r="F17" s="1">
        <v>50000000</v>
      </c>
      <c r="G17" s="46" t="str">
        <f>NUMBERSTRING(표1[금액(원)], 1)</f>
        <v>오천만</v>
      </c>
      <c r="H17" s="2" t="s">
        <v>155</v>
      </c>
    </row>
    <row r="18" spans="2:17" x14ac:dyDescent="0.45">
      <c r="B18" s="4">
        <f>ROW()-ROW(표1[[#Headers],[idx]])</f>
        <v>14</v>
      </c>
      <c r="C18" s="5" t="s">
        <v>140</v>
      </c>
      <c r="D18" s="5" t="s">
        <v>149</v>
      </c>
      <c r="E18" s="5" t="s">
        <v>150</v>
      </c>
      <c r="F18" s="1">
        <v>10000000</v>
      </c>
      <c r="G18" s="46" t="str">
        <f>NUMBERSTRING(표1[금액(원)], 1)</f>
        <v>일천만</v>
      </c>
      <c r="H18" s="2" t="s">
        <v>154</v>
      </c>
      <c r="Q18" s="16"/>
    </row>
  </sheetData>
  <phoneticPr fontId="2" type="noConversion"/>
  <conditionalFormatting sqref="B5:H18">
    <cfRule type="expression" dxfId="98" priority="2">
      <formula>IF($C5&lt;&gt;$C6, TRUE, FALSE)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DAAA-C3F9-4C36-A7BB-AD2815D694F8}">
  <dimension ref="B2:AF69"/>
  <sheetViews>
    <sheetView showGridLines="0" tabSelected="1" topLeftCell="B5" workbookViewId="0">
      <selection activeCell="B5" sqref="B5"/>
    </sheetView>
  </sheetViews>
  <sheetFormatPr defaultColWidth="9" defaultRowHeight="16" x14ac:dyDescent="0.45"/>
  <cols>
    <col min="1" max="1" width="3.58203125" style="6" customWidth="1"/>
    <col min="2" max="2" width="3.83203125" style="6" bestFit="1" customWidth="1"/>
    <col min="3" max="3" width="8" style="6" bestFit="1" customWidth="1"/>
    <col min="4" max="4" width="12.75" style="6" bestFit="1" customWidth="1"/>
    <col min="5" max="5" width="22.25" style="6" bestFit="1" customWidth="1"/>
    <col min="6" max="6" width="3.58203125" style="6" customWidth="1"/>
    <col min="7" max="7" width="3.83203125" style="6" bestFit="1" customWidth="1"/>
    <col min="8" max="8" width="4.75" style="6" bestFit="1" customWidth="1"/>
    <col min="9" max="9" width="12.75" style="6" bestFit="1" customWidth="1"/>
    <col min="10" max="10" width="25.75" style="6" bestFit="1" customWidth="1"/>
    <col min="11" max="11" width="3.58203125" style="6" customWidth="1"/>
    <col min="12" max="12" width="3.83203125" style="6" bestFit="1" customWidth="1"/>
    <col min="13" max="13" width="9.33203125" style="6" bestFit="1" customWidth="1"/>
    <col min="14" max="14" width="12.75" style="6" bestFit="1" customWidth="1"/>
    <col min="15" max="15" width="22.25" style="6" bestFit="1" customWidth="1"/>
    <col min="16" max="16" width="3.58203125" style="6" customWidth="1"/>
    <col min="17" max="17" width="3.83203125" style="6" bestFit="1" customWidth="1"/>
    <col min="18" max="18" width="8" style="6" bestFit="1" customWidth="1"/>
    <col min="19" max="19" width="15.33203125" style="6" bestFit="1" customWidth="1"/>
    <col min="20" max="20" width="24.33203125" style="6" bestFit="1" customWidth="1"/>
    <col min="21" max="21" width="6.33203125" style="6" bestFit="1" customWidth="1"/>
    <col min="22" max="22" width="8" style="6" bestFit="1" customWidth="1"/>
    <col min="23" max="23" width="11.5" style="6" bestFit="1" customWidth="1"/>
    <col min="24" max="24" width="20" style="6" bestFit="1" customWidth="1"/>
    <col min="25" max="25" width="31.25" style="6" bestFit="1" customWidth="1"/>
    <col min="26" max="26" width="3.58203125" style="6" customWidth="1"/>
    <col min="27" max="27" width="9" style="6"/>
    <col min="28" max="28" width="13" style="6" bestFit="1" customWidth="1"/>
    <col min="29" max="29" width="19.75" style="6" customWidth="1"/>
    <col min="30" max="30" width="13.5" style="6" bestFit="1" customWidth="1"/>
    <col min="31" max="16384" width="9" style="6"/>
  </cols>
  <sheetData>
    <row r="2" spans="2:31" ht="16.5" thickBot="1" x14ac:dyDescent="0.5">
      <c r="B2" s="66" t="s">
        <v>241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Q2" s="56" t="s">
        <v>48</v>
      </c>
      <c r="R2" s="57"/>
      <c r="S2" s="57"/>
      <c r="T2" s="57"/>
      <c r="U2" s="57"/>
      <c r="V2" s="57"/>
      <c r="W2" s="57"/>
      <c r="X2" s="57"/>
      <c r="Y2" s="57"/>
      <c r="AB2" s="6" t="s">
        <v>52</v>
      </c>
    </row>
    <row r="3" spans="2:31" ht="5.15" customHeight="1" x14ac:dyDescent="0.45"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Q3" s="62"/>
      <c r="R3" s="61"/>
      <c r="S3" s="61"/>
      <c r="T3" s="61"/>
      <c r="U3" s="61"/>
      <c r="V3" s="61"/>
      <c r="W3" s="61"/>
      <c r="X3" s="61"/>
      <c r="Y3" s="61"/>
    </row>
    <row r="4" spans="2:31" x14ac:dyDescent="0.45">
      <c r="B4" s="63" t="s">
        <v>238</v>
      </c>
      <c r="G4" s="63" t="s">
        <v>245</v>
      </c>
      <c r="L4" s="63" t="s">
        <v>239</v>
      </c>
      <c r="Q4" s="63" t="s">
        <v>240</v>
      </c>
    </row>
    <row r="5" spans="2:31" x14ac:dyDescent="0.45">
      <c r="B5" s="33" t="s">
        <v>230</v>
      </c>
      <c r="C5" s="34" t="s">
        <v>231</v>
      </c>
      <c r="D5" s="34" t="s">
        <v>176</v>
      </c>
      <c r="E5" s="35" t="s">
        <v>233</v>
      </c>
      <c r="G5" s="33" t="s">
        <v>230</v>
      </c>
      <c r="H5" s="34" t="s">
        <v>231</v>
      </c>
      <c r="I5" s="34" t="s">
        <v>175</v>
      </c>
      <c r="J5" s="35" t="s">
        <v>232</v>
      </c>
      <c r="L5" s="33" t="s">
        <v>0</v>
      </c>
      <c r="M5" s="34" t="s">
        <v>231</v>
      </c>
      <c r="N5" s="34" t="s">
        <v>175</v>
      </c>
      <c r="O5" s="35" t="s">
        <v>232</v>
      </c>
      <c r="Q5" s="33" t="s">
        <v>16</v>
      </c>
      <c r="R5" s="34" t="s">
        <v>17</v>
      </c>
      <c r="S5" s="34" t="s">
        <v>18</v>
      </c>
      <c r="T5" s="34" t="s">
        <v>19</v>
      </c>
      <c r="U5" s="34" t="s">
        <v>170</v>
      </c>
      <c r="V5" s="34" t="s">
        <v>141</v>
      </c>
      <c r="W5" s="34" t="s">
        <v>29</v>
      </c>
      <c r="X5" s="34" t="s">
        <v>92</v>
      </c>
      <c r="Y5" s="34" t="s">
        <v>20</v>
      </c>
    </row>
    <row r="6" spans="2:31" x14ac:dyDescent="0.45">
      <c r="B6" s="48">
        <f>ROW()-ROW(표6[[#Headers],[idx]])</f>
        <v>1</v>
      </c>
      <c r="C6" s="36" t="s">
        <v>181</v>
      </c>
      <c r="D6" s="39">
        <f>SUMIF(표3[대분류], 표6[[#This Row],[분류]], 표3[예산])</f>
        <v>406167100</v>
      </c>
      <c r="E6" s="49" t="str">
        <f>NUMBERSTRING(표6[[#This Row],[예산]], 1)</f>
        <v>사억육백일십육만칠천일백</v>
      </c>
      <c r="G6" s="48">
        <f>ROW()-ROW(표8[[#Headers],[idx]])</f>
        <v>1</v>
      </c>
      <c r="H6" s="36" t="s">
        <v>171</v>
      </c>
      <c r="I6" s="39">
        <f>SUMIF(표3[지불자], 표8[[#This Row],[분류]], 표3[예산])</f>
        <v>193472700</v>
      </c>
      <c r="J6" s="49" t="str">
        <f>NUMBERSTRING(표8[[#This Row],[예산]], 1)</f>
        <v>일억구천삼백사십칠만이천칠백</v>
      </c>
      <c r="L6" s="48">
        <f>ROW()-ROW(표10[[#Headers],[idx]])</f>
        <v>1</v>
      </c>
      <c r="M6" s="36" t="s">
        <v>165</v>
      </c>
      <c r="N6" s="39">
        <f>SUMIF(표3[지불여부], 표10[[#This Row],[분류]], 표3[예산])</f>
        <v>405562100</v>
      </c>
      <c r="O6" s="49" t="str">
        <f>NUMBERSTRING(표10[[#This Row],[예산]], 1)</f>
        <v>사억오백오십육만이천일백</v>
      </c>
      <c r="Q6" s="48">
        <f>ROW()-ROW(표3[[#Headers],[idx]])</f>
        <v>1</v>
      </c>
      <c r="R6" s="36" t="s">
        <v>33</v>
      </c>
      <c r="S6" s="37" t="s">
        <v>211</v>
      </c>
      <c r="T6" s="37" t="s">
        <v>164</v>
      </c>
      <c r="U6" s="36" t="s">
        <v>172</v>
      </c>
      <c r="V6" s="36" t="s">
        <v>143</v>
      </c>
      <c r="W6" s="38">
        <v>140000000</v>
      </c>
      <c r="X6" s="38" t="str">
        <f>NUMBERSTRING(표3[[#This Row],[예산]], 1)</f>
        <v>일억사천만</v>
      </c>
      <c r="Y6" s="60" t="s">
        <v>164</v>
      </c>
      <c r="AC6" s="6" t="s">
        <v>53</v>
      </c>
      <c r="AE6" s="6" t="s">
        <v>54</v>
      </c>
    </row>
    <row r="7" spans="2:31" x14ac:dyDescent="0.45">
      <c r="B7" s="48">
        <f>ROW()-ROW(표6[[#Headers],[idx]])</f>
        <v>2</v>
      </c>
      <c r="C7" s="36" t="s">
        <v>183</v>
      </c>
      <c r="D7" s="39">
        <f>SUMIF(표3[대분류], 표6[[#This Row],[분류]], 표3[예산])</f>
        <v>18000000</v>
      </c>
      <c r="E7" s="49" t="str">
        <f>NUMBERSTRING(표6[[#This Row],[예산]], 1)</f>
        <v>일천팔백만</v>
      </c>
      <c r="G7" s="48">
        <f>ROW()-ROW(표8[[#Headers],[idx]])</f>
        <v>2</v>
      </c>
      <c r="H7" s="36" t="s">
        <v>190</v>
      </c>
      <c r="I7" s="39">
        <f>SUMIF(표3[지불자], 표8[[#This Row],[분류]], 표3[예산])</f>
        <v>105319400</v>
      </c>
      <c r="J7" s="49" t="str">
        <f>NUMBERSTRING(표8[[#This Row],[예산]], 1)</f>
        <v>일억오백삼십일만구천사백</v>
      </c>
      <c r="L7" s="48">
        <f>ROW()-ROW(표10[[#Headers],[idx]])</f>
        <v>2</v>
      </c>
      <c r="M7" s="36" t="s">
        <v>156</v>
      </c>
      <c r="N7" s="39">
        <f>SUMIF(표3[지불여부], 표10[[#This Row],[분류]], 표3[예산])</f>
        <v>56030000</v>
      </c>
      <c r="O7" s="49" t="str">
        <f>NUMBERSTRING(표10[[#This Row],[예산]], 1)</f>
        <v>오천육백삼만</v>
      </c>
      <c r="Q7" s="48">
        <f>ROW()-ROW(표3[[#Headers],[idx]])</f>
        <v>2</v>
      </c>
      <c r="R7" s="36" t="s">
        <v>33</v>
      </c>
      <c r="S7" s="37" t="s">
        <v>211</v>
      </c>
      <c r="T7" s="37" t="s">
        <v>164</v>
      </c>
      <c r="U7" s="36" t="s">
        <v>172</v>
      </c>
      <c r="V7" s="36" t="s">
        <v>156</v>
      </c>
      <c r="W7" s="38">
        <v>10000000</v>
      </c>
      <c r="X7" s="38" t="str">
        <f>NUMBERSTRING(표3[[#This Row],[예산]], 1)</f>
        <v>일천만</v>
      </c>
      <c r="Y7" s="60" t="s">
        <v>164</v>
      </c>
      <c r="AE7" s="18" t="s">
        <v>55</v>
      </c>
    </row>
    <row r="8" spans="2:31" x14ac:dyDescent="0.45">
      <c r="B8" s="48">
        <f>ROW()-ROW(표6[[#Headers],[idx]])</f>
        <v>3</v>
      </c>
      <c r="C8" s="36" t="s">
        <v>223</v>
      </c>
      <c r="D8" s="39">
        <f>SUMIF(표3[대분류], 표6[[#This Row],[분류]], 표3[예산])</f>
        <v>11000000</v>
      </c>
      <c r="E8" s="49" t="str">
        <f>NUMBERSTRING(표6[[#This Row],[예산]], 1)</f>
        <v>일천일백만</v>
      </c>
      <c r="G8" s="48">
        <f>ROW()-ROW(표8[[#Headers],[idx]])</f>
        <v>3</v>
      </c>
      <c r="H8" s="36" t="s">
        <v>192</v>
      </c>
      <c r="I8" s="39">
        <f>SUMIF(표3[지불자], 표8[[#This Row],[분류]], 표3[예산])</f>
        <v>100000000</v>
      </c>
      <c r="J8" s="49" t="str">
        <f>NUMBERSTRING(표8[[#This Row],[예산]], 1)</f>
        <v>일억</v>
      </c>
      <c r="L8" s="50"/>
      <c r="M8" s="40"/>
      <c r="N8" s="58">
        <f>SUM(N6:N7)</f>
        <v>461592100</v>
      </c>
      <c r="O8" s="51" t="str">
        <f>IF(표8[[#Totals],[예산]] = 표10[[#Totals],[예산]], "-", "합산 오류")</f>
        <v>-</v>
      </c>
      <c r="Q8" s="48">
        <f>ROW()-ROW(표3[[#Headers],[idx]])</f>
        <v>3</v>
      </c>
      <c r="R8" s="36" t="s">
        <v>182</v>
      </c>
      <c r="S8" s="37" t="s">
        <v>211</v>
      </c>
      <c r="T8" s="37" t="s">
        <v>164</v>
      </c>
      <c r="U8" s="36" t="s">
        <v>191</v>
      </c>
      <c r="V8" s="36" t="s">
        <v>156</v>
      </c>
      <c r="W8" s="38">
        <v>40000000</v>
      </c>
      <c r="X8" s="38" t="str">
        <f>NUMBERSTRING(표3[[#This Row],[예산]], 1)</f>
        <v>사천만</v>
      </c>
      <c r="Y8" s="60" t="s">
        <v>164</v>
      </c>
    </row>
    <row r="9" spans="2:31" x14ac:dyDescent="0.45">
      <c r="B9" s="48">
        <f>ROW()-ROW(표6[[#Headers],[idx]])</f>
        <v>4</v>
      </c>
      <c r="C9" s="36" t="s">
        <v>225</v>
      </c>
      <c r="D9" s="39">
        <f>SUMIF(표3[대분류], 표6[[#This Row],[분류]], 표3[예산])</f>
        <v>9880000</v>
      </c>
      <c r="E9" s="49" t="str">
        <f>NUMBERSTRING(표6[[#This Row],[예산]], 1)</f>
        <v>구백팔십팔만</v>
      </c>
      <c r="G9" s="48">
        <f>ROW()-ROW(표8[[#Headers],[idx]])</f>
        <v>4</v>
      </c>
      <c r="H9" s="36" t="s">
        <v>152</v>
      </c>
      <c r="I9" s="39">
        <f>SUMIF(표3[지불자], 표8[[#This Row],[분류]], 표3[예산])</f>
        <v>62800000</v>
      </c>
      <c r="J9" s="49" t="str">
        <f>NUMBERSTRING(표8[[#This Row],[예산]], 1)</f>
        <v>육천이백팔십만</v>
      </c>
      <c r="Q9" s="48">
        <f>ROW()-ROW(표3[[#Headers],[idx]])</f>
        <v>4</v>
      </c>
      <c r="R9" s="36" t="s">
        <v>33</v>
      </c>
      <c r="S9" s="37" t="s">
        <v>163</v>
      </c>
      <c r="T9" s="37" t="s">
        <v>164</v>
      </c>
      <c r="U9" s="36" t="s">
        <v>193</v>
      </c>
      <c r="V9" s="36" t="s">
        <v>143</v>
      </c>
      <c r="W9" s="38">
        <v>100000000</v>
      </c>
      <c r="X9" s="38" t="str">
        <f>NUMBERSTRING(표3[[#This Row],[예산]], 1)</f>
        <v>일억</v>
      </c>
      <c r="Y9" s="59" t="s">
        <v>242</v>
      </c>
      <c r="AE9" s="6" t="s">
        <v>56</v>
      </c>
    </row>
    <row r="10" spans="2:31" x14ac:dyDescent="0.45">
      <c r="B10" s="48">
        <f>ROW()-ROW(표6[[#Headers],[idx]])</f>
        <v>5</v>
      </c>
      <c r="C10" s="36" t="s">
        <v>226</v>
      </c>
      <c r="D10" s="39">
        <f>SUMIF(표3[대분류], 표6[[#This Row],[분류]], 표3[예산])</f>
        <v>3500000</v>
      </c>
      <c r="E10" s="49" t="str">
        <f>NUMBERSTRING(표6[[#This Row],[예산]], 1)</f>
        <v>삼백오십만</v>
      </c>
      <c r="G10" s="52">
        <f>ROW()-ROW(표8[[#Headers],[idx]])</f>
        <v>5</v>
      </c>
      <c r="H10" s="40" t="s">
        <v>148</v>
      </c>
      <c r="I10" s="42">
        <f>SUMIF(표3[지불자], 표8[[#This Row],[분류]], 표3[예산])</f>
        <v>0</v>
      </c>
      <c r="J10" s="53" t="str">
        <f>NUMBERSTRING(표8[[#This Row],[예산]], 1)</f>
        <v>영</v>
      </c>
      <c r="Q10" s="48">
        <f>ROW()-ROW(표3[[#Headers],[idx]])</f>
        <v>5</v>
      </c>
      <c r="R10" s="36" t="s">
        <v>33</v>
      </c>
      <c r="S10" s="37" t="s">
        <v>163</v>
      </c>
      <c r="T10" s="37" t="s">
        <v>164</v>
      </c>
      <c r="U10" s="36" t="s">
        <v>191</v>
      </c>
      <c r="V10" s="36" t="s">
        <v>143</v>
      </c>
      <c r="W10" s="38">
        <v>60000000</v>
      </c>
      <c r="X10" s="38" t="str">
        <f>NUMBERSTRING(표3[[#This Row],[예산]], 1)</f>
        <v>육천만</v>
      </c>
      <c r="Y10" s="60" t="s">
        <v>164</v>
      </c>
      <c r="AE10" s="6" t="s">
        <v>57</v>
      </c>
    </row>
    <row r="11" spans="2:31" x14ac:dyDescent="0.45">
      <c r="B11" s="48">
        <f>ROW()-ROW(표6[[#Headers],[idx]])</f>
        <v>6</v>
      </c>
      <c r="C11" s="36" t="s">
        <v>222</v>
      </c>
      <c r="D11" s="39">
        <f>SUMIF(표3[대분류], 표6[[#This Row],[분류]], 표3[예산])</f>
        <v>5500000</v>
      </c>
      <c r="E11" s="49" t="str">
        <f>NUMBERSTRING(표6[[#This Row],[예산]], 1)</f>
        <v>오백오십만</v>
      </c>
      <c r="G11" s="50"/>
      <c r="H11" s="44" t="s">
        <v>221</v>
      </c>
      <c r="I11" s="42">
        <f>SUM(I6:I10)</f>
        <v>461592100</v>
      </c>
      <c r="J11" s="51"/>
      <c r="Q11" s="48">
        <f>ROW()-ROW(표3[[#Headers],[idx]])</f>
        <v>6</v>
      </c>
      <c r="R11" s="36" t="s">
        <v>33</v>
      </c>
      <c r="S11" s="37" t="s">
        <v>163</v>
      </c>
      <c r="T11" s="37" t="s">
        <v>164</v>
      </c>
      <c r="U11" s="36" t="s">
        <v>173</v>
      </c>
      <c r="V11" s="36" t="s">
        <v>143</v>
      </c>
      <c r="W11" s="38">
        <v>50000000</v>
      </c>
      <c r="X11" s="38" t="str">
        <f>NUMBERSTRING(표3[[#This Row],[예산]], 1)</f>
        <v>오천만</v>
      </c>
      <c r="Y11" s="60" t="s">
        <v>164</v>
      </c>
    </row>
    <row r="12" spans="2:31" ht="17" x14ac:dyDescent="0.45">
      <c r="B12" s="48">
        <f>ROW()-ROW(표6[[#Headers],[idx]])</f>
        <v>7</v>
      </c>
      <c r="C12" s="36" t="s">
        <v>224</v>
      </c>
      <c r="D12" s="39">
        <f>SUMIF(표3[대분류], 표6[[#This Row],[분류]], 표3[예산])</f>
        <v>4715000</v>
      </c>
      <c r="E12" s="49" t="str">
        <f>NUMBERSTRING(표6[[#This Row],[예산]], 1)</f>
        <v>사백칠십일만오천</v>
      </c>
      <c r="G12"/>
      <c r="H12"/>
      <c r="Q12" s="48">
        <f>ROW()-ROW(표3[[#Headers],[idx]])</f>
        <v>7</v>
      </c>
      <c r="R12" s="36" t="s">
        <v>66</v>
      </c>
      <c r="S12" s="37" t="s">
        <v>67</v>
      </c>
      <c r="T12" s="37" t="s">
        <v>162</v>
      </c>
      <c r="U12" s="36" t="s">
        <v>172</v>
      </c>
      <c r="V12" s="36" t="s">
        <v>143</v>
      </c>
      <c r="W12" s="38">
        <v>1560000</v>
      </c>
      <c r="X12" s="38" t="str">
        <f>NUMBERSTRING(표3[[#This Row],[예산]], 1)</f>
        <v>일백오십육만</v>
      </c>
      <c r="Y12" s="59" t="s">
        <v>204</v>
      </c>
      <c r="AC12" s="6" t="s">
        <v>59</v>
      </c>
      <c r="AD12" s="19" t="s">
        <v>200</v>
      </c>
      <c r="AE12" s="6" t="s">
        <v>63</v>
      </c>
    </row>
    <row r="13" spans="2:31" ht="17" x14ac:dyDescent="0.45">
      <c r="B13" s="48">
        <f>ROW()-ROW(표6[[#Headers],[idx]])</f>
        <v>8</v>
      </c>
      <c r="C13" s="36" t="s">
        <v>228</v>
      </c>
      <c r="D13" s="39">
        <f>SUMIF(표3[대분류], 표6[[#This Row],[분류]], 표3[예산])</f>
        <v>2230000</v>
      </c>
      <c r="E13" s="49" t="str">
        <f>NUMBERSTRING(표6[[#This Row],[예산]], 1)</f>
        <v>이백이십삼만</v>
      </c>
      <c r="G13"/>
      <c r="H13"/>
      <c r="Q13" s="48">
        <f>ROW()-ROW(표3[[#Headers],[idx]])</f>
        <v>8</v>
      </c>
      <c r="R13" s="36" t="s">
        <v>142</v>
      </c>
      <c r="S13" s="37" t="s">
        <v>157</v>
      </c>
      <c r="T13" s="37" t="s">
        <v>158</v>
      </c>
      <c r="U13" s="36" t="s">
        <v>172</v>
      </c>
      <c r="V13" s="36" t="s">
        <v>143</v>
      </c>
      <c r="W13" s="38">
        <v>3900000</v>
      </c>
      <c r="X13" s="38" t="str">
        <f>NUMBERSTRING(표3[[#This Row],[예산]], 1)</f>
        <v>삼백구십만</v>
      </c>
      <c r="Y13" s="59" t="s">
        <v>204</v>
      </c>
      <c r="AD13" s="6" t="s">
        <v>60</v>
      </c>
      <c r="AE13" s="20"/>
    </row>
    <row r="14" spans="2:31" ht="17" x14ac:dyDescent="0.45">
      <c r="B14" s="48">
        <f>ROW()-ROW(표6[[#Headers],[idx]])</f>
        <v>9</v>
      </c>
      <c r="C14" s="36" t="s">
        <v>227</v>
      </c>
      <c r="D14" s="39">
        <f>SUMIF(표3[대분류], 표6[[#This Row],[분류]], 표3[예산])</f>
        <v>600000</v>
      </c>
      <c r="E14" s="49" t="str">
        <f>NUMBERSTRING(표6[[#This Row],[예산]], 1)</f>
        <v>육십만</v>
      </c>
      <c r="G14"/>
      <c r="H14"/>
      <c r="Q14" s="48">
        <f>ROW()-ROW(표3[[#Headers],[idx]])</f>
        <v>9</v>
      </c>
      <c r="R14" s="36" t="s">
        <v>33</v>
      </c>
      <c r="S14" s="37" t="s">
        <v>157</v>
      </c>
      <c r="T14" s="37" t="s">
        <v>159</v>
      </c>
      <c r="U14" s="36" t="s">
        <v>172</v>
      </c>
      <c r="V14" s="36" t="s">
        <v>143</v>
      </c>
      <c r="W14" s="38">
        <v>390000</v>
      </c>
      <c r="X14" s="38" t="str">
        <f>NUMBERSTRING(표3[[#This Row],[예산]], 1)</f>
        <v>삼십구만</v>
      </c>
      <c r="Y14" s="59" t="s">
        <v>204</v>
      </c>
    </row>
    <row r="15" spans="2:31" ht="17" x14ac:dyDescent="0.45">
      <c r="B15" s="50"/>
      <c r="C15" s="40" t="s">
        <v>221</v>
      </c>
      <c r="D15" s="42">
        <f>SUM(D6:D14)</f>
        <v>461592100</v>
      </c>
      <c r="E15" s="51" t="str">
        <f>IF(표6[[#Totals],[예산]]=표8[[#Totals],[예산]],"-","합산 오류")</f>
        <v>-</v>
      </c>
      <c r="G15"/>
      <c r="H15"/>
      <c r="Q15" s="48">
        <f>ROW()-ROW(표3[[#Headers],[idx]])</f>
        <v>10</v>
      </c>
      <c r="R15" s="36" t="s">
        <v>33</v>
      </c>
      <c r="S15" s="37" t="s">
        <v>157</v>
      </c>
      <c r="T15" s="37" t="s">
        <v>160</v>
      </c>
      <c r="U15" s="36" t="s">
        <v>172</v>
      </c>
      <c r="V15" s="36" t="s">
        <v>143</v>
      </c>
      <c r="W15" s="38">
        <v>165000</v>
      </c>
      <c r="X15" s="38" t="str">
        <f>NUMBERSTRING(표3[[#This Row],[예산]], 1)</f>
        <v>일십육만오천</v>
      </c>
      <c r="Y15" s="59" t="s">
        <v>204</v>
      </c>
      <c r="AE15" s="6" t="s">
        <v>73</v>
      </c>
    </row>
    <row r="16" spans="2:31" ht="17" x14ac:dyDescent="0.45">
      <c r="G16"/>
      <c r="H16"/>
      <c r="Q16" s="48">
        <f>ROW()-ROW(표3[[#Headers],[idx]])</f>
        <v>11</v>
      </c>
      <c r="R16" s="36" t="s">
        <v>33</v>
      </c>
      <c r="S16" s="37" t="s">
        <v>157</v>
      </c>
      <c r="T16" s="37" t="s">
        <v>161</v>
      </c>
      <c r="U16" s="36" t="s">
        <v>172</v>
      </c>
      <c r="V16" s="36" t="s">
        <v>143</v>
      </c>
      <c r="W16" s="38">
        <v>152100</v>
      </c>
      <c r="X16" s="38" t="str">
        <f>NUMBERSTRING(표3[[#This Row],[예산]], 1)</f>
        <v>일십오만이천일백</v>
      </c>
      <c r="Y16" s="59" t="s">
        <v>204</v>
      </c>
    </row>
    <row r="17" spans="7:32" ht="17" x14ac:dyDescent="0.45">
      <c r="G17"/>
      <c r="H17"/>
      <c r="Q17" s="48">
        <f>ROW()-ROW(표3[[#Headers],[idx]])</f>
        <v>12</v>
      </c>
      <c r="R17" s="36" t="s">
        <v>183</v>
      </c>
      <c r="S17" s="37" t="s">
        <v>184</v>
      </c>
      <c r="T17" s="64" t="s">
        <v>164</v>
      </c>
      <c r="U17" s="36" t="s">
        <v>172</v>
      </c>
      <c r="V17" s="36" t="s">
        <v>143</v>
      </c>
      <c r="W17" s="38">
        <v>4500000</v>
      </c>
      <c r="X17" s="38" t="str">
        <f>NUMBERSTRING(표3[[#This Row],[예산]], 1)</f>
        <v>사백오십만</v>
      </c>
      <c r="Y17" s="60" t="s">
        <v>164</v>
      </c>
      <c r="AE17" s="21">
        <v>43250</v>
      </c>
      <c r="AF17" s="6" t="s">
        <v>75</v>
      </c>
    </row>
    <row r="18" spans="7:32" ht="17" x14ac:dyDescent="0.45">
      <c r="G18"/>
      <c r="H18"/>
      <c r="Q18" s="48">
        <f>ROW()-ROW(표3[[#Headers],[idx]])</f>
        <v>13</v>
      </c>
      <c r="R18" s="36" t="s">
        <v>183</v>
      </c>
      <c r="S18" s="37" t="s">
        <v>185</v>
      </c>
      <c r="T18" s="64" t="s">
        <v>164</v>
      </c>
      <c r="U18" s="36" t="s">
        <v>172</v>
      </c>
      <c r="V18" s="36" t="s">
        <v>143</v>
      </c>
      <c r="W18" s="38">
        <v>5500000</v>
      </c>
      <c r="X18" s="38" t="str">
        <f>NUMBERSTRING(표3[[#This Row],[예산]], 1)</f>
        <v>오백오십만</v>
      </c>
      <c r="Y18" s="60" t="s">
        <v>164</v>
      </c>
      <c r="AE18" s="20" t="s">
        <v>58</v>
      </c>
    </row>
    <row r="19" spans="7:32" ht="17" x14ac:dyDescent="0.45">
      <c r="G19"/>
      <c r="H19"/>
      <c r="Q19" s="48">
        <f>ROW()-ROW(표3[[#Headers],[idx]])</f>
        <v>14</v>
      </c>
      <c r="R19" s="36" t="s">
        <v>183</v>
      </c>
      <c r="S19" s="37" t="s">
        <v>199</v>
      </c>
      <c r="T19" s="64" t="s">
        <v>164</v>
      </c>
      <c r="U19" s="36" t="s">
        <v>172</v>
      </c>
      <c r="V19" s="36" t="s">
        <v>143</v>
      </c>
      <c r="W19" s="38">
        <v>4000000</v>
      </c>
      <c r="X19" s="38" t="str">
        <f>NUMBERSTRING(표3[[#This Row],[예산]], 1)</f>
        <v>사백만</v>
      </c>
      <c r="Y19" s="60" t="s">
        <v>164</v>
      </c>
    </row>
    <row r="20" spans="7:32" ht="17" x14ac:dyDescent="0.45">
      <c r="G20"/>
      <c r="H20"/>
      <c r="Q20" s="48">
        <f>ROW()-ROW(표3[[#Headers],[idx]])</f>
        <v>15</v>
      </c>
      <c r="R20" s="36" t="s">
        <v>183</v>
      </c>
      <c r="S20" s="37" t="s">
        <v>186</v>
      </c>
      <c r="T20" s="64" t="s">
        <v>164</v>
      </c>
      <c r="U20" s="36" t="s">
        <v>172</v>
      </c>
      <c r="V20" s="36" t="s">
        <v>143</v>
      </c>
      <c r="W20" s="38">
        <v>3000000</v>
      </c>
      <c r="X20" s="38" t="str">
        <f>NUMBERSTRING(표3[[#This Row],[예산]], 1)</f>
        <v>삼백만</v>
      </c>
      <c r="Y20" s="60" t="s">
        <v>164</v>
      </c>
    </row>
    <row r="21" spans="7:32" ht="17" x14ac:dyDescent="0.45">
      <c r="G21"/>
      <c r="H21"/>
      <c r="Q21" s="48">
        <f>ROW()-ROW(표3[[#Headers],[idx]])</f>
        <v>16</v>
      </c>
      <c r="R21" s="36" t="s">
        <v>183</v>
      </c>
      <c r="S21" s="37" t="s">
        <v>187</v>
      </c>
      <c r="T21" s="64" t="s">
        <v>164</v>
      </c>
      <c r="U21" s="36" t="s">
        <v>172</v>
      </c>
      <c r="V21" s="36" t="s">
        <v>143</v>
      </c>
      <c r="W21" s="38">
        <v>1000000</v>
      </c>
      <c r="X21" s="38" t="str">
        <f>NUMBERSTRING(표3[[#This Row],[예산]], 1)</f>
        <v>일백만</v>
      </c>
      <c r="Y21" s="59" t="s">
        <v>244</v>
      </c>
    </row>
    <row r="22" spans="7:32" ht="17" x14ac:dyDescent="0.45">
      <c r="G22"/>
      <c r="H22"/>
      <c r="Q22" s="48">
        <f>ROW()-ROW(표3[[#Headers],[idx]])</f>
        <v>17</v>
      </c>
      <c r="R22" s="36" t="s">
        <v>68</v>
      </c>
      <c r="S22" s="37" t="s">
        <v>74</v>
      </c>
      <c r="T22" s="64" t="s">
        <v>164</v>
      </c>
      <c r="U22" s="36" t="s">
        <v>172</v>
      </c>
      <c r="V22" s="36" t="s">
        <v>156</v>
      </c>
      <c r="W22" s="38">
        <v>2500000</v>
      </c>
      <c r="X22" s="38" t="str">
        <f>NUMBERSTRING(표3[[#This Row],[예산]], 1)</f>
        <v>이백오십만</v>
      </c>
      <c r="Y22" s="60" t="s">
        <v>164</v>
      </c>
    </row>
    <row r="23" spans="7:32" ht="17" x14ac:dyDescent="0.45">
      <c r="G23"/>
      <c r="H23"/>
      <c r="Q23" s="48">
        <f>ROW()-ROW(표3[[#Headers],[idx]])</f>
        <v>18</v>
      </c>
      <c r="R23" s="36" t="s">
        <v>68</v>
      </c>
      <c r="S23" s="37" t="s">
        <v>90</v>
      </c>
      <c r="T23" s="64" t="s">
        <v>164</v>
      </c>
      <c r="U23" s="36" t="s">
        <v>172</v>
      </c>
      <c r="V23" s="36" t="s">
        <v>143</v>
      </c>
      <c r="W23" s="38">
        <v>0</v>
      </c>
      <c r="X23" s="38" t="str">
        <f>NUMBERSTRING(표3[[#This Row],[예산]], 1)</f>
        <v>영</v>
      </c>
      <c r="Y23" s="60" t="s">
        <v>164</v>
      </c>
    </row>
    <row r="24" spans="7:32" ht="17" x14ac:dyDescent="0.45">
      <c r="G24"/>
      <c r="H24"/>
      <c r="Q24" s="48">
        <f>ROW()-ROW(표3[[#Headers],[idx]])</f>
        <v>19</v>
      </c>
      <c r="R24" s="36" t="s">
        <v>68</v>
      </c>
      <c r="S24" s="37" t="s">
        <v>91</v>
      </c>
      <c r="T24" s="64" t="s">
        <v>164</v>
      </c>
      <c r="U24" s="36" t="s">
        <v>172</v>
      </c>
      <c r="V24" s="36" t="s">
        <v>143</v>
      </c>
      <c r="W24" s="38">
        <v>0</v>
      </c>
      <c r="X24" s="38" t="str">
        <f>NUMBERSTRING(표3[[#This Row],[예산]], 1)</f>
        <v>영</v>
      </c>
      <c r="Y24" s="60" t="s">
        <v>164</v>
      </c>
    </row>
    <row r="25" spans="7:32" ht="17" x14ac:dyDescent="0.45">
      <c r="G25"/>
      <c r="H25"/>
      <c r="Q25" s="48">
        <f>ROW()-ROW(표3[[#Headers],[idx]])</f>
        <v>20</v>
      </c>
      <c r="R25" s="36" t="s">
        <v>68</v>
      </c>
      <c r="S25" s="37" t="s">
        <v>69</v>
      </c>
      <c r="T25" s="37" t="s">
        <v>168</v>
      </c>
      <c r="U25" s="36" t="s">
        <v>173</v>
      </c>
      <c r="V25" s="36" t="s">
        <v>165</v>
      </c>
      <c r="W25" s="38">
        <v>1000000</v>
      </c>
      <c r="X25" s="38" t="str">
        <f>NUMBERSTRING(표3[[#This Row],[예산]], 1)</f>
        <v>일백만</v>
      </c>
      <c r="Y25" s="60" t="s">
        <v>164</v>
      </c>
    </row>
    <row r="26" spans="7:32" ht="17" x14ac:dyDescent="0.45">
      <c r="G26"/>
      <c r="H26"/>
      <c r="L26" s="6" t="s">
        <v>246</v>
      </c>
      <c r="Q26" s="48">
        <f>ROW()-ROW(표3[[#Headers],[idx]])</f>
        <v>21</v>
      </c>
      <c r="R26" s="36" t="s">
        <v>30</v>
      </c>
      <c r="S26" s="37" t="s">
        <v>76</v>
      </c>
      <c r="T26" s="37" t="s">
        <v>164</v>
      </c>
      <c r="U26" s="36" t="s">
        <v>173</v>
      </c>
      <c r="V26" s="36" t="s">
        <v>165</v>
      </c>
      <c r="W26" s="39">
        <v>2000000</v>
      </c>
      <c r="X26" s="38" t="str">
        <f>NUMBERSTRING(표3[[#This Row],[예산]], 1)</f>
        <v>이백만</v>
      </c>
      <c r="Y26" s="60" t="s">
        <v>164</v>
      </c>
    </row>
    <row r="27" spans="7:32" ht="17" x14ac:dyDescent="0.45">
      <c r="G27"/>
      <c r="H27"/>
      <c r="Q27" s="48">
        <f>ROW()-ROW(표3[[#Headers],[idx]])</f>
        <v>22</v>
      </c>
      <c r="R27" s="36" t="s">
        <v>30</v>
      </c>
      <c r="S27" s="37" t="s">
        <v>76</v>
      </c>
      <c r="T27" s="37" t="s">
        <v>174</v>
      </c>
      <c r="U27" s="36" t="s">
        <v>173</v>
      </c>
      <c r="V27" s="36" t="s">
        <v>165</v>
      </c>
      <c r="W27" s="39">
        <v>500000</v>
      </c>
      <c r="X27" s="38" t="str">
        <f>NUMBERSTRING(표3[[#This Row],[예산]], 1)</f>
        <v>오십만</v>
      </c>
      <c r="Y27" s="60" t="s">
        <v>164</v>
      </c>
    </row>
    <row r="28" spans="7:32" ht="17" x14ac:dyDescent="0.45">
      <c r="G28"/>
      <c r="H28"/>
      <c r="Q28" s="48">
        <f>ROW()-ROW(표3[[#Headers],[idx]])</f>
        <v>23</v>
      </c>
      <c r="R28" s="36" t="s">
        <v>30</v>
      </c>
      <c r="S28" s="37" t="s">
        <v>77</v>
      </c>
      <c r="T28" s="37" t="s">
        <v>164</v>
      </c>
      <c r="U28" s="36" t="s">
        <v>173</v>
      </c>
      <c r="V28" s="36" t="s">
        <v>165</v>
      </c>
      <c r="W28" s="39">
        <v>2000000</v>
      </c>
      <c r="X28" s="38" t="str">
        <f>NUMBERSTRING(표3[[#This Row],[예산]], 1)</f>
        <v>이백만</v>
      </c>
      <c r="Y28" s="60" t="s">
        <v>164</v>
      </c>
    </row>
    <row r="29" spans="7:32" ht="17" x14ac:dyDescent="0.45">
      <c r="G29"/>
      <c r="H29"/>
      <c r="Q29" s="48">
        <f>ROW()-ROW(표3[[#Headers],[idx]])</f>
        <v>24</v>
      </c>
      <c r="R29" s="36" t="s">
        <v>30</v>
      </c>
      <c r="S29" s="37" t="s">
        <v>78</v>
      </c>
      <c r="T29" s="37" t="s">
        <v>164</v>
      </c>
      <c r="U29" s="36" t="s">
        <v>173</v>
      </c>
      <c r="V29" s="36" t="s">
        <v>165</v>
      </c>
      <c r="W29" s="39">
        <v>1500000</v>
      </c>
      <c r="X29" s="38" t="str">
        <f>NUMBERSTRING(표3[[#This Row],[예산]], 1)</f>
        <v>일백오십만</v>
      </c>
      <c r="Y29" s="60" t="s">
        <v>164</v>
      </c>
    </row>
    <row r="30" spans="7:32" ht="17" x14ac:dyDescent="0.45">
      <c r="G30"/>
      <c r="H30"/>
      <c r="Q30" s="48">
        <f>ROW()-ROW(표3[[#Headers],[idx]])</f>
        <v>25</v>
      </c>
      <c r="R30" s="36" t="s">
        <v>30</v>
      </c>
      <c r="S30" s="37" t="s">
        <v>79</v>
      </c>
      <c r="T30" s="37" t="s">
        <v>146</v>
      </c>
      <c r="U30" s="36" t="s">
        <v>173</v>
      </c>
      <c r="V30" s="36" t="s">
        <v>165</v>
      </c>
      <c r="W30" s="39">
        <v>3000000</v>
      </c>
      <c r="X30" s="38" t="str">
        <f>NUMBERSTRING(표3[[#This Row],[예산]], 1)</f>
        <v>삼백만</v>
      </c>
      <c r="Y30" s="59" t="s">
        <v>194</v>
      </c>
    </row>
    <row r="31" spans="7:32" ht="17" x14ac:dyDescent="0.45">
      <c r="G31"/>
      <c r="H31"/>
      <c r="Q31" s="48">
        <f>ROW()-ROW(표3[[#Headers],[idx]])</f>
        <v>26</v>
      </c>
      <c r="R31" s="36" t="s">
        <v>30</v>
      </c>
      <c r="S31" s="37" t="s">
        <v>144</v>
      </c>
      <c r="T31" s="37" t="s">
        <v>145</v>
      </c>
      <c r="U31" s="36" t="s">
        <v>172</v>
      </c>
      <c r="V31" s="36" t="s">
        <v>165</v>
      </c>
      <c r="W31" s="39">
        <v>300000</v>
      </c>
      <c r="X31" s="38" t="str">
        <f>NUMBERSTRING(표3[[#This Row],[예산]], 1)</f>
        <v>삼십만</v>
      </c>
      <c r="Y31" s="60" t="s">
        <v>164</v>
      </c>
    </row>
    <row r="32" spans="7:32" ht="17" x14ac:dyDescent="0.45">
      <c r="G32"/>
      <c r="H32"/>
      <c r="Q32" s="48">
        <f>ROW()-ROW(표3[[#Headers],[idx]])</f>
        <v>27</v>
      </c>
      <c r="R32" s="36" t="s">
        <v>30</v>
      </c>
      <c r="S32" s="37" t="s">
        <v>80</v>
      </c>
      <c r="T32" s="64" t="s">
        <v>164</v>
      </c>
      <c r="U32" s="36" t="s">
        <v>172</v>
      </c>
      <c r="V32" s="36" t="s">
        <v>165</v>
      </c>
      <c r="W32" s="39">
        <v>1000000</v>
      </c>
      <c r="X32" s="38" t="str">
        <f>NUMBERSTRING(표3[[#This Row],[예산]], 1)</f>
        <v>일백만</v>
      </c>
      <c r="Y32" s="60" t="s">
        <v>164</v>
      </c>
    </row>
    <row r="33" spans="7:25" ht="17" x14ac:dyDescent="0.45">
      <c r="G33"/>
      <c r="H33"/>
      <c r="Q33" s="48">
        <f>ROW()-ROW(표3[[#Headers],[idx]])</f>
        <v>28</v>
      </c>
      <c r="R33" s="36" t="s">
        <v>30</v>
      </c>
      <c r="S33" s="37" t="s">
        <v>81</v>
      </c>
      <c r="T33" s="64" t="s">
        <v>164</v>
      </c>
      <c r="U33" s="36" t="s">
        <v>173</v>
      </c>
      <c r="V33" s="36" t="s">
        <v>165</v>
      </c>
      <c r="W33" s="39">
        <v>200000</v>
      </c>
      <c r="X33" s="38" t="str">
        <f>NUMBERSTRING(표3[[#This Row],[예산]], 1)</f>
        <v>이십만</v>
      </c>
      <c r="Y33" s="60" t="s">
        <v>164</v>
      </c>
    </row>
    <row r="34" spans="7:25" ht="17" x14ac:dyDescent="0.45">
      <c r="G34"/>
      <c r="H34"/>
      <c r="Q34" s="48">
        <f>ROW()-ROW(표3[[#Headers],[idx]])</f>
        <v>29</v>
      </c>
      <c r="R34" s="36" t="s">
        <v>30</v>
      </c>
      <c r="S34" s="37" t="s">
        <v>82</v>
      </c>
      <c r="T34" s="64" t="s">
        <v>164</v>
      </c>
      <c r="U34" s="36" t="s">
        <v>173</v>
      </c>
      <c r="V34" s="36" t="s">
        <v>165</v>
      </c>
      <c r="W34" s="39">
        <v>200000</v>
      </c>
      <c r="X34" s="38" t="str">
        <f>NUMBERSTRING(표3[[#This Row],[예산]], 1)</f>
        <v>이십만</v>
      </c>
      <c r="Y34" s="60" t="s">
        <v>164</v>
      </c>
    </row>
    <row r="35" spans="7:25" ht="17" x14ac:dyDescent="0.45">
      <c r="G35"/>
      <c r="H35"/>
      <c r="Q35" s="48">
        <f>ROW()-ROW(표3[[#Headers],[idx]])</f>
        <v>30</v>
      </c>
      <c r="R35" s="36" t="s">
        <v>30</v>
      </c>
      <c r="S35" s="37" t="s">
        <v>196</v>
      </c>
      <c r="T35" s="64" t="s">
        <v>164</v>
      </c>
      <c r="U35" s="36" t="s">
        <v>173</v>
      </c>
      <c r="V35" s="36" t="s">
        <v>165</v>
      </c>
      <c r="W35" s="39">
        <v>50000</v>
      </c>
      <c r="X35" s="38" t="str">
        <f>NUMBERSTRING(표3[[#This Row],[예산]], 1)</f>
        <v>오만</v>
      </c>
      <c r="Y35" s="60" t="s">
        <v>164</v>
      </c>
    </row>
    <row r="36" spans="7:25" ht="17" x14ac:dyDescent="0.45">
      <c r="G36"/>
      <c r="H36"/>
      <c r="Q36" s="48">
        <f>ROW()-ROW(표3[[#Headers],[idx]])</f>
        <v>31</v>
      </c>
      <c r="R36" s="36" t="s">
        <v>30</v>
      </c>
      <c r="S36" s="37" t="s">
        <v>195</v>
      </c>
      <c r="T36" s="37" t="s">
        <v>198</v>
      </c>
      <c r="U36" s="36" t="s">
        <v>173</v>
      </c>
      <c r="V36" s="36" t="s">
        <v>165</v>
      </c>
      <c r="W36" s="39">
        <v>150000</v>
      </c>
      <c r="X36" s="38" t="str">
        <f>NUMBERSTRING(표3[[#This Row],[예산]], 1)</f>
        <v>일십오만</v>
      </c>
      <c r="Y36" s="60" t="s">
        <v>164</v>
      </c>
    </row>
    <row r="37" spans="7:25" ht="17" x14ac:dyDescent="0.45">
      <c r="G37"/>
      <c r="H37"/>
      <c r="Q37" s="48">
        <f>ROW()-ROW(표3[[#Headers],[idx]])</f>
        <v>32</v>
      </c>
      <c r="R37" s="36" t="s">
        <v>30</v>
      </c>
      <c r="S37" s="37" t="s">
        <v>214</v>
      </c>
      <c r="T37" s="64" t="s">
        <v>164</v>
      </c>
      <c r="U37" s="36" t="s">
        <v>172</v>
      </c>
      <c r="V37" s="36" t="s">
        <v>165</v>
      </c>
      <c r="W37" s="39">
        <v>100000</v>
      </c>
      <c r="X37" s="38" t="str">
        <f>NUMBERSTRING(표3[[#This Row],[예산]], 1)</f>
        <v>일십만</v>
      </c>
      <c r="Y37" s="60" t="s">
        <v>164</v>
      </c>
    </row>
    <row r="38" spans="7:25" ht="17" x14ac:dyDescent="0.45">
      <c r="G38"/>
      <c r="H38"/>
      <c r="Q38" s="48">
        <f>ROW()-ROW(표3[[#Headers],[idx]])</f>
        <v>33</v>
      </c>
      <c r="R38" s="36" t="s">
        <v>31</v>
      </c>
      <c r="S38" s="37" t="s">
        <v>83</v>
      </c>
      <c r="T38" s="64" t="s">
        <v>164</v>
      </c>
      <c r="U38" s="36" t="s">
        <v>139</v>
      </c>
      <c r="V38" s="36" t="s">
        <v>165</v>
      </c>
      <c r="W38" s="39">
        <v>2000000</v>
      </c>
      <c r="X38" s="38" t="str">
        <f>NUMBERSTRING(표3[[#This Row],[예산]], 1)</f>
        <v>이백만</v>
      </c>
      <c r="Y38" s="60" t="s">
        <v>164</v>
      </c>
    </row>
    <row r="39" spans="7:25" ht="17" x14ac:dyDescent="0.45">
      <c r="G39"/>
      <c r="H39"/>
      <c r="Q39" s="48">
        <f>ROW()-ROW(표3[[#Headers],[idx]])</f>
        <v>34</v>
      </c>
      <c r="R39" s="36" t="s">
        <v>31</v>
      </c>
      <c r="S39" s="37" t="s">
        <v>84</v>
      </c>
      <c r="T39" s="64" t="s">
        <v>164</v>
      </c>
      <c r="U39" s="36" t="s">
        <v>139</v>
      </c>
      <c r="V39" s="36" t="s">
        <v>165</v>
      </c>
      <c r="W39" s="39">
        <v>1000000</v>
      </c>
      <c r="X39" s="38" t="str">
        <f>NUMBERSTRING(표3[[#This Row],[예산]], 1)</f>
        <v>일백만</v>
      </c>
      <c r="Y39" s="60" t="s">
        <v>164</v>
      </c>
    </row>
    <row r="40" spans="7:25" ht="17" x14ac:dyDescent="0.45">
      <c r="G40"/>
      <c r="H40"/>
      <c r="Q40" s="48">
        <f>ROW()-ROW(표3[[#Headers],[idx]])</f>
        <v>35</v>
      </c>
      <c r="R40" s="36" t="s">
        <v>31</v>
      </c>
      <c r="S40" s="37" t="s">
        <v>201</v>
      </c>
      <c r="T40" s="64" t="s">
        <v>164</v>
      </c>
      <c r="U40" s="36" t="s">
        <v>172</v>
      </c>
      <c r="V40" s="36" t="s">
        <v>165</v>
      </c>
      <c r="W40" s="39">
        <v>300000</v>
      </c>
      <c r="X40" s="38" t="str">
        <f>NUMBERSTRING(표3[[#This Row],[예산]], 1)</f>
        <v>삼십만</v>
      </c>
      <c r="Y40" s="60" t="s">
        <v>164</v>
      </c>
    </row>
    <row r="41" spans="7:25" ht="17" x14ac:dyDescent="0.45">
      <c r="G41"/>
      <c r="H41"/>
      <c r="Q41" s="48">
        <f>ROW()-ROW(표3[[#Headers],[idx]])</f>
        <v>36</v>
      </c>
      <c r="R41" s="36" t="s">
        <v>31</v>
      </c>
      <c r="S41" s="37" t="s">
        <v>85</v>
      </c>
      <c r="T41" s="64" t="s">
        <v>164</v>
      </c>
      <c r="U41" s="36" t="s">
        <v>173</v>
      </c>
      <c r="V41" s="36" t="s">
        <v>165</v>
      </c>
      <c r="W41" s="39">
        <v>1000000</v>
      </c>
      <c r="X41" s="38" t="str">
        <f>NUMBERSTRING(표3[[#This Row],[예산]], 1)</f>
        <v>일백만</v>
      </c>
      <c r="Y41" s="60" t="s">
        <v>164</v>
      </c>
    </row>
    <row r="42" spans="7:25" ht="17" x14ac:dyDescent="0.45">
      <c r="G42"/>
      <c r="H42"/>
      <c r="Q42" s="48">
        <f>ROW()-ROW(표3[[#Headers],[idx]])</f>
        <v>37</v>
      </c>
      <c r="R42" s="36" t="s">
        <v>31</v>
      </c>
      <c r="S42" s="37" t="s">
        <v>86</v>
      </c>
      <c r="T42" s="37" t="s">
        <v>178</v>
      </c>
      <c r="U42" s="36" t="s">
        <v>173</v>
      </c>
      <c r="V42" s="36" t="s">
        <v>165</v>
      </c>
      <c r="W42" s="39">
        <v>300000</v>
      </c>
      <c r="X42" s="38" t="str">
        <f>NUMBERSTRING(표3[[#This Row],[예산]], 1)</f>
        <v>삼십만</v>
      </c>
      <c r="Y42" s="59" t="s">
        <v>202</v>
      </c>
    </row>
    <row r="43" spans="7:25" ht="17" x14ac:dyDescent="0.45">
      <c r="G43"/>
      <c r="H43"/>
      <c r="Q43" s="48">
        <f>ROW()-ROW(표3[[#Headers],[idx]])</f>
        <v>38</v>
      </c>
      <c r="R43" s="36" t="s">
        <v>31</v>
      </c>
      <c r="S43" s="37" t="s">
        <v>177</v>
      </c>
      <c r="T43" s="64" t="s">
        <v>164</v>
      </c>
      <c r="U43" s="36" t="s">
        <v>173</v>
      </c>
      <c r="V43" s="36" t="s">
        <v>165</v>
      </c>
      <c r="W43" s="39">
        <v>150000</v>
      </c>
      <c r="X43" s="38" t="str">
        <f>NUMBERSTRING(표3[[#This Row],[예산]], 1)</f>
        <v>일십오만</v>
      </c>
      <c r="Y43" s="59" t="s">
        <v>243</v>
      </c>
    </row>
    <row r="44" spans="7:25" ht="17" x14ac:dyDescent="0.45">
      <c r="G44"/>
      <c r="H44"/>
      <c r="Q44" s="48">
        <f>ROW()-ROW(표3[[#Headers],[idx]])</f>
        <v>39</v>
      </c>
      <c r="R44" s="36" t="s">
        <v>31</v>
      </c>
      <c r="S44" s="37" t="s">
        <v>87</v>
      </c>
      <c r="T44" s="64" t="s">
        <v>164</v>
      </c>
      <c r="U44" s="36" t="s">
        <v>173</v>
      </c>
      <c r="V44" s="36" t="s">
        <v>165</v>
      </c>
      <c r="W44" s="39">
        <v>150000</v>
      </c>
      <c r="X44" s="38" t="str">
        <f>NUMBERSTRING(표3[[#This Row],[예산]], 1)</f>
        <v>일십오만</v>
      </c>
      <c r="Y44" s="60" t="s">
        <v>164</v>
      </c>
    </row>
    <row r="45" spans="7:25" ht="17" x14ac:dyDescent="0.45">
      <c r="G45"/>
      <c r="H45"/>
      <c r="Q45" s="48">
        <f>ROW()-ROW(표3[[#Headers],[idx]])</f>
        <v>40</v>
      </c>
      <c r="R45" s="36" t="s">
        <v>31</v>
      </c>
      <c r="S45" s="37" t="s">
        <v>88</v>
      </c>
      <c r="T45" s="64" t="s">
        <v>164</v>
      </c>
      <c r="U45" s="36" t="s">
        <v>173</v>
      </c>
      <c r="V45" s="36" t="s">
        <v>165</v>
      </c>
      <c r="W45" s="39">
        <v>200000</v>
      </c>
      <c r="X45" s="38" t="str">
        <f>NUMBERSTRING(표3[[#This Row],[예산]], 1)</f>
        <v>이십만</v>
      </c>
      <c r="Y45" s="60" t="s">
        <v>164</v>
      </c>
    </row>
    <row r="46" spans="7:25" ht="17" x14ac:dyDescent="0.45">
      <c r="G46"/>
      <c r="H46"/>
      <c r="Q46" s="48">
        <f>ROW()-ROW(표3[[#Headers],[idx]])</f>
        <v>41</v>
      </c>
      <c r="R46" s="36" t="s">
        <v>31</v>
      </c>
      <c r="S46" s="37" t="s">
        <v>179</v>
      </c>
      <c r="T46" s="64" t="s">
        <v>164</v>
      </c>
      <c r="U46" s="36" t="s">
        <v>173</v>
      </c>
      <c r="V46" s="36" t="s">
        <v>165</v>
      </c>
      <c r="W46" s="39">
        <v>400000</v>
      </c>
      <c r="X46" s="38" t="str">
        <f>NUMBERSTRING(표3[[#This Row],[예산]], 1)</f>
        <v>사십만</v>
      </c>
      <c r="Y46" s="59" t="s">
        <v>203</v>
      </c>
    </row>
    <row r="47" spans="7:25" ht="17" x14ac:dyDescent="0.45">
      <c r="G47"/>
      <c r="H47"/>
      <c r="Q47" s="48">
        <f>ROW()-ROW(표3[[#Headers],[idx]])</f>
        <v>42</v>
      </c>
      <c r="R47" s="36" t="s">
        <v>89</v>
      </c>
      <c r="S47" s="37" t="s">
        <v>197</v>
      </c>
      <c r="T47" s="37" t="s">
        <v>210</v>
      </c>
      <c r="U47" s="36" t="s">
        <v>172</v>
      </c>
      <c r="V47" s="36" t="s">
        <v>165</v>
      </c>
      <c r="W47" s="39">
        <v>100000</v>
      </c>
      <c r="X47" s="38" t="str">
        <f>NUMBERSTRING(표3[[#This Row],[예산]], 1)</f>
        <v>일십만</v>
      </c>
      <c r="Y47" s="60" t="s">
        <v>164</v>
      </c>
    </row>
    <row r="48" spans="7:25" ht="17" x14ac:dyDescent="0.45">
      <c r="G48"/>
      <c r="H48"/>
      <c r="Q48" s="48">
        <f>ROW()-ROW(표3[[#Headers],[idx]])</f>
        <v>43</v>
      </c>
      <c r="R48" s="36" t="s">
        <v>89</v>
      </c>
      <c r="S48" s="37" t="s">
        <v>197</v>
      </c>
      <c r="T48" s="37" t="s">
        <v>205</v>
      </c>
      <c r="U48" s="36" t="s">
        <v>172</v>
      </c>
      <c r="V48" s="36" t="s">
        <v>165</v>
      </c>
      <c r="W48" s="39">
        <v>150000</v>
      </c>
      <c r="X48" s="38" t="str">
        <f>NUMBERSTRING(표3[[#This Row],[예산]], 1)</f>
        <v>일십오만</v>
      </c>
      <c r="Y48" s="60" t="s">
        <v>164</v>
      </c>
    </row>
    <row r="49" spans="7:25" ht="17" x14ac:dyDescent="0.45">
      <c r="G49"/>
      <c r="H49"/>
      <c r="Q49" s="48">
        <f>ROW()-ROW(표3[[#Headers],[idx]])</f>
        <v>44</v>
      </c>
      <c r="R49" s="36" t="s">
        <v>89</v>
      </c>
      <c r="S49" s="37" t="s">
        <v>197</v>
      </c>
      <c r="T49" s="37" t="s">
        <v>206</v>
      </c>
      <c r="U49" s="36" t="s">
        <v>172</v>
      </c>
      <c r="V49" s="36" t="s">
        <v>165</v>
      </c>
      <c r="W49" s="39">
        <v>200000</v>
      </c>
      <c r="X49" s="38" t="str">
        <f>NUMBERSTRING(표3[[#This Row],[예산]], 1)</f>
        <v>이십만</v>
      </c>
      <c r="Y49" s="59" t="s">
        <v>207</v>
      </c>
    </row>
    <row r="50" spans="7:25" ht="17" x14ac:dyDescent="0.45">
      <c r="G50"/>
      <c r="H50"/>
      <c r="Q50" s="48">
        <f>ROW()-ROW(표3[[#Headers],[idx]])</f>
        <v>45</v>
      </c>
      <c r="R50" s="36" t="s">
        <v>89</v>
      </c>
      <c r="S50" s="37" t="s">
        <v>197</v>
      </c>
      <c r="T50" s="37" t="s">
        <v>208</v>
      </c>
      <c r="U50" s="36" t="s">
        <v>172</v>
      </c>
      <c r="V50" s="36" t="s">
        <v>165</v>
      </c>
      <c r="W50" s="39">
        <v>150000</v>
      </c>
      <c r="X50" s="38" t="str">
        <f>NUMBERSTRING(표3[[#This Row],[예산]], 1)</f>
        <v>일십오만</v>
      </c>
      <c r="Y50" s="59" t="s">
        <v>209</v>
      </c>
    </row>
    <row r="51" spans="7:25" ht="17" x14ac:dyDescent="0.45">
      <c r="G51"/>
      <c r="H51"/>
      <c r="Q51" s="48">
        <f>ROW()-ROW(표3[[#Headers],[idx]])</f>
        <v>46</v>
      </c>
      <c r="R51" s="36" t="s">
        <v>32</v>
      </c>
      <c r="S51" s="37" t="s">
        <v>188</v>
      </c>
      <c r="T51" s="37" t="s">
        <v>211</v>
      </c>
      <c r="U51" s="36" t="s">
        <v>172</v>
      </c>
      <c r="V51" s="36" t="s">
        <v>156</v>
      </c>
      <c r="W51" s="39">
        <v>600000</v>
      </c>
      <c r="X51" s="38" t="str">
        <f>NUMBERSTRING(표3[[#This Row],[예산]], 1)</f>
        <v>육십만</v>
      </c>
      <c r="Y51" s="60" t="s">
        <v>164</v>
      </c>
    </row>
    <row r="52" spans="7:25" ht="17" x14ac:dyDescent="0.45">
      <c r="G52"/>
      <c r="H52"/>
      <c r="Q52" s="48">
        <f>ROW()-ROW(표3[[#Headers],[idx]])</f>
        <v>47</v>
      </c>
      <c r="R52" s="36" t="s">
        <v>32</v>
      </c>
      <c r="S52" s="37" t="s">
        <v>188</v>
      </c>
      <c r="T52" s="37" t="s">
        <v>212</v>
      </c>
      <c r="U52" s="36" t="s">
        <v>172</v>
      </c>
      <c r="V52" s="36" t="s">
        <v>143</v>
      </c>
      <c r="W52" s="39">
        <v>3960600</v>
      </c>
      <c r="X52" s="38" t="str">
        <f>NUMBERSTRING(표3[[#This Row],[예산]], 1)</f>
        <v>삼백구십육만육백</v>
      </c>
      <c r="Y52" s="60" t="s">
        <v>164</v>
      </c>
    </row>
    <row r="53" spans="7:25" ht="17" x14ac:dyDescent="0.45">
      <c r="G53"/>
      <c r="H53"/>
      <c r="Q53" s="48">
        <f>ROW()-ROW(표3[[#Headers],[idx]])</f>
        <v>48</v>
      </c>
      <c r="R53" s="36" t="s">
        <v>32</v>
      </c>
      <c r="S53" s="37" t="s">
        <v>188</v>
      </c>
      <c r="T53" s="37" t="s">
        <v>213</v>
      </c>
      <c r="U53" s="36" t="s">
        <v>191</v>
      </c>
      <c r="V53" s="36" t="s">
        <v>165</v>
      </c>
      <c r="W53" s="39">
        <v>2319400</v>
      </c>
      <c r="X53" s="38" t="str">
        <f>NUMBERSTRING(표3[[#This Row],[예산]], 1)</f>
        <v>이백삼십일만구천사백</v>
      </c>
      <c r="Y53" s="60" t="s">
        <v>164</v>
      </c>
    </row>
    <row r="54" spans="7:25" ht="17" x14ac:dyDescent="0.45">
      <c r="G54"/>
      <c r="H54"/>
      <c r="Q54" s="48">
        <f>ROW()-ROW(표3[[#Headers],[idx]])</f>
        <v>49</v>
      </c>
      <c r="R54" s="36" t="s">
        <v>32</v>
      </c>
      <c r="S54" s="37" t="s">
        <v>189</v>
      </c>
      <c r="T54" s="64" t="s">
        <v>164</v>
      </c>
      <c r="U54" s="36" t="s">
        <v>172</v>
      </c>
      <c r="V54" s="36" t="s">
        <v>165</v>
      </c>
      <c r="W54" s="39">
        <v>1000000</v>
      </c>
      <c r="X54" s="38" t="str">
        <f>NUMBERSTRING(표3[[#This Row],[예산]], 1)</f>
        <v>일백만</v>
      </c>
      <c r="Y54" s="59" t="s">
        <v>180</v>
      </c>
    </row>
    <row r="55" spans="7:25" ht="17" x14ac:dyDescent="0.45">
      <c r="G55"/>
      <c r="H55"/>
      <c r="Q55" s="48">
        <f>ROW()-ROW(표3[[#Headers],[idx]])</f>
        <v>50</v>
      </c>
      <c r="R55" s="36" t="s">
        <v>32</v>
      </c>
      <c r="S55" s="37" t="s">
        <v>70</v>
      </c>
      <c r="T55" s="37" t="s">
        <v>164</v>
      </c>
      <c r="U55" s="36" t="s">
        <v>172</v>
      </c>
      <c r="V55" s="36" t="s">
        <v>165</v>
      </c>
      <c r="W55" s="38">
        <v>2000000</v>
      </c>
      <c r="X55" s="38" t="str">
        <f>NUMBERSTRING(표3[[#This Row],[예산]], 1)</f>
        <v>이백만</v>
      </c>
      <c r="Y55" s="59" t="s">
        <v>71</v>
      </c>
    </row>
    <row r="56" spans="7:25" ht="17" x14ac:dyDescent="0.45">
      <c r="G56"/>
      <c r="H56"/>
      <c r="Q56" s="48">
        <f>ROW()-ROW(표3[[#Headers],[idx]])</f>
        <v>51</v>
      </c>
      <c r="R56" s="36" t="s">
        <v>46</v>
      </c>
      <c r="S56" s="37" t="s">
        <v>64</v>
      </c>
      <c r="T56" s="64" t="s">
        <v>164</v>
      </c>
      <c r="U56" s="36" t="s">
        <v>172</v>
      </c>
      <c r="V56" s="36" t="s">
        <v>156</v>
      </c>
      <c r="W56" s="39">
        <v>1340000</v>
      </c>
      <c r="X56" s="38" t="str">
        <f>NUMBERSTRING(표3[[#This Row],[예산]], 1)</f>
        <v>일백삼십사만</v>
      </c>
      <c r="Y56" s="60" t="s">
        <v>164</v>
      </c>
    </row>
    <row r="57" spans="7:25" ht="17" x14ac:dyDescent="0.45">
      <c r="G57"/>
      <c r="H57"/>
      <c r="Q57" s="48">
        <f>ROW()-ROW(표3[[#Headers],[idx]])</f>
        <v>52</v>
      </c>
      <c r="R57" s="36" t="s">
        <v>46</v>
      </c>
      <c r="S57" s="37" t="s">
        <v>65</v>
      </c>
      <c r="T57" s="64" t="s">
        <v>164</v>
      </c>
      <c r="U57" s="36" t="s">
        <v>172</v>
      </c>
      <c r="V57" s="36" t="s">
        <v>156</v>
      </c>
      <c r="W57" s="39">
        <v>890000</v>
      </c>
      <c r="X57" s="38" t="str">
        <f>NUMBERSTRING(표3[[#This Row],[예산]], 1)</f>
        <v>팔십구만</v>
      </c>
      <c r="Y57" s="60" t="s">
        <v>164</v>
      </c>
    </row>
    <row r="58" spans="7:25" ht="17" x14ac:dyDescent="0.45">
      <c r="G58"/>
      <c r="H58"/>
      <c r="Q58" s="48">
        <f>ROW()-ROW(표3[[#Headers],[idx]])</f>
        <v>53</v>
      </c>
      <c r="R58" s="36" t="s">
        <v>47</v>
      </c>
      <c r="S58" s="37" t="s">
        <v>215</v>
      </c>
      <c r="T58" s="64" t="s">
        <v>164</v>
      </c>
      <c r="U58" s="36" t="s">
        <v>172</v>
      </c>
      <c r="V58" s="36" t="s">
        <v>156</v>
      </c>
      <c r="W58" s="39">
        <v>500000</v>
      </c>
      <c r="X58" s="38" t="str">
        <f>NUMBERSTRING(표3[[#This Row],[예산]], 1)</f>
        <v>오십만</v>
      </c>
      <c r="Y58" s="60" t="s">
        <v>164</v>
      </c>
    </row>
    <row r="59" spans="7:25" ht="17" x14ac:dyDescent="0.45">
      <c r="G59"/>
      <c r="H59"/>
      <c r="Q59" s="48">
        <f>ROW()-ROW(표3[[#Headers],[idx]])</f>
        <v>54</v>
      </c>
      <c r="R59" s="36" t="s">
        <v>47</v>
      </c>
      <c r="S59" s="37" t="s">
        <v>213</v>
      </c>
      <c r="T59" s="37" t="s">
        <v>216</v>
      </c>
      <c r="U59" s="36" t="s">
        <v>172</v>
      </c>
      <c r="V59" s="36" t="s">
        <v>165</v>
      </c>
      <c r="W59" s="39">
        <v>2000000</v>
      </c>
      <c r="X59" s="38" t="str">
        <f>NUMBERSTRING(표3[[#This Row],[예산]], 1)</f>
        <v>이백만</v>
      </c>
      <c r="Y59" s="60" t="s">
        <v>164</v>
      </c>
    </row>
    <row r="60" spans="7:25" ht="17" x14ac:dyDescent="0.45">
      <c r="G60"/>
      <c r="H60"/>
      <c r="Q60" s="48">
        <f>ROW()-ROW(표3[[#Headers],[idx]])</f>
        <v>55</v>
      </c>
      <c r="R60" s="36" t="s">
        <v>47</v>
      </c>
      <c r="S60" s="37" t="s">
        <v>50</v>
      </c>
      <c r="T60" s="64" t="s">
        <v>164</v>
      </c>
      <c r="U60" s="36" t="s">
        <v>172</v>
      </c>
      <c r="V60" s="36" t="s">
        <v>165</v>
      </c>
      <c r="W60" s="39">
        <v>150000</v>
      </c>
      <c r="X60" s="38" t="str">
        <f>NUMBERSTRING(표3[[#This Row],[예산]], 1)</f>
        <v>일십오만</v>
      </c>
      <c r="Y60" s="59" t="s">
        <v>217</v>
      </c>
    </row>
    <row r="61" spans="7:25" ht="17" x14ac:dyDescent="0.45">
      <c r="G61"/>
      <c r="H61"/>
      <c r="Q61" s="48">
        <f>ROW()-ROW(표3[[#Headers],[idx]])</f>
        <v>56</v>
      </c>
      <c r="R61" s="36" t="s">
        <v>47</v>
      </c>
      <c r="S61" s="37" t="s">
        <v>72</v>
      </c>
      <c r="T61" s="37" t="s">
        <v>220</v>
      </c>
      <c r="U61" s="36" t="s">
        <v>172</v>
      </c>
      <c r="V61" s="36" t="s">
        <v>165</v>
      </c>
      <c r="W61" s="39">
        <v>200000</v>
      </c>
      <c r="X61" s="38" t="str">
        <f>NUMBERSTRING(표3[[#This Row],[예산]], 1)</f>
        <v>이십만</v>
      </c>
      <c r="Y61" s="60" t="s">
        <v>164</v>
      </c>
    </row>
    <row r="62" spans="7:25" ht="17" x14ac:dyDescent="0.45">
      <c r="G62"/>
      <c r="H62"/>
      <c r="Q62" s="48">
        <f>ROW()-ROW(표3[[#Headers],[idx]])</f>
        <v>57</v>
      </c>
      <c r="R62" s="36" t="s">
        <v>47</v>
      </c>
      <c r="S62" s="37" t="s">
        <v>72</v>
      </c>
      <c r="T62" s="37" t="s">
        <v>169</v>
      </c>
      <c r="U62" s="36" t="s">
        <v>172</v>
      </c>
      <c r="V62" s="36" t="s">
        <v>165</v>
      </c>
      <c r="W62" s="38">
        <v>120000</v>
      </c>
      <c r="X62" s="38" t="str">
        <f>NUMBERSTRING(표3[[#This Row],[예산]], 1)</f>
        <v>일십이만</v>
      </c>
      <c r="Y62" s="60" t="s">
        <v>164</v>
      </c>
    </row>
    <row r="63" spans="7:25" ht="17" x14ac:dyDescent="0.45">
      <c r="G63"/>
      <c r="H63"/>
      <c r="Q63" s="48">
        <f>ROW()-ROW(표3[[#Headers],[idx]])</f>
        <v>58</v>
      </c>
      <c r="R63" s="36" t="s">
        <v>47</v>
      </c>
      <c r="S63" s="37" t="s">
        <v>218</v>
      </c>
      <c r="T63" s="64" t="s">
        <v>164</v>
      </c>
      <c r="U63" s="36" t="s">
        <v>172</v>
      </c>
      <c r="V63" s="36" t="s">
        <v>165</v>
      </c>
      <c r="W63" s="38">
        <v>300000</v>
      </c>
      <c r="X63" s="38" t="str">
        <f>NUMBERSTRING(표3[[#This Row],[예산]], 1)</f>
        <v>삼십만</v>
      </c>
      <c r="Y63" s="59" t="s">
        <v>219</v>
      </c>
    </row>
    <row r="64" spans="7:25" ht="17" x14ac:dyDescent="0.45">
      <c r="G64"/>
      <c r="H64"/>
      <c r="Q64" s="48">
        <f>ROW()-ROW(표3[[#Headers],[idx]])</f>
        <v>59</v>
      </c>
      <c r="R64" s="36" t="s">
        <v>47</v>
      </c>
      <c r="S64" s="37" t="s">
        <v>229</v>
      </c>
      <c r="T64" s="64" t="s">
        <v>164</v>
      </c>
      <c r="U64" s="36" t="s">
        <v>172</v>
      </c>
      <c r="V64" s="36" t="s">
        <v>165</v>
      </c>
      <c r="W64" s="42">
        <v>210000</v>
      </c>
      <c r="X64" s="38" t="str">
        <f>NUMBERSTRING(표3[[#This Row],[예산]], 1)</f>
        <v>이십일만</v>
      </c>
      <c r="Y64" s="60" t="s">
        <v>164</v>
      </c>
    </row>
    <row r="65" spans="7:25" ht="17" x14ac:dyDescent="0.45">
      <c r="G65"/>
      <c r="H65"/>
      <c r="Q65" s="48">
        <f>ROW()-ROW(표3[[#Headers],[idx]])</f>
        <v>60</v>
      </c>
      <c r="R65" s="36" t="s">
        <v>47</v>
      </c>
      <c r="S65" s="37" t="s">
        <v>59</v>
      </c>
      <c r="T65" s="37" t="s">
        <v>49</v>
      </c>
      <c r="U65" s="36" t="s">
        <v>172</v>
      </c>
      <c r="V65" s="36" t="s">
        <v>165</v>
      </c>
      <c r="W65" s="39">
        <v>150000</v>
      </c>
      <c r="X65" s="38" t="str">
        <f>NUMBERSTRING(표3[[#This Row],[예산]], 1)</f>
        <v>일십오만</v>
      </c>
      <c r="Y65" s="59" t="s">
        <v>51</v>
      </c>
    </row>
    <row r="66" spans="7:25" ht="17" x14ac:dyDescent="0.45">
      <c r="G66"/>
      <c r="H66"/>
      <c r="Q66" s="48">
        <f>ROW()-ROW(표3[[#Headers],[idx]])</f>
        <v>61</v>
      </c>
      <c r="R66" s="36" t="s">
        <v>47</v>
      </c>
      <c r="S66" s="37" t="s">
        <v>59</v>
      </c>
      <c r="T66" s="37" t="s">
        <v>62</v>
      </c>
      <c r="U66" s="36" t="s">
        <v>172</v>
      </c>
      <c r="V66" s="36" t="s">
        <v>165</v>
      </c>
      <c r="W66" s="39">
        <v>275000</v>
      </c>
      <c r="X66" s="38" t="str">
        <f>NUMBERSTRING(표3[[#This Row],[예산]], 1)</f>
        <v>이십칠만오천</v>
      </c>
      <c r="Y66" s="60" t="s">
        <v>164</v>
      </c>
    </row>
    <row r="67" spans="7:25" ht="17" x14ac:dyDescent="0.45">
      <c r="G67"/>
      <c r="H67"/>
      <c r="Q67" s="48">
        <f>ROW()-ROW(표3[[#Headers],[idx]])</f>
        <v>62</v>
      </c>
      <c r="R67" s="36" t="s">
        <v>47</v>
      </c>
      <c r="S67" s="37" t="s">
        <v>59</v>
      </c>
      <c r="T67" s="37" t="s">
        <v>61</v>
      </c>
      <c r="U67" s="36" t="s">
        <v>172</v>
      </c>
      <c r="V67" s="36" t="s">
        <v>165</v>
      </c>
      <c r="W67" s="39">
        <v>110000</v>
      </c>
      <c r="X67" s="38" t="str">
        <f>NUMBERSTRING(표3[[#This Row],[예산]], 1)</f>
        <v>일십일만</v>
      </c>
      <c r="Y67" s="60" t="s">
        <v>164</v>
      </c>
    </row>
    <row r="68" spans="7:25" x14ac:dyDescent="0.45">
      <c r="Q68" s="54">
        <f>ROW()-ROW(표3[[#Headers],[idx]])</f>
        <v>63</v>
      </c>
      <c r="R68" s="36" t="s">
        <v>47</v>
      </c>
      <c r="S68" s="37" t="s">
        <v>252</v>
      </c>
      <c r="T68" s="37" t="s">
        <v>166</v>
      </c>
      <c r="U68" s="36" t="s">
        <v>172</v>
      </c>
      <c r="V68" s="36" t="s">
        <v>156</v>
      </c>
      <c r="W68" s="38">
        <v>200000</v>
      </c>
      <c r="X68" s="45" t="str">
        <f>NUMBERSTRING(표3[[#This Row],[예산]], 1)</f>
        <v>이십만</v>
      </c>
      <c r="Y68" s="60" t="s">
        <v>164</v>
      </c>
    </row>
    <row r="69" spans="7:25" x14ac:dyDescent="0.45">
      <c r="Q69" s="50">
        <f>ROW()-ROW(표3[[#Headers],[idx]])</f>
        <v>64</v>
      </c>
      <c r="R69" s="36" t="s">
        <v>47</v>
      </c>
      <c r="S69" s="41" t="s">
        <v>252</v>
      </c>
      <c r="T69" s="41" t="s">
        <v>167</v>
      </c>
      <c r="U69" s="40" t="s">
        <v>172</v>
      </c>
      <c r="V69" s="40" t="s">
        <v>143</v>
      </c>
      <c r="W69" s="43">
        <v>500000</v>
      </c>
      <c r="X69" s="47" t="str">
        <f>NUMBERSTRING(표3[[#This Row],[예산]], 1)</f>
        <v>오십만</v>
      </c>
      <c r="Y69" s="65" t="s">
        <v>164</v>
      </c>
    </row>
  </sheetData>
  <phoneticPr fontId="2" type="noConversion"/>
  <conditionalFormatting sqref="Q9:S11 U9:Y11 Q12:Y69">
    <cfRule type="expression" dxfId="78" priority="1">
      <formula>IF($R9&lt;&gt;$R10, TRUE, FALSE)</formula>
    </cfRule>
  </conditionalFormatting>
  <conditionalFormatting sqref="Q8:S8 U8:X8">
    <cfRule type="expression" dxfId="77" priority="5">
      <formula>IF($R8&lt;&gt;$R10, TRUE, FALSE)</formula>
    </cfRule>
  </conditionalFormatting>
  <conditionalFormatting sqref="Q6:Y6 Q7:S7 U7:X7 T7:T11 Y7:Y8">
    <cfRule type="expression" dxfId="76" priority="6">
      <formula>IF($R6&lt;&gt;$R9, TRUE, FALSE)</formula>
    </cfRule>
  </conditionalFormatting>
  <hyperlinks>
    <hyperlink ref="AE18" r:id="rId1" xr:uid="{86746532-D701-4BFF-B4BC-2850E8B12DBE}"/>
  </hyperlinks>
  <pageMargins left="0.7" right="0.7" top="0.75" bottom="0.75" header="0.3" footer="0.3"/>
  <pageSetup paperSize="9" orientation="portrait" r:id="rId2"/>
  <drawing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7390-004E-4EF8-8386-A32EC0ABD532}">
  <dimension ref="B2:J22"/>
  <sheetViews>
    <sheetView showGridLines="0" workbookViewId="0">
      <selection activeCell="E30" sqref="E30"/>
    </sheetView>
  </sheetViews>
  <sheetFormatPr defaultRowHeight="17" x14ac:dyDescent="0.45"/>
  <cols>
    <col min="2" max="2" width="15" bestFit="1" customWidth="1"/>
    <col min="3" max="3" width="9.25" bestFit="1" customWidth="1"/>
    <col min="6" max="6" width="10.83203125" bestFit="1" customWidth="1"/>
    <col min="7" max="7" width="65.08203125" customWidth="1"/>
    <col min="8" max="8" width="9.58203125" bestFit="1" customWidth="1"/>
    <col min="10" max="10" width="12.08203125" customWidth="1"/>
  </cols>
  <sheetData>
    <row r="2" spans="2:10" x14ac:dyDescent="0.45">
      <c r="B2" s="29" t="s">
        <v>138</v>
      </c>
    </row>
    <row r="3" spans="2:10" x14ac:dyDescent="0.45">
      <c r="B3" s="23" t="s">
        <v>93</v>
      </c>
      <c r="C3" s="23" t="s">
        <v>94</v>
      </c>
      <c r="D3" s="23" t="s">
        <v>17</v>
      </c>
      <c r="E3" s="23" t="s">
        <v>95</v>
      </c>
      <c r="F3" s="17" t="s">
        <v>13</v>
      </c>
      <c r="G3" s="17" t="s">
        <v>21</v>
      </c>
      <c r="I3" s="23" t="s">
        <v>93</v>
      </c>
      <c r="J3" s="17" t="s">
        <v>13</v>
      </c>
    </row>
    <row r="4" spans="2:10" x14ac:dyDescent="0.45">
      <c r="B4" s="17" t="s">
        <v>64</v>
      </c>
      <c r="C4" s="17" t="s">
        <v>64</v>
      </c>
      <c r="D4" s="17" t="s">
        <v>96</v>
      </c>
      <c r="E4" s="23" t="s">
        <v>97</v>
      </c>
      <c r="F4" s="16">
        <v>3300000</v>
      </c>
      <c r="G4" s="24" t="s">
        <v>98</v>
      </c>
      <c r="I4" s="17" t="s">
        <v>97</v>
      </c>
      <c r="J4" s="16">
        <f>SUMIFS((표1_5[금액(원)]), 표1_5[분류],표4[[#This Row],[항목]])</f>
        <v>5250000</v>
      </c>
    </row>
    <row r="5" spans="2:10" x14ac:dyDescent="0.45">
      <c r="B5" s="17" t="s">
        <v>65</v>
      </c>
      <c r="C5" s="17" t="s">
        <v>65</v>
      </c>
      <c r="D5" s="17" t="s">
        <v>96</v>
      </c>
      <c r="E5" s="23" t="s">
        <v>97</v>
      </c>
      <c r="F5" s="16">
        <v>1950000</v>
      </c>
      <c r="G5" s="24" t="s">
        <v>99</v>
      </c>
      <c r="I5" s="17" t="s">
        <v>100</v>
      </c>
      <c r="J5" s="16">
        <f>SUMIFS((표1_5[금액(원)]), 표1_5[분류],표4[[#This Row],[항목]])</f>
        <v>4480000</v>
      </c>
    </row>
    <row r="6" spans="2:10" x14ac:dyDescent="0.45">
      <c r="B6" s="17" t="s">
        <v>101</v>
      </c>
      <c r="C6" s="17" t="s">
        <v>102</v>
      </c>
      <c r="D6" s="17" t="s">
        <v>103</v>
      </c>
      <c r="E6" s="17" t="s">
        <v>100</v>
      </c>
      <c r="F6" s="25">
        <v>200000</v>
      </c>
      <c r="G6" s="24"/>
    </row>
    <row r="7" spans="2:10" x14ac:dyDescent="0.45">
      <c r="B7" s="17" t="s">
        <v>104</v>
      </c>
      <c r="C7" s="17" t="s">
        <v>64</v>
      </c>
      <c r="D7" s="17" t="s">
        <v>105</v>
      </c>
      <c r="E7" s="17" t="s">
        <v>100</v>
      </c>
      <c r="F7" s="25">
        <v>100000</v>
      </c>
      <c r="G7" s="24" t="s">
        <v>106</v>
      </c>
    </row>
    <row r="8" spans="2:10" x14ac:dyDescent="0.45">
      <c r="B8" s="17" t="s">
        <v>107</v>
      </c>
      <c r="C8" s="17" t="s">
        <v>65</v>
      </c>
      <c r="D8" s="17" t="s">
        <v>105</v>
      </c>
      <c r="E8" s="17" t="s">
        <v>100</v>
      </c>
      <c r="F8" s="25">
        <v>100000</v>
      </c>
      <c r="G8" s="26" t="s">
        <v>108</v>
      </c>
      <c r="I8" s="27" t="s">
        <v>109</v>
      </c>
      <c r="J8" s="28">
        <f>J4-J5</f>
        <v>770000</v>
      </c>
    </row>
    <row r="9" spans="2:10" x14ac:dyDescent="0.45">
      <c r="B9" s="17" t="s">
        <v>110</v>
      </c>
      <c r="C9" s="17" t="s">
        <v>64</v>
      </c>
      <c r="D9" s="17" t="s">
        <v>105</v>
      </c>
      <c r="E9" s="17" t="s">
        <v>100</v>
      </c>
      <c r="F9" s="25">
        <v>100000</v>
      </c>
      <c r="G9" s="26" t="s">
        <v>111</v>
      </c>
    </row>
    <row r="10" spans="2:10" x14ac:dyDescent="0.45">
      <c r="B10" s="17" t="s">
        <v>113</v>
      </c>
      <c r="C10" s="17" t="s">
        <v>65</v>
      </c>
      <c r="D10" s="17" t="s">
        <v>105</v>
      </c>
      <c r="E10" s="17" t="s">
        <v>100</v>
      </c>
      <c r="F10" s="25">
        <v>100000</v>
      </c>
      <c r="G10" s="26" t="s">
        <v>111</v>
      </c>
    </row>
    <row r="11" spans="2:10" x14ac:dyDescent="0.45">
      <c r="B11" s="17" t="s">
        <v>115</v>
      </c>
      <c r="C11" s="17" t="s">
        <v>65</v>
      </c>
      <c r="D11" s="17" t="s">
        <v>105</v>
      </c>
      <c r="E11" s="17" t="s">
        <v>100</v>
      </c>
      <c r="F11" s="25">
        <v>30000</v>
      </c>
      <c r="G11" s="24" t="s">
        <v>116</v>
      </c>
      <c r="I11" t="s">
        <v>112</v>
      </c>
    </row>
    <row r="12" spans="2:10" x14ac:dyDescent="0.45">
      <c r="B12" s="17" t="s">
        <v>118</v>
      </c>
      <c r="C12" s="17" t="s">
        <v>102</v>
      </c>
      <c r="D12" s="17" t="s">
        <v>103</v>
      </c>
      <c r="E12" s="17" t="s">
        <v>100</v>
      </c>
      <c r="F12" s="25">
        <v>0</v>
      </c>
      <c r="G12" s="24" t="s">
        <v>119</v>
      </c>
      <c r="I12" t="s">
        <v>114</v>
      </c>
    </row>
    <row r="13" spans="2:10" x14ac:dyDescent="0.45">
      <c r="B13" s="17" t="s">
        <v>121</v>
      </c>
      <c r="C13" s="17" t="s">
        <v>64</v>
      </c>
      <c r="D13" s="17" t="s">
        <v>105</v>
      </c>
      <c r="E13" s="17" t="s">
        <v>100</v>
      </c>
      <c r="F13" s="25">
        <v>500000</v>
      </c>
      <c r="G13" s="24" t="s">
        <v>122</v>
      </c>
      <c r="I13" t="s">
        <v>117</v>
      </c>
    </row>
    <row r="14" spans="2:10" x14ac:dyDescent="0.45">
      <c r="B14" s="17" t="s">
        <v>121</v>
      </c>
      <c r="C14" s="17" t="s">
        <v>65</v>
      </c>
      <c r="D14" s="17" t="s">
        <v>105</v>
      </c>
      <c r="E14" s="17" t="s">
        <v>100</v>
      </c>
      <c r="F14" s="25">
        <v>500000</v>
      </c>
      <c r="G14" s="24" t="s">
        <v>122</v>
      </c>
      <c r="I14" t="s">
        <v>120</v>
      </c>
    </row>
    <row r="15" spans="2:10" x14ac:dyDescent="0.45">
      <c r="B15" s="17" t="s">
        <v>234</v>
      </c>
      <c r="C15" s="17" t="s">
        <v>102</v>
      </c>
      <c r="D15" s="17" t="s">
        <v>105</v>
      </c>
      <c r="E15" s="17" t="s">
        <v>100</v>
      </c>
      <c r="F15" s="25">
        <v>500000</v>
      </c>
      <c r="G15" s="24" t="s">
        <v>124</v>
      </c>
    </row>
    <row r="16" spans="2:10" x14ac:dyDescent="0.45">
      <c r="B16" s="17" t="s">
        <v>125</v>
      </c>
      <c r="C16" s="17" t="s">
        <v>102</v>
      </c>
      <c r="D16" s="17" t="s">
        <v>105</v>
      </c>
      <c r="E16" s="17" t="s">
        <v>100</v>
      </c>
      <c r="F16" s="25">
        <v>200000</v>
      </c>
      <c r="G16" s="24" t="s">
        <v>126</v>
      </c>
      <c r="I16" t="s">
        <v>123</v>
      </c>
    </row>
    <row r="17" spans="2:7" x14ac:dyDescent="0.45">
      <c r="B17" s="17" t="s">
        <v>127</v>
      </c>
      <c r="C17" s="17" t="s">
        <v>65</v>
      </c>
      <c r="D17" s="17" t="s">
        <v>105</v>
      </c>
      <c r="E17" s="17" t="s">
        <v>100</v>
      </c>
      <c r="F17" s="25">
        <v>200000</v>
      </c>
      <c r="G17" s="24" t="s">
        <v>128</v>
      </c>
    </row>
    <row r="18" spans="2:7" x14ac:dyDescent="0.45">
      <c r="B18" s="17" t="s">
        <v>1368</v>
      </c>
      <c r="C18" s="17" t="s">
        <v>102</v>
      </c>
      <c r="D18" s="17" t="s">
        <v>105</v>
      </c>
      <c r="E18" s="17" t="s">
        <v>100</v>
      </c>
      <c r="F18" s="25">
        <v>1050000</v>
      </c>
      <c r="G18" s="18" t="s">
        <v>130</v>
      </c>
    </row>
    <row r="19" spans="2:7" x14ac:dyDescent="0.45">
      <c r="B19" s="17" t="s">
        <v>129</v>
      </c>
      <c r="C19" s="17" t="s">
        <v>102</v>
      </c>
      <c r="D19" s="17" t="s">
        <v>105</v>
      </c>
      <c r="E19" s="17" t="s">
        <v>100</v>
      </c>
      <c r="F19" s="25">
        <v>300000</v>
      </c>
      <c r="G19" s="18" t="s">
        <v>131</v>
      </c>
    </row>
    <row r="20" spans="2:7" x14ac:dyDescent="0.45">
      <c r="B20" s="17" t="s">
        <v>132</v>
      </c>
      <c r="C20" s="17" t="s">
        <v>102</v>
      </c>
      <c r="D20" s="17" t="s">
        <v>105</v>
      </c>
      <c r="E20" s="17" t="s">
        <v>100</v>
      </c>
      <c r="F20" s="25">
        <v>50000</v>
      </c>
      <c r="G20" s="18" t="s">
        <v>133</v>
      </c>
    </row>
    <row r="21" spans="2:7" x14ac:dyDescent="0.45">
      <c r="B21" s="17" t="s">
        <v>134</v>
      </c>
      <c r="C21" s="17" t="s">
        <v>102</v>
      </c>
      <c r="D21" s="17" t="s">
        <v>105</v>
      </c>
      <c r="E21" s="17" t="s">
        <v>100</v>
      </c>
      <c r="F21" s="25">
        <v>50000</v>
      </c>
      <c r="G21" s="18" t="s">
        <v>135</v>
      </c>
    </row>
    <row r="22" spans="2:7" x14ac:dyDescent="0.45">
      <c r="B22" s="17" t="s">
        <v>136</v>
      </c>
      <c r="C22" s="17" t="s">
        <v>102</v>
      </c>
      <c r="D22" s="17" t="s">
        <v>105</v>
      </c>
      <c r="E22" s="17" t="s">
        <v>100</v>
      </c>
      <c r="F22" s="25">
        <v>500000</v>
      </c>
      <c r="G22" s="18" t="s">
        <v>137</v>
      </c>
    </row>
  </sheetData>
  <phoneticPr fontId="2" type="noConversion"/>
  <conditionalFormatting sqref="B4:G8 B10:G22">
    <cfRule type="expression" dxfId="13" priority="1">
      <formula>IF($E4&lt;&gt;$E5, TRUE, FALSE)</formula>
    </cfRule>
  </conditionalFormatting>
  <conditionalFormatting sqref="B9:G9">
    <cfRule type="expression" dxfId="12" priority="4">
      <formula>IF($E9&lt;&gt;#REF!, TRUE, FALSE)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96B40-5E53-4DE6-8A70-40E388D8DFAC}">
  <dimension ref="A1:J182"/>
  <sheetViews>
    <sheetView workbookViewId="0">
      <selection activeCell="D14" sqref="D14"/>
    </sheetView>
  </sheetViews>
  <sheetFormatPr defaultRowHeight="12.5" x14ac:dyDescent="0.25"/>
  <cols>
    <col min="1" max="1" width="7.1640625" style="68" customWidth="1"/>
    <col min="2" max="3" width="11.4140625" style="68" customWidth="1"/>
    <col min="4" max="5" width="14.33203125" style="68" customWidth="1"/>
    <col min="6" max="6" width="12.9140625" style="68" customWidth="1"/>
    <col min="7" max="7" width="14.33203125" style="68" customWidth="1"/>
    <col min="8" max="10" width="11.4140625" style="68" customWidth="1"/>
    <col min="11" max="256" width="8.6640625" style="68"/>
    <col min="257" max="257" width="7.1640625" style="68" customWidth="1"/>
    <col min="258" max="259" width="11.4140625" style="68" customWidth="1"/>
    <col min="260" max="261" width="14.33203125" style="68" customWidth="1"/>
    <col min="262" max="262" width="12.9140625" style="68" customWidth="1"/>
    <col min="263" max="263" width="14.33203125" style="68" customWidth="1"/>
    <col min="264" max="266" width="11.4140625" style="68" customWidth="1"/>
    <col min="267" max="512" width="8.6640625" style="68"/>
    <col min="513" max="513" width="7.1640625" style="68" customWidth="1"/>
    <col min="514" max="515" width="11.4140625" style="68" customWidth="1"/>
    <col min="516" max="517" width="14.33203125" style="68" customWidth="1"/>
    <col min="518" max="518" width="12.9140625" style="68" customWidth="1"/>
    <col min="519" max="519" width="14.33203125" style="68" customWidth="1"/>
    <col min="520" max="522" width="11.4140625" style="68" customWidth="1"/>
    <col min="523" max="768" width="8.6640625" style="68"/>
    <col min="769" max="769" width="7.1640625" style="68" customWidth="1"/>
    <col min="770" max="771" width="11.4140625" style="68" customWidth="1"/>
    <col min="772" max="773" width="14.33203125" style="68" customWidth="1"/>
    <col min="774" max="774" width="12.9140625" style="68" customWidth="1"/>
    <col min="775" max="775" width="14.33203125" style="68" customWidth="1"/>
    <col min="776" max="778" width="11.4140625" style="68" customWidth="1"/>
    <col min="779" max="1024" width="8.6640625" style="68"/>
    <col min="1025" max="1025" width="7.1640625" style="68" customWidth="1"/>
    <col min="1026" max="1027" width="11.4140625" style="68" customWidth="1"/>
    <col min="1028" max="1029" width="14.33203125" style="68" customWidth="1"/>
    <col min="1030" max="1030" width="12.9140625" style="68" customWidth="1"/>
    <col min="1031" max="1031" width="14.33203125" style="68" customWidth="1"/>
    <col min="1032" max="1034" width="11.4140625" style="68" customWidth="1"/>
    <col min="1035" max="1280" width="8.6640625" style="68"/>
    <col min="1281" max="1281" width="7.1640625" style="68" customWidth="1"/>
    <col min="1282" max="1283" width="11.4140625" style="68" customWidth="1"/>
    <col min="1284" max="1285" width="14.33203125" style="68" customWidth="1"/>
    <col min="1286" max="1286" width="12.9140625" style="68" customWidth="1"/>
    <col min="1287" max="1287" width="14.33203125" style="68" customWidth="1"/>
    <col min="1288" max="1290" width="11.4140625" style="68" customWidth="1"/>
    <col min="1291" max="1536" width="8.6640625" style="68"/>
    <col min="1537" max="1537" width="7.1640625" style="68" customWidth="1"/>
    <col min="1538" max="1539" width="11.4140625" style="68" customWidth="1"/>
    <col min="1540" max="1541" width="14.33203125" style="68" customWidth="1"/>
    <col min="1542" max="1542" width="12.9140625" style="68" customWidth="1"/>
    <col min="1543" max="1543" width="14.33203125" style="68" customWidth="1"/>
    <col min="1544" max="1546" width="11.4140625" style="68" customWidth="1"/>
    <col min="1547" max="1792" width="8.6640625" style="68"/>
    <col min="1793" max="1793" width="7.1640625" style="68" customWidth="1"/>
    <col min="1794" max="1795" width="11.4140625" style="68" customWidth="1"/>
    <col min="1796" max="1797" width="14.33203125" style="68" customWidth="1"/>
    <col min="1798" max="1798" width="12.9140625" style="68" customWidth="1"/>
    <col min="1799" max="1799" width="14.33203125" style="68" customWidth="1"/>
    <col min="1800" max="1802" width="11.4140625" style="68" customWidth="1"/>
    <col min="1803" max="2048" width="8.6640625" style="68"/>
    <col min="2049" max="2049" width="7.1640625" style="68" customWidth="1"/>
    <col min="2050" max="2051" width="11.4140625" style="68" customWidth="1"/>
    <col min="2052" max="2053" width="14.33203125" style="68" customWidth="1"/>
    <col min="2054" max="2054" width="12.9140625" style="68" customWidth="1"/>
    <col min="2055" max="2055" width="14.33203125" style="68" customWidth="1"/>
    <col min="2056" max="2058" width="11.4140625" style="68" customWidth="1"/>
    <col min="2059" max="2304" width="8.6640625" style="68"/>
    <col min="2305" max="2305" width="7.1640625" style="68" customWidth="1"/>
    <col min="2306" max="2307" width="11.4140625" style="68" customWidth="1"/>
    <col min="2308" max="2309" width="14.33203125" style="68" customWidth="1"/>
    <col min="2310" max="2310" width="12.9140625" style="68" customWidth="1"/>
    <col min="2311" max="2311" width="14.33203125" style="68" customWidth="1"/>
    <col min="2312" max="2314" width="11.4140625" style="68" customWidth="1"/>
    <col min="2315" max="2560" width="8.6640625" style="68"/>
    <col min="2561" max="2561" width="7.1640625" style="68" customWidth="1"/>
    <col min="2562" max="2563" width="11.4140625" style="68" customWidth="1"/>
    <col min="2564" max="2565" width="14.33203125" style="68" customWidth="1"/>
    <col min="2566" max="2566" width="12.9140625" style="68" customWidth="1"/>
    <col min="2567" max="2567" width="14.33203125" style="68" customWidth="1"/>
    <col min="2568" max="2570" width="11.4140625" style="68" customWidth="1"/>
    <col min="2571" max="2816" width="8.6640625" style="68"/>
    <col min="2817" max="2817" width="7.1640625" style="68" customWidth="1"/>
    <col min="2818" max="2819" width="11.4140625" style="68" customWidth="1"/>
    <col min="2820" max="2821" width="14.33203125" style="68" customWidth="1"/>
    <col min="2822" max="2822" width="12.9140625" style="68" customWidth="1"/>
    <col min="2823" max="2823" width="14.33203125" style="68" customWidth="1"/>
    <col min="2824" max="2826" width="11.4140625" style="68" customWidth="1"/>
    <col min="2827" max="3072" width="8.6640625" style="68"/>
    <col min="3073" max="3073" width="7.1640625" style="68" customWidth="1"/>
    <col min="3074" max="3075" width="11.4140625" style="68" customWidth="1"/>
    <col min="3076" max="3077" width="14.33203125" style="68" customWidth="1"/>
    <col min="3078" max="3078" width="12.9140625" style="68" customWidth="1"/>
    <col min="3079" max="3079" width="14.33203125" style="68" customWidth="1"/>
    <col min="3080" max="3082" width="11.4140625" style="68" customWidth="1"/>
    <col min="3083" max="3328" width="8.6640625" style="68"/>
    <col min="3329" max="3329" width="7.1640625" style="68" customWidth="1"/>
    <col min="3330" max="3331" width="11.4140625" style="68" customWidth="1"/>
    <col min="3332" max="3333" width="14.33203125" style="68" customWidth="1"/>
    <col min="3334" max="3334" width="12.9140625" style="68" customWidth="1"/>
    <col min="3335" max="3335" width="14.33203125" style="68" customWidth="1"/>
    <col min="3336" max="3338" width="11.4140625" style="68" customWidth="1"/>
    <col min="3339" max="3584" width="8.6640625" style="68"/>
    <col min="3585" max="3585" width="7.1640625" style="68" customWidth="1"/>
    <col min="3586" max="3587" width="11.4140625" style="68" customWidth="1"/>
    <col min="3588" max="3589" width="14.33203125" style="68" customWidth="1"/>
    <col min="3590" max="3590" width="12.9140625" style="68" customWidth="1"/>
    <col min="3591" max="3591" width="14.33203125" style="68" customWidth="1"/>
    <col min="3592" max="3594" width="11.4140625" style="68" customWidth="1"/>
    <col min="3595" max="3840" width="8.6640625" style="68"/>
    <col min="3841" max="3841" width="7.1640625" style="68" customWidth="1"/>
    <col min="3842" max="3843" width="11.4140625" style="68" customWidth="1"/>
    <col min="3844" max="3845" width="14.33203125" style="68" customWidth="1"/>
    <col min="3846" max="3846" width="12.9140625" style="68" customWidth="1"/>
    <col min="3847" max="3847" width="14.33203125" style="68" customWidth="1"/>
    <col min="3848" max="3850" width="11.4140625" style="68" customWidth="1"/>
    <col min="3851" max="4096" width="8.6640625" style="68"/>
    <col min="4097" max="4097" width="7.1640625" style="68" customWidth="1"/>
    <col min="4098" max="4099" width="11.4140625" style="68" customWidth="1"/>
    <col min="4100" max="4101" width="14.33203125" style="68" customWidth="1"/>
    <col min="4102" max="4102" width="12.9140625" style="68" customWidth="1"/>
    <col min="4103" max="4103" width="14.33203125" style="68" customWidth="1"/>
    <col min="4104" max="4106" width="11.4140625" style="68" customWidth="1"/>
    <col min="4107" max="4352" width="8.6640625" style="68"/>
    <col min="4353" max="4353" width="7.1640625" style="68" customWidth="1"/>
    <col min="4354" max="4355" width="11.4140625" style="68" customWidth="1"/>
    <col min="4356" max="4357" width="14.33203125" style="68" customWidth="1"/>
    <col min="4358" max="4358" width="12.9140625" style="68" customWidth="1"/>
    <col min="4359" max="4359" width="14.33203125" style="68" customWidth="1"/>
    <col min="4360" max="4362" width="11.4140625" style="68" customWidth="1"/>
    <col min="4363" max="4608" width="8.6640625" style="68"/>
    <col min="4609" max="4609" width="7.1640625" style="68" customWidth="1"/>
    <col min="4610" max="4611" width="11.4140625" style="68" customWidth="1"/>
    <col min="4612" max="4613" width="14.33203125" style="68" customWidth="1"/>
    <col min="4614" max="4614" width="12.9140625" style="68" customWidth="1"/>
    <col min="4615" max="4615" width="14.33203125" style="68" customWidth="1"/>
    <col min="4616" max="4618" width="11.4140625" style="68" customWidth="1"/>
    <col min="4619" max="4864" width="8.6640625" style="68"/>
    <col min="4865" max="4865" width="7.1640625" style="68" customWidth="1"/>
    <col min="4866" max="4867" width="11.4140625" style="68" customWidth="1"/>
    <col min="4868" max="4869" width="14.33203125" style="68" customWidth="1"/>
    <col min="4870" max="4870" width="12.9140625" style="68" customWidth="1"/>
    <col min="4871" max="4871" width="14.33203125" style="68" customWidth="1"/>
    <col min="4872" max="4874" width="11.4140625" style="68" customWidth="1"/>
    <col min="4875" max="5120" width="8.6640625" style="68"/>
    <col min="5121" max="5121" width="7.1640625" style="68" customWidth="1"/>
    <col min="5122" max="5123" width="11.4140625" style="68" customWidth="1"/>
    <col min="5124" max="5125" width="14.33203125" style="68" customWidth="1"/>
    <col min="5126" max="5126" width="12.9140625" style="68" customWidth="1"/>
    <col min="5127" max="5127" width="14.33203125" style="68" customWidth="1"/>
    <col min="5128" max="5130" width="11.4140625" style="68" customWidth="1"/>
    <col min="5131" max="5376" width="8.6640625" style="68"/>
    <col min="5377" max="5377" width="7.1640625" style="68" customWidth="1"/>
    <col min="5378" max="5379" width="11.4140625" style="68" customWidth="1"/>
    <col min="5380" max="5381" width="14.33203125" style="68" customWidth="1"/>
    <col min="5382" max="5382" width="12.9140625" style="68" customWidth="1"/>
    <col min="5383" max="5383" width="14.33203125" style="68" customWidth="1"/>
    <col min="5384" max="5386" width="11.4140625" style="68" customWidth="1"/>
    <col min="5387" max="5632" width="8.6640625" style="68"/>
    <col min="5633" max="5633" width="7.1640625" style="68" customWidth="1"/>
    <col min="5634" max="5635" width="11.4140625" style="68" customWidth="1"/>
    <col min="5636" max="5637" width="14.33203125" style="68" customWidth="1"/>
    <col min="5638" max="5638" width="12.9140625" style="68" customWidth="1"/>
    <col min="5639" max="5639" width="14.33203125" style="68" customWidth="1"/>
    <col min="5640" max="5642" width="11.4140625" style="68" customWidth="1"/>
    <col min="5643" max="5888" width="8.6640625" style="68"/>
    <col min="5889" max="5889" width="7.1640625" style="68" customWidth="1"/>
    <col min="5890" max="5891" width="11.4140625" style="68" customWidth="1"/>
    <col min="5892" max="5893" width="14.33203125" style="68" customWidth="1"/>
    <col min="5894" max="5894" width="12.9140625" style="68" customWidth="1"/>
    <col min="5895" max="5895" width="14.33203125" style="68" customWidth="1"/>
    <col min="5896" max="5898" width="11.4140625" style="68" customWidth="1"/>
    <col min="5899" max="6144" width="8.6640625" style="68"/>
    <col min="6145" max="6145" width="7.1640625" style="68" customWidth="1"/>
    <col min="6146" max="6147" width="11.4140625" style="68" customWidth="1"/>
    <col min="6148" max="6149" width="14.33203125" style="68" customWidth="1"/>
    <col min="6150" max="6150" width="12.9140625" style="68" customWidth="1"/>
    <col min="6151" max="6151" width="14.33203125" style="68" customWidth="1"/>
    <col min="6152" max="6154" width="11.4140625" style="68" customWidth="1"/>
    <col min="6155" max="6400" width="8.6640625" style="68"/>
    <col min="6401" max="6401" width="7.1640625" style="68" customWidth="1"/>
    <col min="6402" max="6403" width="11.4140625" style="68" customWidth="1"/>
    <col min="6404" max="6405" width="14.33203125" style="68" customWidth="1"/>
    <col min="6406" max="6406" width="12.9140625" style="68" customWidth="1"/>
    <col min="6407" max="6407" width="14.33203125" style="68" customWidth="1"/>
    <col min="6408" max="6410" width="11.4140625" style="68" customWidth="1"/>
    <col min="6411" max="6656" width="8.6640625" style="68"/>
    <col min="6657" max="6657" width="7.1640625" style="68" customWidth="1"/>
    <col min="6658" max="6659" width="11.4140625" style="68" customWidth="1"/>
    <col min="6660" max="6661" width="14.33203125" style="68" customWidth="1"/>
    <col min="6662" max="6662" width="12.9140625" style="68" customWidth="1"/>
    <col min="6663" max="6663" width="14.33203125" style="68" customWidth="1"/>
    <col min="6664" max="6666" width="11.4140625" style="68" customWidth="1"/>
    <col min="6667" max="6912" width="8.6640625" style="68"/>
    <col min="6913" max="6913" width="7.1640625" style="68" customWidth="1"/>
    <col min="6914" max="6915" width="11.4140625" style="68" customWidth="1"/>
    <col min="6916" max="6917" width="14.33203125" style="68" customWidth="1"/>
    <col min="6918" max="6918" width="12.9140625" style="68" customWidth="1"/>
    <col min="6919" max="6919" width="14.33203125" style="68" customWidth="1"/>
    <col min="6920" max="6922" width="11.4140625" style="68" customWidth="1"/>
    <col min="6923" max="7168" width="8.6640625" style="68"/>
    <col min="7169" max="7169" width="7.1640625" style="68" customWidth="1"/>
    <col min="7170" max="7171" width="11.4140625" style="68" customWidth="1"/>
    <col min="7172" max="7173" width="14.33203125" style="68" customWidth="1"/>
    <col min="7174" max="7174" width="12.9140625" style="68" customWidth="1"/>
    <col min="7175" max="7175" width="14.33203125" style="68" customWidth="1"/>
    <col min="7176" max="7178" width="11.4140625" style="68" customWidth="1"/>
    <col min="7179" max="7424" width="8.6640625" style="68"/>
    <col min="7425" max="7425" width="7.1640625" style="68" customWidth="1"/>
    <col min="7426" max="7427" width="11.4140625" style="68" customWidth="1"/>
    <col min="7428" max="7429" width="14.33203125" style="68" customWidth="1"/>
    <col min="7430" max="7430" width="12.9140625" style="68" customWidth="1"/>
    <col min="7431" max="7431" width="14.33203125" style="68" customWidth="1"/>
    <col min="7432" max="7434" width="11.4140625" style="68" customWidth="1"/>
    <col min="7435" max="7680" width="8.6640625" style="68"/>
    <col min="7681" max="7681" width="7.1640625" style="68" customWidth="1"/>
    <col min="7682" max="7683" width="11.4140625" style="68" customWidth="1"/>
    <col min="7684" max="7685" width="14.33203125" style="68" customWidth="1"/>
    <col min="7686" max="7686" width="12.9140625" style="68" customWidth="1"/>
    <col min="7687" max="7687" width="14.33203125" style="68" customWidth="1"/>
    <col min="7688" max="7690" width="11.4140625" style="68" customWidth="1"/>
    <col min="7691" max="7936" width="8.6640625" style="68"/>
    <col min="7937" max="7937" width="7.1640625" style="68" customWidth="1"/>
    <col min="7938" max="7939" width="11.4140625" style="68" customWidth="1"/>
    <col min="7940" max="7941" width="14.33203125" style="68" customWidth="1"/>
    <col min="7942" max="7942" width="12.9140625" style="68" customWidth="1"/>
    <col min="7943" max="7943" width="14.33203125" style="68" customWidth="1"/>
    <col min="7944" max="7946" width="11.4140625" style="68" customWidth="1"/>
    <col min="7947" max="8192" width="8.6640625" style="68"/>
    <col min="8193" max="8193" width="7.1640625" style="68" customWidth="1"/>
    <col min="8194" max="8195" width="11.4140625" style="68" customWidth="1"/>
    <col min="8196" max="8197" width="14.33203125" style="68" customWidth="1"/>
    <col min="8198" max="8198" width="12.9140625" style="68" customWidth="1"/>
    <col min="8199" max="8199" width="14.33203125" style="68" customWidth="1"/>
    <col min="8200" max="8202" width="11.4140625" style="68" customWidth="1"/>
    <col min="8203" max="8448" width="8.6640625" style="68"/>
    <col min="8449" max="8449" width="7.1640625" style="68" customWidth="1"/>
    <col min="8450" max="8451" width="11.4140625" style="68" customWidth="1"/>
    <col min="8452" max="8453" width="14.33203125" style="68" customWidth="1"/>
    <col min="8454" max="8454" width="12.9140625" style="68" customWidth="1"/>
    <col min="8455" max="8455" width="14.33203125" style="68" customWidth="1"/>
    <col min="8456" max="8458" width="11.4140625" style="68" customWidth="1"/>
    <col min="8459" max="8704" width="8.6640625" style="68"/>
    <col min="8705" max="8705" width="7.1640625" style="68" customWidth="1"/>
    <col min="8706" max="8707" width="11.4140625" style="68" customWidth="1"/>
    <col min="8708" max="8709" width="14.33203125" style="68" customWidth="1"/>
    <col min="8710" max="8710" width="12.9140625" style="68" customWidth="1"/>
    <col min="8711" max="8711" width="14.33203125" style="68" customWidth="1"/>
    <col min="8712" max="8714" width="11.4140625" style="68" customWidth="1"/>
    <col min="8715" max="8960" width="8.6640625" style="68"/>
    <col min="8961" max="8961" width="7.1640625" style="68" customWidth="1"/>
    <col min="8962" max="8963" width="11.4140625" style="68" customWidth="1"/>
    <col min="8964" max="8965" width="14.33203125" style="68" customWidth="1"/>
    <col min="8966" max="8966" width="12.9140625" style="68" customWidth="1"/>
    <col min="8967" max="8967" width="14.33203125" style="68" customWidth="1"/>
    <col min="8968" max="8970" width="11.4140625" style="68" customWidth="1"/>
    <col min="8971" max="9216" width="8.6640625" style="68"/>
    <col min="9217" max="9217" width="7.1640625" style="68" customWidth="1"/>
    <col min="9218" max="9219" width="11.4140625" style="68" customWidth="1"/>
    <col min="9220" max="9221" width="14.33203125" style="68" customWidth="1"/>
    <col min="9222" max="9222" width="12.9140625" style="68" customWidth="1"/>
    <col min="9223" max="9223" width="14.33203125" style="68" customWidth="1"/>
    <col min="9224" max="9226" width="11.4140625" style="68" customWidth="1"/>
    <col min="9227" max="9472" width="8.6640625" style="68"/>
    <col min="9473" max="9473" width="7.1640625" style="68" customWidth="1"/>
    <col min="9474" max="9475" width="11.4140625" style="68" customWidth="1"/>
    <col min="9476" max="9477" width="14.33203125" style="68" customWidth="1"/>
    <col min="9478" max="9478" width="12.9140625" style="68" customWidth="1"/>
    <col min="9479" max="9479" width="14.33203125" style="68" customWidth="1"/>
    <col min="9480" max="9482" width="11.4140625" style="68" customWidth="1"/>
    <col min="9483" max="9728" width="8.6640625" style="68"/>
    <col min="9729" max="9729" width="7.1640625" style="68" customWidth="1"/>
    <col min="9730" max="9731" width="11.4140625" style="68" customWidth="1"/>
    <col min="9732" max="9733" width="14.33203125" style="68" customWidth="1"/>
    <col min="9734" max="9734" width="12.9140625" style="68" customWidth="1"/>
    <col min="9735" max="9735" width="14.33203125" style="68" customWidth="1"/>
    <col min="9736" max="9738" width="11.4140625" style="68" customWidth="1"/>
    <col min="9739" max="9984" width="8.6640625" style="68"/>
    <col min="9985" max="9985" width="7.1640625" style="68" customWidth="1"/>
    <col min="9986" max="9987" width="11.4140625" style="68" customWidth="1"/>
    <col min="9988" max="9989" width="14.33203125" style="68" customWidth="1"/>
    <col min="9990" max="9990" width="12.9140625" style="68" customWidth="1"/>
    <col min="9991" max="9991" width="14.33203125" style="68" customWidth="1"/>
    <col min="9992" max="9994" width="11.4140625" style="68" customWidth="1"/>
    <col min="9995" max="10240" width="8.6640625" style="68"/>
    <col min="10241" max="10241" width="7.1640625" style="68" customWidth="1"/>
    <col min="10242" max="10243" width="11.4140625" style="68" customWidth="1"/>
    <col min="10244" max="10245" width="14.33203125" style="68" customWidth="1"/>
    <col min="10246" max="10246" width="12.9140625" style="68" customWidth="1"/>
    <col min="10247" max="10247" width="14.33203125" style="68" customWidth="1"/>
    <col min="10248" max="10250" width="11.4140625" style="68" customWidth="1"/>
    <col min="10251" max="10496" width="8.6640625" style="68"/>
    <col min="10497" max="10497" width="7.1640625" style="68" customWidth="1"/>
    <col min="10498" max="10499" width="11.4140625" style="68" customWidth="1"/>
    <col min="10500" max="10501" width="14.33203125" style="68" customWidth="1"/>
    <col min="10502" max="10502" width="12.9140625" style="68" customWidth="1"/>
    <col min="10503" max="10503" width="14.33203125" style="68" customWidth="1"/>
    <col min="10504" max="10506" width="11.4140625" style="68" customWidth="1"/>
    <col min="10507" max="10752" width="8.6640625" style="68"/>
    <col min="10753" max="10753" width="7.1640625" style="68" customWidth="1"/>
    <col min="10754" max="10755" width="11.4140625" style="68" customWidth="1"/>
    <col min="10756" max="10757" width="14.33203125" style="68" customWidth="1"/>
    <col min="10758" max="10758" width="12.9140625" style="68" customWidth="1"/>
    <col min="10759" max="10759" width="14.33203125" style="68" customWidth="1"/>
    <col min="10760" max="10762" width="11.4140625" style="68" customWidth="1"/>
    <col min="10763" max="11008" width="8.6640625" style="68"/>
    <col min="11009" max="11009" width="7.1640625" style="68" customWidth="1"/>
    <col min="11010" max="11011" width="11.4140625" style="68" customWidth="1"/>
    <col min="11012" max="11013" width="14.33203125" style="68" customWidth="1"/>
    <col min="11014" max="11014" width="12.9140625" style="68" customWidth="1"/>
    <col min="11015" max="11015" width="14.33203125" style="68" customWidth="1"/>
    <col min="11016" max="11018" width="11.4140625" style="68" customWidth="1"/>
    <col min="11019" max="11264" width="8.6640625" style="68"/>
    <col min="11265" max="11265" width="7.1640625" style="68" customWidth="1"/>
    <col min="11266" max="11267" width="11.4140625" style="68" customWidth="1"/>
    <col min="11268" max="11269" width="14.33203125" style="68" customWidth="1"/>
    <col min="11270" max="11270" width="12.9140625" style="68" customWidth="1"/>
    <col min="11271" max="11271" width="14.33203125" style="68" customWidth="1"/>
    <col min="11272" max="11274" width="11.4140625" style="68" customWidth="1"/>
    <col min="11275" max="11520" width="8.6640625" style="68"/>
    <col min="11521" max="11521" width="7.1640625" style="68" customWidth="1"/>
    <col min="11522" max="11523" width="11.4140625" style="68" customWidth="1"/>
    <col min="11524" max="11525" width="14.33203125" style="68" customWidth="1"/>
    <col min="11526" max="11526" width="12.9140625" style="68" customWidth="1"/>
    <col min="11527" max="11527" width="14.33203125" style="68" customWidth="1"/>
    <col min="11528" max="11530" width="11.4140625" style="68" customWidth="1"/>
    <col min="11531" max="11776" width="8.6640625" style="68"/>
    <col min="11777" max="11777" width="7.1640625" style="68" customWidth="1"/>
    <col min="11778" max="11779" width="11.4140625" style="68" customWidth="1"/>
    <col min="11780" max="11781" width="14.33203125" style="68" customWidth="1"/>
    <col min="11782" max="11782" width="12.9140625" style="68" customWidth="1"/>
    <col min="11783" max="11783" width="14.33203125" style="68" customWidth="1"/>
    <col min="11784" max="11786" width="11.4140625" style="68" customWidth="1"/>
    <col min="11787" max="12032" width="8.6640625" style="68"/>
    <col min="12033" max="12033" width="7.1640625" style="68" customWidth="1"/>
    <col min="12034" max="12035" width="11.4140625" style="68" customWidth="1"/>
    <col min="12036" max="12037" width="14.33203125" style="68" customWidth="1"/>
    <col min="12038" max="12038" width="12.9140625" style="68" customWidth="1"/>
    <col min="12039" max="12039" width="14.33203125" style="68" customWidth="1"/>
    <col min="12040" max="12042" width="11.4140625" style="68" customWidth="1"/>
    <col min="12043" max="12288" width="8.6640625" style="68"/>
    <col min="12289" max="12289" width="7.1640625" style="68" customWidth="1"/>
    <col min="12290" max="12291" width="11.4140625" style="68" customWidth="1"/>
    <col min="12292" max="12293" width="14.33203125" style="68" customWidth="1"/>
    <col min="12294" max="12294" width="12.9140625" style="68" customWidth="1"/>
    <col min="12295" max="12295" width="14.33203125" style="68" customWidth="1"/>
    <col min="12296" max="12298" width="11.4140625" style="68" customWidth="1"/>
    <col min="12299" max="12544" width="8.6640625" style="68"/>
    <col min="12545" max="12545" width="7.1640625" style="68" customWidth="1"/>
    <col min="12546" max="12547" width="11.4140625" style="68" customWidth="1"/>
    <col min="12548" max="12549" width="14.33203125" style="68" customWidth="1"/>
    <col min="12550" max="12550" width="12.9140625" style="68" customWidth="1"/>
    <col min="12551" max="12551" width="14.33203125" style="68" customWidth="1"/>
    <col min="12552" max="12554" width="11.4140625" style="68" customWidth="1"/>
    <col min="12555" max="12800" width="8.6640625" style="68"/>
    <col min="12801" max="12801" width="7.1640625" style="68" customWidth="1"/>
    <col min="12802" max="12803" width="11.4140625" style="68" customWidth="1"/>
    <col min="12804" max="12805" width="14.33203125" style="68" customWidth="1"/>
    <col min="12806" max="12806" width="12.9140625" style="68" customWidth="1"/>
    <col min="12807" max="12807" width="14.33203125" style="68" customWidth="1"/>
    <col min="12808" max="12810" width="11.4140625" style="68" customWidth="1"/>
    <col min="12811" max="13056" width="8.6640625" style="68"/>
    <col min="13057" max="13057" width="7.1640625" style="68" customWidth="1"/>
    <col min="13058" max="13059" width="11.4140625" style="68" customWidth="1"/>
    <col min="13060" max="13061" width="14.33203125" style="68" customWidth="1"/>
    <col min="13062" max="13062" width="12.9140625" style="68" customWidth="1"/>
    <col min="13063" max="13063" width="14.33203125" style="68" customWidth="1"/>
    <col min="13064" max="13066" width="11.4140625" style="68" customWidth="1"/>
    <col min="13067" max="13312" width="8.6640625" style="68"/>
    <col min="13313" max="13313" width="7.1640625" style="68" customWidth="1"/>
    <col min="13314" max="13315" width="11.4140625" style="68" customWidth="1"/>
    <col min="13316" max="13317" width="14.33203125" style="68" customWidth="1"/>
    <col min="13318" max="13318" width="12.9140625" style="68" customWidth="1"/>
    <col min="13319" max="13319" width="14.33203125" style="68" customWidth="1"/>
    <col min="13320" max="13322" width="11.4140625" style="68" customWidth="1"/>
    <col min="13323" max="13568" width="8.6640625" style="68"/>
    <col min="13569" max="13569" width="7.1640625" style="68" customWidth="1"/>
    <col min="13570" max="13571" width="11.4140625" style="68" customWidth="1"/>
    <col min="13572" max="13573" width="14.33203125" style="68" customWidth="1"/>
    <col min="13574" max="13574" width="12.9140625" style="68" customWidth="1"/>
    <col min="13575" max="13575" width="14.33203125" style="68" customWidth="1"/>
    <col min="13576" max="13578" width="11.4140625" style="68" customWidth="1"/>
    <col min="13579" max="13824" width="8.6640625" style="68"/>
    <col min="13825" max="13825" width="7.1640625" style="68" customWidth="1"/>
    <col min="13826" max="13827" width="11.4140625" style="68" customWidth="1"/>
    <col min="13828" max="13829" width="14.33203125" style="68" customWidth="1"/>
    <col min="13830" max="13830" width="12.9140625" style="68" customWidth="1"/>
    <col min="13831" max="13831" width="14.33203125" style="68" customWidth="1"/>
    <col min="13832" max="13834" width="11.4140625" style="68" customWidth="1"/>
    <col min="13835" max="14080" width="8.6640625" style="68"/>
    <col min="14081" max="14081" width="7.1640625" style="68" customWidth="1"/>
    <col min="14082" max="14083" width="11.4140625" style="68" customWidth="1"/>
    <col min="14084" max="14085" width="14.33203125" style="68" customWidth="1"/>
    <col min="14086" max="14086" width="12.9140625" style="68" customWidth="1"/>
    <col min="14087" max="14087" width="14.33203125" style="68" customWidth="1"/>
    <col min="14088" max="14090" width="11.4140625" style="68" customWidth="1"/>
    <col min="14091" max="14336" width="8.6640625" style="68"/>
    <col min="14337" max="14337" width="7.1640625" style="68" customWidth="1"/>
    <col min="14338" max="14339" width="11.4140625" style="68" customWidth="1"/>
    <col min="14340" max="14341" width="14.33203125" style="68" customWidth="1"/>
    <col min="14342" max="14342" width="12.9140625" style="68" customWidth="1"/>
    <col min="14343" max="14343" width="14.33203125" style="68" customWidth="1"/>
    <col min="14344" max="14346" width="11.4140625" style="68" customWidth="1"/>
    <col min="14347" max="14592" width="8.6640625" style="68"/>
    <col min="14593" max="14593" width="7.1640625" style="68" customWidth="1"/>
    <col min="14594" max="14595" width="11.4140625" style="68" customWidth="1"/>
    <col min="14596" max="14597" width="14.33203125" style="68" customWidth="1"/>
    <col min="14598" max="14598" width="12.9140625" style="68" customWidth="1"/>
    <col min="14599" max="14599" width="14.33203125" style="68" customWidth="1"/>
    <col min="14600" max="14602" width="11.4140625" style="68" customWidth="1"/>
    <col min="14603" max="14848" width="8.6640625" style="68"/>
    <col min="14849" max="14849" width="7.1640625" style="68" customWidth="1"/>
    <col min="14850" max="14851" width="11.4140625" style="68" customWidth="1"/>
    <col min="14852" max="14853" width="14.33203125" style="68" customWidth="1"/>
    <col min="14854" max="14854" width="12.9140625" style="68" customWidth="1"/>
    <col min="14855" max="14855" width="14.33203125" style="68" customWidth="1"/>
    <col min="14856" max="14858" width="11.4140625" style="68" customWidth="1"/>
    <col min="14859" max="15104" width="8.6640625" style="68"/>
    <col min="15105" max="15105" width="7.1640625" style="68" customWidth="1"/>
    <col min="15106" max="15107" width="11.4140625" style="68" customWidth="1"/>
    <col min="15108" max="15109" width="14.33203125" style="68" customWidth="1"/>
    <col min="15110" max="15110" width="12.9140625" style="68" customWidth="1"/>
    <col min="15111" max="15111" width="14.33203125" style="68" customWidth="1"/>
    <col min="15112" max="15114" width="11.4140625" style="68" customWidth="1"/>
    <col min="15115" max="15360" width="8.6640625" style="68"/>
    <col min="15361" max="15361" width="7.1640625" style="68" customWidth="1"/>
    <col min="15362" max="15363" width="11.4140625" style="68" customWidth="1"/>
    <col min="15364" max="15365" width="14.33203125" style="68" customWidth="1"/>
    <col min="15366" max="15366" width="12.9140625" style="68" customWidth="1"/>
    <col min="15367" max="15367" width="14.33203125" style="68" customWidth="1"/>
    <col min="15368" max="15370" width="11.4140625" style="68" customWidth="1"/>
    <col min="15371" max="15616" width="8.6640625" style="68"/>
    <col min="15617" max="15617" width="7.1640625" style="68" customWidth="1"/>
    <col min="15618" max="15619" width="11.4140625" style="68" customWidth="1"/>
    <col min="15620" max="15621" width="14.33203125" style="68" customWidth="1"/>
    <col min="15622" max="15622" width="12.9140625" style="68" customWidth="1"/>
    <col min="15623" max="15623" width="14.33203125" style="68" customWidth="1"/>
    <col min="15624" max="15626" width="11.4140625" style="68" customWidth="1"/>
    <col min="15627" max="15872" width="8.6640625" style="68"/>
    <col min="15873" max="15873" width="7.1640625" style="68" customWidth="1"/>
    <col min="15874" max="15875" width="11.4140625" style="68" customWidth="1"/>
    <col min="15876" max="15877" width="14.33203125" style="68" customWidth="1"/>
    <col min="15878" max="15878" width="12.9140625" style="68" customWidth="1"/>
    <col min="15879" max="15879" width="14.33203125" style="68" customWidth="1"/>
    <col min="15880" max="15882" width="11.4140625" style="68" customWidth="1"/>
    <col min="15883" max="16128" width="8.6640625" style="68"/>
    <col min="16129" max="16129" width="7.1640625" style="68" customWidth="1"/>
    <col min="16130" max="16131" width="11.4140625" style="68" customWidth="1"/>
    <col min="16132" max="16133" width="14.33203125" style="68" customWidth="1"/>
    <col min="16134" max="16134" width="12.9140625" style="68" customWidth="1"/>
    <col min="16135" max="16135" width="14.33203125" style="68" customWidth="1"/>
    <col min="16136" max="16138" width="11.4140625" style="68" customWidth="1"/>
    <col min="16139" max="16384" width="8.6640625" style="68"/>
  </cols>
  <sheetData>
    <row r="1" spans="1:10" x14ac:dyDescent="0.25">
      <c r="A1" s="67" t="s">
        <v>253</v>
      </c>
      <c r="B1" s="67" t="s">
        <v>254</v>
      </c>
      <c r="C1" s="67" t="s">
        <v>254</v>
      </c>
      <c r="D1" s="67" t="s">
        <v>255</v>
      </c>
      <c r="E1" s="67" t="s">
        <v>255</v>
      </c>
      <c r="F1" s="67" t="s">
        <v>255</v>
      </c>
      <c r="G1" s="67" t="s">
        <v>255</v>
      </c>
      <c r="H1" s="67" t="s">
        <v>256</v>
      </c>
      <c r="I1" s="67" t="s">
        <v>256</v>
      </c>
      <c r="J1" s="67" t="s">
        <v>257</v>
      </c>
    </row>
    <row r="2" spans="1:10" ht="25" x14ac:dyDescent="0.25">
      <c r="A2" s="67" t="s">
        <v>253</v>
      </c>
      <c r="B2" s="69" t="s">
        <v>257</v>
      </c>
      <c r="C2" s="69" t="s">
        <v>258</v>
      </c>
      <c r="D2" s="69" t="s">
        <v>259</v>
      </c>
      <c r="E2" s="69" t="s">
        <v>260</v>
      </c>
      <c r="F2" s="69" t="s">
        <v>261</v>
      </c>
      <c r="G2" s="69" t="s">
        <v>262</v>
      </c>
      <c r="H2" s="69" t="s">
        <v>263</v>
      </c>
      <c r="I2" s="69" t="s">
        <v>264</v>
      </c>
      <c r="J2" s="67" t="s">
        <v>257</v>
      </c>
    </row>
    <row r="3" spans="1:10" x14ac:dyDescent="0.25">
      <c r="A3" s="70" t="s">
        <v>265</v>
      </c>
      <c r="B3" s="70" t="s">
        <v>266</v>
      </c>
      <c r="C3" s="70" t="s">
        <v>266</v>
      </c>
      <c r="D3" s="71" t="s">
        <v>267</v>
      </c>
      <c r="E3" s="71" t="s">
        <v>268</v>
      </c>
      <c r="F3" s="71" t="s">
        <v>267</v>
      </c>
      <c r="G3" s="71" t="s">
        <v>269</v>
      </c>
      <c r="H3" s="70" t="s">
        <v>270</v>
      </c>
      <c r="I3" s="70" t="s">
        <v>271</v>
      </c>
      <c r="J3" s="70" t="s">
        <v>272</v>
      </c>
    </row>
    <row r="4" spans="1:10" x14ac:dyDescent="0.25">
      <c r="A4" s="70" t="s">
        <v>273</v>
      </c>
      <c r="B4" s="70" t="s">
        <v>274</v>
      </c>
      <c r="C4" s="70" t="s">
        <v>275</v>
      </c>
      <c r="D4" s="71" t="s">
        <v>276</v>
      </c>
      <c r="E4" s="71" t="s">
        <v>268</v>
      </c>
      <c r="F4" s="71" t="s">
        <v>276</v>
      </c>
      <c r="G4" s="71" t="s">
        <v>269</v>
      </c>
      <c r="H4" s="70" t="s">
        <v>266</v>
      </c>
      <c r="I4" s="70" t="s">
        <v>277</v>
      </c>
      <c r="J4" s="70" t="s">
        <v>272</v>
      </c>
    </row>
    <row r="5" spans="1:10" x14ac:dyDescent="0.25">
      <c r="A5" s="70" t="s">
        <v>278</v>
      </c>
      <c r="B5" s="70" t="s">
        <v>279</v>
      </c>
      <c r="C5" s="70" t="s">
        <v>279</v>
      </c>
      <c r="D5" s="71" t="s">
        <v>267</v>
      </c>
      <c r="E5" s="71" t="s">
        <v>268</v>
      </c>
      <c r="F5" s="71" t="s">
        <v>267</v>
      </c>
      <c r="G5" s="71" t="s">
        <v>269</v>
      </c>
      <c r="H5" s="70" t="s">
        <v>274</v>
      </c>
      <c r="I5" s="70" t="s">
        <v>280</v>
      </c>
      <c r="J5" s="70" t="s">
        <v>272</v>
      </c>
    </row>
    <row r="6" spans="1:10" x14ac:dyDescent="0.25">
      <c r="A6" s="70" t="s">
        <v>281</v>
      </c>
      <c r="B6" s="70" t="s">
        <v>282</v>
      </c>
      <c r="C6" s="70" t="s">
        <v>282</v>
      </c>
      <c r="D6" s="71" t="s">
        <v>267</v>
      </c>
      <c r="E6" s="71" t="s">
        <v>268</v>
      </c>
      <c r="F6" s="71" t="s">
        <v>267</v>
      </c>
      <c r="G6" s="71" t="s">
        <v>269</v>
      </c>
      <c r="H6" s="70" t="s">
        <v>279</v>
      </c>
      <c r="I6" s="70" t="s">
        <v>283</v>
      </c>
      <c r="J6" s="70" t="s">
        <v>272</v>
      </c>
    </row>
    <row r="7" spans="1:10" x14ac:dyDescent="0.25">
      <c r="A7" s="70" t="s">
        <v>284</v>
      </c>
      <c r="B7" s="70" t="s">
        <v>285</v>
      </c>
      <c r="C7" s="70" t="s">
        <v>285</v>
      </c>
      <c r="D7" s="71" t="s">
        <v>286</v>
      </c>
      <c r="E7" s="71" t="s">
        <v>268</v>
      </c>
      <c r="F7" s="71" t="s">
        <v>286</v>
      </c>
      <c r="G7" s="71" t="s">
        <v>269</v>
      </c>
      <c r="H7" s="70" t="s">
        <v>282</v>
      </c>
      <c r="I7" s="70" t="s">
        <v>287</v>
      </c>
      <c r="J7" s="70" t="s">
        <v>272</v>
      </c>
    </row>
    <row r="8" spans="1:10" x14ac:dyDescent="0.25">
      <c r="A8" s="70" t="s">
        <v>288</v>
      </c>
      <c r="B8" s="70" t="s">
        <v>289</v>
      </c>
      <c r="C8" s="70" t="s">
        <v>289</v>
      </c>
      <c r="D8" s="71" t="s">
        <v>267</v>
      </c>
      <c r="E8" s="71" t="s">
        <v>268</v>
      </c>
      <c r="F8" s="71" t="s">
        <v>267</v>
      </c>
      <c r="G8" s="71" t="s">
        <v>269</v>
      </c>
      <c r="H8" s="70" t="s">
        <v>285</v>
      </c>
      <c r="I8" s="70" t="s">
        <v>290</v>
      </c>
      <c r="J8" s="70" t="s">
        <v>272</v>
      </c>
    </row>
    <row r="9" spans="1:10" x14ac:dyDescent="0.25">
      <c r="A9" s="70" t="s">
        <v>291</v>
      </c>
      <c r="B9" s="70" t="s">
        <v>292</v>
      </c>
      <c r="C9" s="70" t="s">
        <v>292</v>
      </c>
      <c r="D9" s="71" t="s">
        <v>276</v>
      </c>
      <c r="E9" s="71" t="s">
        <v>268</v>
      </c>
      <c r="F9" s="71" t="s">
        <v>276</v>
      </c>
      <c r="G9" s="71" t="s">
        <v>269</v>
      </c>
      <c r="H9" s="70" t="s">
        <v>289</v>
      </c>
      <c r="I9" s="70" t="s">
        <v>293</v>
      </c>
      <c r="J9" s="70" t="s">
        <v>272</v>
      </c>
    </row>
    <row r="10" spans="1:10" x14ac:dyDescent="0.25">
      <c r="A10" s="70" t="s">
        <v>294</v>
      </c>
      <c r="B10" s="70" t="s">
        <v>295</v>
      </c>
      <c r="C10" s="70" t="s">
        <v>296</v>
      </c>
      <c r="D10" s="71" t="s">
        <v>267</v>
      </c>
      <c r="E10" s="71" t="s">
        <v>268</v>
      </c>
      <c r="F10" s="71" t="s">
        <v>267</v>
      </c>
      <c r="G10" s="71" t="s">
        <v>269</v>
      </c>
      <c r="H10" s="70" t="s">
        <v>292</v>
      </c>
      <c r="I10" s="70" t="s">
        <v>297</v>
      </c>
      <c r="J10" s="70" t="s">
        <v>272</v>
      </c>
    </row>
    <row r="11" spans="1:10" x14ac:dyDescent="0.25">
      <c r="A11" s="70" t="s">
        <v>298</v>
      </c>
      <c r="B11" s="70" t="s">
        <v>299</v>
      </c>
      <c r="C11" s="70" t="s">
        <v>299</v>
      </c>
      <c r="D11" s="71" t="s">
        <v>276</v>
      </c>
      <c r="E11" s="71" t="s">
        <v>268</v>
      </c>
      <c r="F11" s="71" t="s">
        <v>276</v>
      </c>
      <c r="G11" s="71" t="s">
        <v>269</v>
      </c>
      <c r="H11" s="70" t="s">
        <v>295</v>
      </c>
      <c r="I11" s="70" t="s">
        <v>300</v>
      </c>
      <c r="J11" s="70" t="s">
        <v>272</v>
      </c>
    </row>
    <row r="12" spans="1:10" x14ac:dyDescent="0.25">
      <c r="A12" s="70" t="s">
        <v>301</v>
      </c>
      <c r="B12" s="70" t="s">
        <v>302</v>
      </c>
      <c r="C12" s="70" t="s">
        <v>302</v>
      </c>
      <c r="D12" s="71" t="s">
        <v>267</v>
      </c>
      <c r="E12" s="71" t="s">
        <v>268</v>
      </c>
      <c r="F12" s="71" t="s">
        <v>267</v>
      </c>
      <c r="G12" s="71" t="s">
        <v>269</v>
      </c>
      <c r="H12" s="70" t="s">
        <v>299</v>
      </c>
      <c r="I12" s="70" t="s">
        <v>303</v>
      </c>
      <c r="J12" s="70" t="s">
        <v>272</v>
      </c>
    </row>
    <row r="13" spans="1:10" x14ac:dyDescent="0.25">
      <c r="A13" s="70" t="s">
        <v>304</v>
      </c>
      <c r="B13" s="70" t="s">
        <v>305</v>
      </c>
      <c r="C13" s="70" t="s">
        <v>306</v>
      </c>
      <c r="D13" s="71" t="s">
        <v>267</v>
      </c>
      <c r="E13" s="71" t="s">
        <v>268</v>
      </c>
      <c r="F13" s="71" t="s">
        <v>267</v>
      </c>
      <c r="G13" s="71" t="s">
        <v>269</v>
      </c>
      <c r="H13" s="70" t="s">
        <v>302</v>
      </c>
      <c r="I13" s="70" t="s">
        <v>307</v>
      </c>
      <c r="J13" s="70" t="s">
        <v>272</v>
      </c>
    </row>
    <row r="14" spans="1:10" x14ac:dyDescent="0.25">
      <c r="A14" s="70" t="s">
        <v>308</v>
      </c>
      <c r="B14" s="70" t="s">
        <v>309</v>
      </c>
      <c r="C14" s="70" t="s">
        <v>309</v>
      </c>
      <c r="D14" s="71" t="s">
        <v>276</v>
      </c>
      <c r="E14" s="71" t="s">
        <v>268</v>
      </c>
      <c r="F14" s="71" t="s">
        <v>276</v>
      </c>
      <c r="G14" s="71" t="s">
        <v>269</v>
      </c>
      <c r="H14" s="70" t="s">
        <v>305</v>
      </c>
      <c r="I14" s="70" t="s">
        <v>310</v>
      </c>
      <c r="J14" s="70" t="s">
        <v>272</v>
      </c>
    </row>
    <row r="15" spans="1:10" x14ac:dyDescent="0.25">
      <c r="A15" s="70" t="s">
        <v>311</v>
      </c>
      <c r="B15" s="70" t="s">
        <v>312</v>
      </c>
      <c r="C15" s="70" t="s">
        <v>312</v>
      </c>
      <c r="D15" s="71" t="s">
        <v>313</v>
      </c>
      <c r="E15" s="71" t="s">
        <v>314</v>
      </c>
      <c r="F15" s="71" t="s">
        <v>267</v>
      </c>
      <c r="G15" s="71" t="s">
        <v>315</v>
      </c>
      <c r="H15" s="70" t="s">
        <v>309</v>
      </c>
      <c r="I15" s="70" t="s">
        <v>316</v>
      </c>
      <c r="J15" s="70" t="s">
        <v>272</v>
      </c>
    </row>
    <row r="16" spans="1:10" x14ac:dyDescent="0.25">
      <c r="A16" s="70" t="s">
        <v>317</v>
      </c>
      <c r="B16" s="70" t="s">
        <v>318</v>
      </c>
      <c r="C16" s="70" t="s">
        <v>319</v>
      </c>
      <c r="D16" s="71" t="s">
        <v>313</v>
      </c>
      <c r="E16" s="71" t="s">
        <v>320</v>
      </c>
      <c r="F16" s="71" t="s">
        <v>321</v>
      </c>
      <c r="G16" s="71" t="s">
        <v>322</v>
      </c>
      <c r="H16" s="70" t="s">
        <v>312</v>
      </c>
      <c r="I16" s="70" t="s">
        <v>323</v>
      </c>
      <c r="J16" s="70" t="s">
        <v>272</v>
      </c>
    </row>
    <row r="17" spans="1:10" x14ac:dyDescent="0.25">
      <c r="A17" s="70" t="s">
        <v>324</v>
      </c>
      <c r="B17" s="70" t="s">
        <v>325</v>
      </c>
      <c r="C17" s="70" t="s">
        <v>325</v>
      </c>
      <c r="D17" s="71" t="s">
        <v>313</v>
      </c>
      <c r="E17" s="71" t="s">
        <v>326</v>
      </c>
      <c r="F17" s="71" t="s">
        <v>327</v>
      </c>
      <c r="G17" s="71" t="s">
        <v>328</v>
      </c>
      <c r="H17" s="70" t="s">
        <v>318</v>
      </c>
      <c r="I17" s="70" t="s">
        <v>329</v>
      </c>
      <c r="J17" s="70" t="s">
        <v>272</v>
      </c>
    </row>
    <row r="18" spans="1:10" x14ac:dyDescent="0.25">
      <c r="A18" s="70" t="s">
        <v>330</v>
      </c>
      <c r="B18" s="70" t="s">
        <v>331</v>
      </c>
      <c r="C18" s="70" t="s">
        <v>332</v>
      </c>
      <c r="D18" s="71" t="s">
        <v>313</v>
      </c>
      <c r="E18" s="71" t="s">
        <v>333</v>
      </c>
      <c r="F18" s="71" t="s">
        <v>334</v>
      </c>
      <c r="G18" s="71" t="s">
        <v>335</v>
      </c>
      <c r="H18" s="70" t="s">
        <v>325</v>
      </c>
      <c r="I18" s="70" t="s">
        <v>336</v>
      </c>
      <c r="J18" s="70" t="s">
        <v>272</v>
      </c>
    </row>
    <row r="19" spans="1:10" x14ac:dyDescent="0.25">
      <c r="A19" s="70" t="s">
        <v>337</v>
      </c>
      <c r="B19" s="70" t="s">
        <v>338</v>
      </c>
      <c r="C19" s="70" t="s">
        <v>339</v>
      </c>
      <c r="D19" s="71" t="s">
        <v>313</v>
      </c>
      <c r="E19" s="71" t="s">
        <v>340</v>
      </c>
      <c r="F19" s="71" t="s">
        <v>341</v>
      </c>
      <c r="G19" s="71" t="s">
        <v>342</v>
      </c>
      <c r="H19" s="70" t="s">
        <v>331</v>
      </c>
      <c r="I19" s="70" t="s">
        <v>343</v>
      </c>
      <c r="J19" s="70" t="s">
        <v>272</v>
      </c>
    </row>
    <row r="20" spans="1:10" x14ac:dyDescent="0.25">
      <c r="A20" s="70" t="s">
        <v>344</v>
      </c>
      <c r="B20" s="70" t="s">
        <v>345</v>
      </c>
      <c r="C20" s="70" t="s">
        <v>345</v>
      </c>
      <c r="D20" s="71" t="s">
        <v>313</v>
      </c>
      <c r="E20" s="71" t="s">
        <v>346</v>
      </c>
      <c r="F20" s="71" t="s">
        <v>347</v>
      </c>
      <c r="G20" s="71" t="s">
        <v>348</v>
      </c>
      <c r="H20" s="70" t="s">
        <v>338</v>
      </c>
      <c r="I20" s="70" t="s">
        <v>349</v>
      </c>
      <c r="J20" s="70" t="s">
        <v>272</v>
      </c>
    </row>
    <row r="21" spans="1:10" x14ac:dyDescent="0.25">
      <c r="A21" s="70" t="s">
        <v>350</v>
      </c>
      <c r="B21" s="70" t="s">
        <v>351</v>
      </c>
      <c r="C21" s="70" t="s">
        <v>351</v>
      </c>
      <c r="D21" s="71" t="s">
        <v>313</v>
      </c>
      <c r="E21" s="71" t="s">
        <v>352</v>
      </c>
      <c r="F21" s="71" t="s">
        <v>353</v>
      </c>
      <c r="G21" s="71" t="s">
        <v>354</v>
      </c>
      <c r="H21" s="70" t="s">
        <v>345</v>
      </c>
      <c r="I21" s="70" t="s">
        <v>355</v>
      </c>
      <c r="J21" s="70" t="s">
        <v>272</v>
      </c>
    </row>
    <row r="22" spans="1:10" x14ac:dyDescent="0.25">
      <c r="A22" s="70" t="s">
        <v>356</v>
      </c>
      <c r="B22" s="70" t="s">
        <v>357</v>
      </c>
      <c r="C22" s="70" t="s">
        <v>357</v>
      </c>
      <c r="D22" s="71" t="s">
        <v>313</v>
      </c>
      <c r="E22" s="71" t="s">
        <v>358</v>
      </c>
      <c r="F22" s="71" t="s">
        <v>359</v>
      </c>
      <c r="G22" s="71" t="s">
        <v>360</v>
      </c>
      <c r="H22" s="70" t="s">
        <v>351</v>
      </c>
      <c r="I22" s="70" t="s">
        <v>361</v>
      </c>
      <c r="J22" s="70" t="s">
        <v>272</v>
      </c>
    </row>
    <row r="23" spans="1:10" x14ac:dyDescent="0.25">
      <c r="A23" s="70" t="s">
        <v>362</v>
      </c>
      <c r="B23" s="70" t="s">
        <v>363</v>
      </c>
      <c r="C23" s="70" t="s">
        <v>363</v>
      </c>
      <c r="D23" s="71" t="s">
        <v>313</v>
      </c>
      <c r="E23" s="71" t="s">
        <v>364</v>
      </c>
      <c r="F23" s="71" t="s">
        <v>365</v>
      </c>
      <c r="G23" s="71" t="s">
        <v>366</v>
      </c>
      <c r="H23" s="70" t="s">
        <v>357</v>
      </c>
      <c r="I23" s="70" t="s">
        <v>367</v>
      </c>
      <c r="J23" s="70" t="s">
        <v>272</v>
      </c>
    </row>
    <row r="24" spans="1:10" x14ac:dyDescent="0.25">
      <c r="A24" s="70" t="s">
        <v>368</v>
      </c>
      <c r="B24" s="70" t="s">
        <v>369</v>
      </c>
      <c r="C24" s="70" t="s">
        <v>370</v>
      </c>
      <c r="D24" s="71" t="s">
        <v>313</v>
      </c>
      <c r="E24" s="71" t="s">
        <v>371</v>
      </c>
      <c r="F24" s="71" t="s">
        <v>372</v>
      </c>
      <c r="G24" s="71" t="s">
        <v>373</v>
      </c>
      <c r="H24" s="70" t="s">
        <v>363</v>
      </c>
      <c r="I24" s="70" t="s">
        <v>374</v>
      </c>
      <c r="J24" s="70" t="s">
        <v>272</v>
      </c>
    </row>
    <row r="25" spans="1:10" x14ac:dyDescent="0.25">
      <c r="A25" s="70" t="s">
        <v>375</v>
      </c>
      <c r="B25" s="70" t="s">
        <v>376</v>
      </c>
      <c r="C25" s="70" t="s">
        <v>376</v>
      </c>
      <c r="D25" s="71" t="s">
        <v>313</v>
      </c>
      <c r="E25" s="71" t="s">
        <v>377</v>
      </c>
      <c r="F25" s="71" t="s">
        <v>378</v>
      </c>
      <c r="G25" s="71" t="s">
        <v>379</v>
      </c>
      <c r="H25" s="70" t="s">
        <v>369</v>
      </c>
      <c r="I25" s="70" t="s">
        <v>380</v>
      </c>
      <c r="J25" s="70" t="s">
        <v>272</v>
      </c>
    </row>
    <row r="26" spans="1:10" x14ac:dyDescent="0.25">
      <c r="A26" s="70" t="s">
        <v>381</v>
      </c>
      <c r="B26" s="70" t="s">
        <v>382</v>
      </c>
      <c r="C26" s="70" t="s">
        <v>382</v>
      </c>
      <c r="D26" s="71" t="s">
        <v>313</v>
      </c>
      <c r="E26" s="71" t="s">
        <v>383</v>
      </c>
      <c r="F26" s="71" t="s">
        <v>384</v>
      </c>
      <c r="G26" s="71" t="s">
        <v>385</v>
      </c>
      <c r="H26" s="70" t="s">
        <v>376</v>
      </c>
      <c r="I26" s="70" t="s">
        <v>386</v>
      </c>
      <c r="J26" s="70" t="s">
        <v>272</v>
      </c>
    </row>
    <row r="27" spans="1:10" x14ac:dyDescent="0.25">
      <c r="A27" s="70" t="s">
        <v>387</v>
      </c>
      <c r="B27" s="70" t="s">
        <v>388</v>
      </c>
      <c r="C27" s="70" t="s">
        <v>389</v>
      </c>
      <c r="D27" s="71" t="s">
        <v>313</v>
      </c>
      <c r="E27" s="71" t="s">
        <v>390</v>
      </c>
      <c r="F27" s="71" t="s">
        <v>391</v>
      </c>
      <c r="G27" s="71" t="s">
        <v>392</v>
      </c>
      <c r="H27" s="70" t="s">
        <v>382</v>
      </c>
      <c r="I27" s="70" t="s">
        <v>393</v>
      </c>
      <c r="J27" s="70" t="s">
        <v>272</v>
      </c>
    </row>
    <row r="28" spans="1:10" x14ac:dyDescent="0.25">
      <c r="A28" s="70" t="s">
        <v>394</v>
      </c>
      <c r="B28" s="70" t="s">
        <v>395</v>
      </c>
      <c r="C28" s="70" t="s">
        <v>395</v>
      </c>
      <c r="D28" s="71" t="s">
        <v>313</v>
      </c>
      <c r="E28" s="71" t="s">
        <v>396</v>
      </c>
      <c r="F28" s="71" t="s">
        <v>397</v>
      </c>
      <c r="G28" s="71" t="s">
        <v>398</v>
      </c>
      <c r="H28" s="70" t="s">
        <v>388</v>
      </c>
      <c r="I28" s="70" t="s">
        <v>399</v>
      </c>
      <c r="J28" s="70" t="s">
        <v>272</v>
      </c>
    </row>
    <row r="29" spans="1:10" x14ac:dyDescent="0.25">
      <c r="A29" s="70" t="s">
        <v>400</v>
      </c>
      <c r="B29" s="70" t="s">
        <v>401</v>
      </c>
      <c r="C29" s="70" t="s">
        <v>401</v>
      </c>
      <c r="D29" s="71" t="s">
        <v>313</v>
      </c>
      <c r="E29" s="71" t="s">
        <v>402</v>
      </c>
      <c r="F29" s="71" t="s">
        <v>403</v>
      </c>
      <c r="G29" s="71" t="s">
        <v>404</v>
      </c>
      <c r="H29" s="70" t="s">
        <v>395</v>
      </c>
      <c r="I29" s="70" t="s">
        <v>405</v>
      </c>
      <c r="J29" s="70" t="s">
        <v>272</v>
      </c>
    </row>
    <row r="30" spans="1:10" x14ac:dyDescent="0.25">
      <c r="A30" s="70" t="s">
        <v>406</v>
      </c>
      <c r="B30" s="70" t="s">
        <v>407</v>
      </c>
      <c r="C30" s="70" t="s">
        <v>407</v>
      </c>
      <c r="D30" s="71" t="s">
        <v>313</v>
      </c>
      <c r="E30" s="71" t="s">
        <v>408</v>
      </c>
      <c r="F30" s="71" t="s">
        <v>409</v>
      </c>
      <c r="G30" s="71" t="s">
        <v>410</v>
      </c>
      <c r="H30" s="70" t="s">
        <v>401</v>
      </c>
      <c r="I30" s="70" t="s">
        <v>411</v>
      </c>
      <c r="J30" s="70" t="s">
        <v>272</v>
      </c>
    </row>
    <row r="31" spans="1:10" x14ac:dyDescent="0.25">
      <c r="A31" s="70" t="s">
        <v>412</v>
      </c>
      <c r="B31" s="70" t="s">
        <v>413</v>
      </c>
      <c r="C31" s="70" t="s">
        <v>413</v>
      </c>
      <c r="D31" s="71" t="s">
        <v>313</v>
      </c>
      <c r="E31" s="71" t="s">
        <v>414</v>
      </c>
      <c r="F31" s="71" t="s">
        <v>415</v>
      </c>
      <c r="G31" s="71" t="s">
        <v>416</v>
      </c>
      <c r="H31" s="70" t="s">
        <v>407</v>
      </c>
      <c r="I31" s="70" t="s">
        <v>417</v>
      </c>
      <c r="J31" s="70" t="s">
        <v>272</v>
      </c>
    </row>
    <row r="32" spans="1:10" x14ac:dyDescent="0.25">
      <c r="A32" s="70" t="s">
        <v>418</v>
      </c>
      <c r="B32" s="70" t="s">
        <v>419</v>
      </c>
      <c r="C32" s="70" t="s">
        <v>419</v>
      </c>
      <c r="D32" s="71" t="s">
        <v>313</v>
      </c>
      <c r="E32" s="71" t="s">
        <v>420</v>
      </c>
      <c r="F32" s="71" t="s">
        <v>421</v>
      </c>
      <c r="G32" s="71" t="s">
        <v>422</v>
      </c>
      <c r="H32" s="70" t="s">
        <v>413</v>
      </c>
      <c r="I32" s="70" t="s">
        <v>423</v>
      </c>
      <c r="J32" s="70" t="s">
        <v>272</v>
      </c>
    </row>
    <row r="33" spans="1:10" x14ac:dyDescent="0.25">
      <c r="A33" s="70" t="s">
        <v>424</v>
      </c>
      <c r="B33" s="70" t="s">
        <v>425</v>
      </c>
      <c r="C33" s="70" t="s">
        <v>426</v>
      </c>
      <c r="D33" s="71" t="s">
        <v>313</v>
      </c>
      <c r="E33" s="71" t="s">
        <v>427</v>
      </c>
      <c r="F33" s="71" t="s">
        <v>428</v>
      </c>
      <c r="G33" s="71" t="s">
        <v>429</v>
      </c>
      <c r="H33" s="70" t="s">
        <v>419</v>
      </c>
      <c r="I33" s="70" t="s">
        <v>430</v>
      </c>
      <c r="J33" s="70" t="s">
        <v>272</v>
      </c>
    </row>
    <row r="34" spans="1:10" x14ac:dyDescent="0.25">
      <c r="A34" s="70" t="s">
        <v>431</v>
      </c>
      <c r="B34" s="70" t="s">
        <v>432</v>
      </c>
      <c r="C34" s="70" t="s">
        <v>432</v>
      </c>
      <c r="D34" s="71" t="s">
        <v>313</v>
      </c>
      <c r="E34" s="71" t="s">
        <v>433</v>
      </c>
      <c r="F34" s="71" t="s">
        <v>434</v>
      </c>
      <c r="G34" s="71" t="s">
        <v>435</v>
      </c>
      <c r="H34" s="70" t="s">
        <v>425</v>
      </c>
      <c r="I34" s="70" t="s">
        <v>436</v>
      </c>
      <c r="J34" s="70" t="s">
        <v>272</v>
      </c>
    </row>
    <row r="35" spans="1:10" x14ac:dyDescent="0.25">
      <c r="A35" s="70" t="s">
        <v>437</v>
      </c>
      <c r="B35" s="70" t="s">
        <v>438</v>
      </c>
      <c r="C35" s="70" t="s">
        <v>438</v>
      </c>
      <c r="D35" s="71" t="s">
        <v>313</v>
      </c>
      <c r="E35" s="71" t="s">
        <v>439</v>
      </c>
      <c r="F35" s="71" t="s">
        <v>440</v>
      </c>
      <c r="G35" s="71" t="s">
        <v>441</v>
      </c>
      <c r="H35" s="70" t="s">
        <v>432</v>
      </c>
      <c r="I35" s="70" t="s">
        <v>442</v>
      </c>
      <c r="J35" s="70" t="s">
        <v>272</v>
      </c>
    </row>
    <row r="36" spans="1:10" x14ac:dyDescent="0.25">
      <c r="A36" s="70" t="s">
        <v>443</v>
      </c>
      <c r="B36" s="70" t="s">
        <v>444</v>
      </c>
      <c r="C36" s="70" t="s">
        <v>445</v>
      </c>
      <c r="D36" s="71" t="s">
        <v>313</v>
      </c>
      <c r="E36" s="71" t="s">
        <v>446</v>
      </c>
      <c r="F36" s="71" t="s">
        <v>447</v>
      </c>
      <c r="G36" s="71" t="s">
        <v>448</v>
      </c>
      <c r="H36" s="70" t="s">
        <v>438</v>
      </c>
      <c r="I36" s="70" t="s">
        <v>449</v>
      </c>
      <c r="J36" s="70" t="s">
        <v>272</v>
      </c>
    </row>
    <row r="37" spans="1:10" x14ac:dyDescent="0.25">
      <c r="A37" s="70" t="s">
        <v>450</v>
      </c>
      <c r="B37" s="70" t="s">
        <v>451</v>
      </c>
      <c r="C37" s="70" t="s">
        <v>451</v>
      </c>
      <c r="D37" s="71" t="s">
        <v>313</v>
      </c>
      <c r="E37" s="71" t="s">
        <v>452</v>
      </c>
      <c r="F37" s="71" t="s">
        <v>453</v>
      </c>
      <c r="G37" s="71" t="s">
        <v>454</v>
      </c>
      <c r="H37" s="70" t="s">
        <v>444</v>
      </c>
      <c r="I37" s="70" t="s">
        <v>455</v>
      </c>
      <c r="J37" s="70" t="s">
        <v>272</v>
      </c>
    </row>
    <row r="38" spans="1:10" x14ac:dyDescent="0.25">
      <c r="A38" s="70" t="s">
        <v>456</v>
      </c>
      <c r="B38" s="70" t="s">
        <v>457</v>
      </c>
      <c r="C38" s="70" t="s">
        <v>457</v>
      </c>
      <c r="D38" s="71" t="s">
        <v>313</v>
      </c>
      <c r="E38" s="71" t="s">
        <v>458</v>
      </c>
      <c r="F38" s="71" t="s">
        <v>459</v>
      </c>
      <c r="G38" s="71" t="s">
        <v>460</v>
      </c>
      <c r="H38" s="70" t="s">
        <v>451</v>
      </c>
      <c r="I38" s="70" t="s">
        <v>461</v>
      </c>
      <c r="J38" s="70" t="s">
        <v>272</v>
      </c>
    </row>
    <row r="39" spans="1:10" x14ac:dyDescent="0.25">
      <c r="A39" s="70" t="s">
        <v>462</v>
      </c>
      <c r="B39" s="70" t="s">
        <v>463</v>
      </c>
      <c r="C39" s="70" t="s">
        <v>463</v>
      </c>
      <c r="D39" s="71" t="s">
        <v>313</v>
      </c>
      <c r="E39" s="71" t="s">
        <v>464</v>
      </c>
      <c r="F39" s="71" t="s">
        <v>465</v>
      </c>
      <c r="G39" s="71" t="s">
        <v>466</v>
      </c>
      <c r="H39" s="70" t="s">
        <v>457</v>
      </c>
      <c r="I39" s="70" t="s">
        <v>467</v>
      </c>
      <c r="J39" s="70" t="s">
        <v>272</v>
      </c>
    </row>
    <row r="40" spans="1:10" x14ac:dyDescent="0.25">
      <c r="A40" s="70" t="s">
        <v>468</v>
      </c>
      <c r="B40" s="70" t="s">
        <v>469</v>
      </c>
      <c r="C40" s="70" t="s">
        <v>469</v>
      </c>
      <c r="D40" s="71" t="s">
        <v>313</v>
      </c>
      <c r="E40" s="71" t="s">
        <v>470</v>
      </c>
      <c r="F40" s="71" t="s">
        <v>471</v>
      </c>
      <c r="G40" s="71" t="s">
        <v>472</v>
      </c>
      <c r="H40" s="70" t="s">
        <v>463</v>
      </c>
      <c r="I40" s="70" t="s">
        <v>473</v>
      </c>
      <c r="J40" s="70" t="s">
        <v>272</v>
      </c>
    </row>
    <row r="41" spans="1:10" x14ac:dyDescent="0.25">
      <c r="A41" s="70" t="s">
        <v>474</v>
      </c>
      <c r="B41" s="70" t="s">
        <v>475</v>
      </c>
      <c r="C41" s="70" t="s">
        <v>476</v>
      </c>
      <c r="D41" s="71" t="s">
        <v>313</v>
      </c>
      <c r="E41" s="71" t="s">
        <v>477</v>
      </c>
      <c r="F41" s="71" t="s">
        <v>478</v>
      </c>
      <c r="G41" s="71" t="s">
        <v>479</v>
      </c>
      <c r="H41" s="70" t="s">
        <v>469</v>
      </c>
      <c r="I41" s="70" t="s">
        <v>480</v>
      </c>
      <c r="J41" s="70" t="s">
        <v>272</v>
      </c>
    </row>
    <row r="42" spans="1:10" x14ac:dyDescent="0.25">
      <c r="A42" s="70" t="s">
        <v>481</v>
      </c>
      <c r="B42" s="70" t="s">
        <v>482</v>
      </c>
      <c r="C42" s="70" t="s">
        <v>482</v>
      </c>
      <c r="D42" s="71" t="s">
        <v>313</v>
      </c>
      <c r="E42" s="71" t="s">
        <v>483</v>
      </c>
      <c r="F42" s="71" t="s">
        <v>484</v>
      </c>
      <c r="G42" s="71" t="s">
        <v>485</v>
      </c>
      <c r="H42" s="70" t="s">
        <v>475</v>
      </c>
      <c r="I42" s="70" t="s">
        <v>486</v>
      </c>
      <c r="J42" s="70" t="s">
        <v>272</v>
      </c>
    </row>
    <row r="43" spans="1:10" x14ac:dyDescent="0.25">
      <c r="A43" s="70" t="s">
        <v>487</v>
      </c>
      <c r="B43" s="70" t="s">
        <v>488</v>
      </c>
      <c r="C43" s="70" t="s">
        <v>488</v>
      </c>
      <c r="D43" s="71" t="s">
        <v>313</v>
      </c>
      <c r="E43" s="71" t="s">
        <v>489</v>
      </c>
      <c r="F43" s="71" t="s">
        <v>490</v>
      </c>
      <c r="G43" s="71" t="s">
        <v>491</v>
      </c>
      <c r="H43" s="70" t="s">
        <v>482</v>
      </c>
      <c r="I43" s="70" t="s">
        <v>492</v>
      </c>
      <c r="J43" s="70" t="s">
        <v>272</v>
      </c>
    </row>
    <row r="44" spans="1:10" x14ac:dyDescent="0.25">
      <c r="A44" s="70" t="s">
        <v>493</v>
      </c>
      <c r="B44" s="70" t="s">
        <v>494</v>
      </c>
      <c r="C44" s="70" t="s">
        <v>494</v>
      </c>
      <c r="D44" s="71" t="s">
        <v>313</v>
      </c>
      <c r="E44" s="71" t="s">
        <v>495</v>
      </c>
      <c r="F44" s="71" t="s">
        <v>496</v>
      </c>
      <c r="G44" s="71" t="s">
        <v>497</v>
      </c>
      <c r="H44" s="70" t="s">
        <v>488</v>
      </c>
      <c r="I44" s="70" t="s">
        <v>498</v>
      </c>
      <c r="J44" s="70" t="s">
        <v>272</v>
      </c>
    </row>
    <row r="45" spans="1:10" x14ac:dyDescent="0.25">
      <c r="A45" s="70" t="s">
        <v>499</v>
      </c>
      <c r="B45" s="70" t="s">
        <v>500</v>
      </c>
      <c r="C45" s="70" t="s">
        <v>501</v>
      </c>
      <c r="D45" s="71" t="s">
        <v>313</v>
      </c>
      <c r="E45" s="71" t="s">
        <v>502</v>
      </c>
      <c r="F45" s="71" t="s">
        <v>503</v>
      </c>
      <c r="G45" s="71" t="s">
        <v>504</v>
      </c>
      <c r="H45" s="70" t="s">
        <v>494</v>
      </c>
      <c r="I45" s="70" t="s">
        <v>505</v>
      </c>
      <c r="J45" s="70" t="s">
        <v>272</v>
      </c>
    </row>
    <row r="46" spans="1:10" x14ac:dyDescent="0.25">
      <c r="A46" s="70" t="s">
        <v>506</v>
      </c>
      <c r="B46" s="70" t="s">
        <v>507</v>
      </c>
      <c r="C46" s="70" t="s">
        <v>507</v>
      </c>
      <c r="D46" s="71" t="s">
        <v>313</v>
      </c>
      <c r="E46" s="71" t="s">
        <v>508</v>
      </c>
      <c r="F46" s="71" t="s">
        <v>509</v>
      </c>
      <c r="G46" s="71" t="s">
        <v>510</v>
      </c>
      <c r="H46" s="70" t="s">
        <v>500</v>
      </c>
      <c r="I46" s="70" t="s">
        <v>511</v>
      </c>
      <c r="J46" s="70" t="s">
        <v>272</v>
      </c>
    </row>
    <row r="47" spans="1:10" x14ac:dyDescent="0.25">
      <c r="A47" s="70" t="s">
        <v>512</v>
      </c>
      <c r="B47" s="70" t="s">
        <v>513</v>
      </c>
      <c r="C47" s="70" t="s">
        <v>513</v>
      </c>
      <c r="D47" s="71" t="s">
        <v>313</v>
      </c>
      <c r="E47" s="71" t="s">
        <v>514</v>
      </c>
      <c r="F47" s="71" t="s">
        <v>515</v>
      </c>
      <c r="G47" s="71" t="s">
        <v>516</v>
      </c>
      <c r="H47" s="70" t="s">
        <v>507</v>
      </c>
      <c r="I47" s="70" t="s">
        <v>517</v>
      </c>
      <c r="J47" s="70" t="s">
        <v>272</v>
      </c>
    </row>
    <row r="48" spans="1:10" x14ac:dyDescent="0.25">
      <c r="A48" s="70" t="s">
        <v>518</v>
      </c>
      <c r="B48" s="70" t="s">
        <v>519</v>
      </c>
      <c r="C48" s="70" t="s">
        <v>519</v>
      </c>
      <c r="D48" s="71" t="s">
        <v>313</v>
      </c>
      <c r="E48" s="71" t="s">
        <v>520</v>
      </c>
      <c r="F48" s="71" t="s">
        <v>521</v>
      </c>
      <c r="G48" s="71" t="s">
        <v>522</v>
      </c>
      <c r="H48" s="70" t="s">
        <v>513</v>
      </c>
      <c r="I48" s="70" t="s">
        <v>523</v>
      </c>
      <c r="J48" s="70" t="s">
        <v>272</v>
      </c>
    </row>
    <row r="49" spans="1:10" x14ac:dyDescent="0.25">
      <c r="A49" s="70" t="s">
        <v>524</v>
      </c>
      <c r="B49" s="70" t="s">
        <v>525</v>
      </c>
      <c r="C49" s="70" t="s">
        <v>525</v>
      </c>
      <c r="D49" s="71" t="s">
        <v>313</v>
      </c>
      <c r="E49" s="71" t="s">
        <v>526</v>
      </c>
      <c r="F49" s="71" t="s">
        <v>527</v>
      </c>
      <c r="G49" s="71" t="s">
        <v>528</v>
      </c>
      <c r="H49" s="70" t="s">
        <v>519</v>
      </c>
      <c r="I49" s="70" t="s">
        <v>529</v>
      </c>
      <c r="J49" s="70" t="s">
        <v>272</v>
      </c>
    </row>
    <row r="50" spans="1:10" x14ac:dyDescent="0.25">
      <c r="A50" s="70" t="s">
        <v>530</v>
      </c>
      <c r="B50" s="70" t="s">
        <v>531</v>
      </c>
      <c r="C50" s="70" t="s">
        <v>532</v>
      </c>
      <c r="D50" s="71" t="s">
        <v>313</v>
      </c>
      <c r="E50" s="71" t="s">
        <v>533</v>
      </c>
      <c r="F50" s="71" t="s">
        <v>534</v>
      </c>
      <c r="G50" s="71" t="s">
        <v>535</v>
      </c>
      <c r="H50" s="70" t="s">
        <v>525</v>
      </c>
      <c r="I50" s="70" t="s">
        <v>536</v>
      </c>
      <c r="J50" s="70" t="s">
        <v>272</v>
      </c>
    </row>
    <row r="51" spans="1:10" x14ac:dyDescent="0.25">
      <c r="A51" s="70" t="s">
        <v>537</v>
      </c>
      <c r="B51" s="70" t="s">
        <v>538</v>
      </c>
      <c r="C51" s="70" t="s">
        <v>538</v>
      </c>
      <c r="D51" s="71" t="s">
        <v>313</v>
      </c>
      <c r="E51" s="71" t="s">
        <v>539</v>
      </c>
      <c r="F51" s="71" t="s">
        <v>540</v>
      </c>
      <c r="G51" s="71" t="s">
        <v>541</v>
      </c>
      <c r="H51" s="70" t="s">
        <v>531</v>
      </c>
      <c r="I51" s="70" t="s">
        <v>542</v>
      </c>
      <c r="J51" s="70" t="s">
        <v>272</v>
      </c>
    </row>
    <row r="52" spans="1:10" x14ac:dyDescent="0.25">
      <c r="A52" s="70" t="s">
        <v>543</v>
      </c>
      <c r="B52" s="70" t="s">
        <v>544</v>
      </c>
      <c r="C52" s="70" t="s">
        <v>544</v>
      </c>
      <c r="D52" s="71" t="s">
        <v>313</v>
      </c>
      <c r="E52" s="71" t="s">
        <v>545</v>
      </c>
      <c r="F52" s="71" t="s">
        <v>546</v>
      </c>
      <c r="G52" s="71" t="s">
        <v>547</v>
      </c>
      <c r="H52" s="70" t="s">
        <v>538</v>
      </c>
      <c r="I52" s="70" t="s">
        <v>548</v>
      </c>
      <c r="J52" s="70" t="s">
        <v>272</v>
      </c>
    </row>
    <row r="53" spans="1:10" x14ac:dyDescent="0.25">
      <c r="A53" s="70" t="s">
        <v>549</v>
      </c>
      <c r="B53" s="70" t="s">
        <v>550</v>
      </c>
      <c r="C53" s="70" t="s">
        <v>551</v>
      </c>
      <c r="D53" s="71" t="s">
        <v>313</v>
      </c>
      <c r="E53" s="71" t="s">
        <v>552</v>
      </c>
      <c r="F53" s="71" t="s">
        <v>553</v>
      </c>
      <c r="G53" s="71" t="s">
        <v>554</v>
      </c>
      <c r="H53" s="70" t="s">
        <v>544</v>
      </c>
      <c r="I53" s="70" t="s">
        <v>555</v>
      </c>
      <c r="J53" s="70" t="s">
        <v>272</v>
      </c>
    </row>
    <row r="54" spans="1:10" x14ac:dyDescent="0.25">
      <c r="A54" s="70" t="s">
        <v>556</v>
      </c>
      <c r="B54" s="70" t="s">
        <v>557</v>
      </c>
      <c r="C54" s="70" t="s">
        <v>557</v>
      </c>
      <c r="D54" s="71" t="s">
        <v>313</v>
      </c>
      <c r="E54" s="71" t="s">
        <v>558</v>
      </c>
      <c r="F54" s="71" t="s">
        <v>559</v>
      </c>
      <c r="G54" s="71" t="s">
        <v>560</v>
      </c>
      <c r="H54" s="70" t="s">
        <v>550</v>
      </c>
      <c r="I54" s="70" t="s">
        <v>561</v>
      </c>
      <c r="J54" s="70" t="s">
        <v>272</v>
      </c>
    </row>
    <row r="55" spans="1:10" x14ac:dyDescent="0.25">
      <c r="A55" s="70" t="s">
        <v>562</v>
      </c>
      <c r="B55" s="70" t="s">
        <v>563</v>
      </c>
      <c r="C55" s="70" t="s">
        <v>563</v>
      </c>
      <c r="D55" s="71" t="s">
        <v>313</v>
      </c>
      <c r="E55" s="71" t="s">
        <v>564</v>
      </c>
      <c r="F55" s="71" t="s">
        <v>565</v>
      </c>
      <c r="G55" s="71" t="s">
        <v>566</v>
      </c>
      <c r="H55" s="70" t="s">
        <v>557</v>
      </c>
      <c r="I55" s="70" t="s">
        <v>567</v>
      </c>
      <c r="J55" s="70" t="s">
        <v>272</v>
      </c>
    </row>
    <row r="56" spans="1:10" x14ac:dyDescent="0.25">
      <c r="A56" s="70" t="s">
        <v>568</v>
      </c>
      <c r="B56" s="70" t="s">
        <v>569</v>
      </c>
      <c r="C56" s="70" t="s">
        <v>570</v>
      </c>
      <c r="D56" s="71" t="s">
        <v>313</v>
      </c>
      <c r="E56" s="71" t="s">
        <v>571</v>
      </c>
      <c r="F56" s="71" t="s">
        <v>572</v>
      </c>
      <c r="G56" s="71" t="s">
        <v>573</v>
      </c>
      <c r="H56" s="70" t="s">
        <v>563</v>
      </c>
      <c r="I56" s="70" t="s">
        <v>574</v>
      </c>
      <c r="J56" s="70" t="s">
        <v>272</v>
      </c>
    </row>
    <row r="57" spans="1:10" x14ac:dyDescent="0.25">
      <c r="A57" s="70" t="s">
        <v>575</v>
      </c>
      <c r="B57" s="70" t="s">
        <v>576</v>
      </c>
      <c r="C57" s="70" t="s">
        <v>576</v>
      </c>
      <c r="D57" s="71" t="s">
        <v>313</v>
      </c>
      <c r="E57" s="71" t="s">
        <v>577</v>
      </c>
      <c r="F57" s="71" t="s">
        <v>578</v>
      </c>
      <c r="G57" s="71" t="s">
        <v>579</v>
      </c>
      <c r="H57" s="70" t="s">
        <v>569</v>
      </c>
      <c r="I57" s="70" t="s">
        <v>580</v>
      </c>
      <c r="J57" s="70" t="s">
        <v>272</v>
      </c>
    </row>
    <row r="58" spans="1:10" x14ac:dyDescent="0.25">
      <c r="A58" s="70" t="s">
        <v>581</v>
      </c>
      <c r="B58" s="70" t="s">
        <v>582</v>
      </c>
      <c r="C58" s="70" t="s">
        <v>582</v>
      </c>
      <c r="D58" s="71" t="s">
        <v>313</v>
      </c>
      <c r="E58" s="71" t="s">
        <v>583</v>
      </c>
      <c r="F58" s="71" t="s">
        <v>584</v>
      </c>
      <c r="G58" s="71" t="s">
        <v>585</v>
      </c>
      <c r="H58" s="70" t="s">
        <v>576</v>
      </c>
      <c r="I58" s="70" t="s">
        <v>586</v>
      </c>
      <c r="J58" s="70" t="s">
        <v>272</v>
      </c>
    </row>
    <row r="59" spans="1:10" x14ac:dyDescent="0.25">
      <c r="A59" s="70" t="s">
        <v>587</v>
      </c>
      <c r="B59" s="70" t="s">
        <v>588</v>
      </c>
      <c r="C59" s="70" t="s">
        <v>589</v>
      </c>
      <c r="D59" s="71" t="s">
        <v>313</v>
      </c>
      <c r="E59" s="71" t="s">
        <v>590</v>
      </c>
      <c r="F59" s="71" t="s">
        <v>591</v>
      </c>
      <c r="G59" s="71" t="s">
        <v>592</v>
      </c>
      <c r="H59" s="70" t="s">
        <v>582</v>
      </c>
      <c r="I59" s="70" t="s">
        <v>593</v>
      </c>
      <c r="J59" s="70" t="s">
        <v>272</v>
      </c>
    </row>
    <row r="60" spans="1:10" x14ac:dyDescent="0.25">
      <c r="A60" s="70" t="s">
        <v>594</v>
      </c>
      <c r="B60" s="70" t="s">
        <v>595</v>
      </c>
      <c r="C60" s="70" t="s">
        <v>595</v>
      </c>
      <c r="D60" s="71" t="s">
        <v>313</v>
      </c>
      <c r="E60" s="71" t="s">
        <v>596</v>
      </c>
      <c r="F60" s="71" t="s">
        <v>597</v>
      </c>
      <c r="G60" s="71" t="s">
        <v>598</v>
      </c>
      <c r="H60" s="70" t="s">
        <v>588</v>
      </c>
      <c r="I60" s="70" t="s">
        <v>599</v>
      </c>
      <c r="J60" s="70" t="s">
        <v>272</v>
      </c>
    </row>
    <row r="61" spans="1:10" x14ac:dyDescent="0.25">
      <c r="A61" s="70" t="s">
        <v>600</v>
      </c>
      <c r="B61" s="70" t="s">
        <v>601</v>
      </c>
      <c r="C61" s="70" t="s">
        <v>601</v>
      </c>
      <c r="D61" s="71" t="s">
        <v>313</v>
      </c>
      <c r="E61" s="71" t="s">
        <v>602</v>
      </c>
      <c r="F61" s="71" t="s">
        <v>603</v>
      </c>
      <c r="G61" s="71" t="s">
        <v>604</v>
      </c>
      <c r="H61" s="70" t="s">
        <v>595</v>
      </c>
      <c r="I61" s="70" t="s">
        <v>605</v>
      </c>
      <c r="J61" s="70" t="s">
        <v>272</v>
      </c>
    </row>
    <row r="62" spans="1:10" x14ac:dyDescent="0.25">
      <c r="A62" s="70" t="s">
        <v>606</v>
      </c>
      <c r="B62" s="70" t="s">
        <v>607</v>
      </c>
      <c r="C62" s="70" t="s">
        <v>608</v>
      </c>
      <c r="D62" s="71" t="s">
        <v>313</v>
      </c>
      <c r="E62" s="71" t="s">
        <v>609</v>
      </c>
      <c r="F62" s="71" t="s">
        <v>610</v>
      </c>
      <c r="G62" s="71" t="s">
        <v>611</v>
      </c>
      <c r="H62" s="70" t="s">
        <v>601</v>
      </c>
      <c r="I62" s="70" t="s">
        <v>612</v>
      </c>
      <c r="J62" s="70" t="s">
        <v>272</v>
      </c>
    </row>
    <row r="63" spans="1:10" x14ac:dyDescent="0.25">
      <c r="A63" s="70" t="s">
        <v>613</v>
      </c>
      <c r="B63" s="70" t="s">
        <v>614</v>
      </c>
      <c r="C63" s="70" t="s">
        <v>614</v>
      </c>
      <c r="D63" s="71" t="s">
        <v>313</v>
      </c>
      <c r="E63" s="71" t="s">
        <v>615</v>
      </c>
      <c r="F63" s="71" t="s">
        <v>616</v>
      </c>
      <c r="G63" s="71" t="s">
        <v>617</v>
      </c>
      <c r="H63" s="70" t="s">
        <v>607</v>
      </c>
      <c r="I63" s="70" t="s">
        <v>618</v>
      </c>
      <c r="J63" s="70" t="s">
        <v>272</v>
      </c>
    </row>
    <row r="64" spans="1:10" x14ac:dyDescent="0.25">
      <c r="A64" s="70" t="s">
        <v>619</v>
      </c>
      <c r="B64" s="70" t="s">
        <v>620</v>
      </c>
      <c r="C64" s="70" t="s">
        <v>620</v>
      </c>
      <c r="D64" s="71" t="s">
        <v>313</v>
      </c>
      <c r="E64" s="71" t="s">
        <v>621</v>
      </c>
      <c r="F64" s="71" t="s">
        <v>622</v>
      </c>
      <c r="G64" s="71" t="s">
        <v>623</v>
      </c>
      <c r="H64" s="70" t="s">
        <v>614</v>
      </c>
      <c r="I64" s="70" t="s">
        <v>624</v>
      </c>
      <c r="J64" s="70" t="s">
        <v>272</v>
      </c>
    </row>
    <row r="65" spans="1:10" x14ac:dyDescent="0.25">
      <c r="A65" s="70" t="s">
        <v>625</v>
      </c>
      <c r="B65" s="70" t="s">
        <v>626</v>
      </c>
      <c r="C65" s="70" t="s">
        <v>626</v>
      </c>
      <c r="D65" s="71" t="s">
        <v>313</v>
      </c>
      <c r="E65" s="71" t="s">
        <v>627</v>
      </c>
      <c r="F65" s="71" t="s">
        <v>628</v>
      </c>
      <c r="G65" s="71" t="s">
        <v>629</v>
      </c>
      <c r="H65" s="70" t="s">
        <v>620</v>
      </c>
      <c r="I65" s="70" t="s">
        <v>630</v>
      </c>
      <c r="J65" s="70" t="s">
        <v>272</v>
      </c>
    </row>
    <row r="66" spans="1:10" x14ac:dyDescent="0.25">
      <c r="A66" s="70" t="s">
        <v>631</v>
      </c>
      <c r="B66" s="70" t="s">
        <v>632</v>
      </c>
      <c r="C66" s="70" t="s">
        <v>632</v>
      </c>
      <c r="D66" s="71" t="s">
        <v>313</v>
      </c>
      <c r="E66" s="71" t="s">
        <v>633</v>
      </c>
      <c r="F66" s="71" t="s">
        <v>634</v>
      </c>
      <c r="G66" s="71" t="s">
        <v>635</v>
      </c>
      <c r="H66" s="70" t="s">
        <v>626</v>
      </c>
      <c r="I66" s="70" t="s">
        <v>636</v>
      </c>
      <c r="J66" s="70" t="s">
        <v>272</v>
      </c>
    </row>
    <row r="67" spans="1:10" x14ac:dyDescent="0.25">
      <c r="A67" s="70" t="s">
        <v>637</v>
      </c>
      <c r="B67" s="70" t="s">
        <v>638</v>
      </c>
      <c r="C67" s="70" t="s">
        <v>638</v>
      </c>
      <c r="D67" s="71" t="s">
        <v>313</v>
      </c>
      <c r="E67" s="71" t="s">
        <v>639</v>
      </c>
      <c r="F67" s="71" t="s">
        <v>640</v>
      </c>
      <c r="G67" s="71" t="s">
        <v>641</v>
      </c>
      <c r="H67" s="70" t="s">
        <v>632</v>
      </c>
      <c r="I67" s="70" t="s">
        <v>642</v>
      </c>
      <c r="J67" s="70" t="s">
        <v>272</v>
      </c>
    </row>
    <row r="68" spans="1:10" x14ac:dyDescent="0.25">
      <c r="A68" s="70" t="s">
        <v>643</v>
      </c>
      <c r="B68" s="70" t="s">
        <v>644</v>
      </c>
      <c r="C68" s="70" t="s">
        <v>644</v>
      </c>
      <c r="D68" s="71" t="s">
        <v>313</v>
      </c>
      <c r="E68" s="71" t="s">
        <v>645</v>
      </c>
      <c r="F68" s="71" t="s">
        <v>646</v>
      </c>
      <c r="G68" s="71" t="s">
        <v>647</v>
      </c>
      <c r="H68" s="70" t="s">
        <v>638</v>
      </c>
      <c r="I68" s="70" t="s">
        <v>648</v>
      </c>
      <c r="J68" s="70" t="s">
        <v>272</v>
      </c>
    </row>
    <row r="69" spans="1:10" x14ac:dyDescent="0.25">
      <c r="A69" s="70" t="s">
        <v>649</v>
      </c>
      <c r="B69" s="70" t="s">
        <v>650</v>
      </c>
      <c r="C69" s="70" t="s">
        <v>650</v>
      </c>
      <c r="D69" s="71" t="s">
        <v>313</v>
      </c>
      <c r="E69" s="71" t="s">
        <v>651</v>
      </c>
      <c r="F69" s="71" t="s">
        <v>652</v>
      </c>
      <c r="G69" s="71" t="s">
        <v>653</v>
      </c>
      <c r="H69" s="70" t="s">
        <v>644</v>
      </c>
      <c r="I69" s="70" t="s">
        <v>654</v>
      </c>
      <c r="J69" s="70" t="s">
        <v>272</v>
      </c>
    </row>
    <row r="70" spans="1:10" x14ac:dyDescent="0.25">
      <c r="A70" s="70" t="s">
        <v>655</v>
      </c>
      <c r="B70" s="70" t="s">
        <v>656</v>
      </c>
      <c r="C70" s="70" t="s">
        <v>657</v>
      </c>
      <c r="D70" s="71" t="s">
        <v>313</v>
      </c>
      <c r="E70" s="71" t="s">
        <v>658</v>
      </c>
      <c r="F70" s="71" t="s">
        <v>659</v>
      </c>
      <c r="G70" s="71" t="s">
        <v>660</v>
      </c>
      <c r="H70" s="70" t="s">
        <v>650</v>
      </c>
      <c r="I70" s="70" t="s">
        <v>661</v>
      </c>
      <c r="J70" s="70" t="s">
        <v>272</v>
      </c>
    </row>
    <row r="71" spans="1:10" x14ac:dyDescent="0.25">
      <c r="A71" s="70" t="s">
        <v>662</v>
      </c>
      <c r="B71" s="70" t="s">
        <v>663</v>
      </c>
      <c r="C71" s="70" t="s">
        <v>663</v>
      </c>
      <c r="D71" s="71" t="s">
        <v>313</v>
      </c>
      <c r="E71" s="71" t="s">
        <v>664</v>
      </c>
      <c r="F71" s="71" t="s">
        <v>665</v>
      </c>
      <c r="G71" s="71" t="s">
        <v>666</v>
      </c>
      <c r="H71" s="70" t="s">
        <v>656</v>
      </c>
      <c r="I71" s="70" t="s">
        <v>667</v>
      </c>
      <c r="J71" s="70" t="s">
        <v>272</v>
      </c>
    </row>
    <row r="72" spans="1:10" x14ac:dyDescent="0.25">
      <c r="A72" s="70" t="s">
        <v>668</v>
      </c>
      <c r="B72" s="70" t="s">
        <v>669</v>
      </c>
      <c r="C72" s="70" t="s">
        <v>669</v>
      </c>
      <c r="D72" s="71" t="s">
        <v>313</v>
      </c>
      <c r="E72" s="71" t="s">
        <v>670</v>
      </c>
      <c r="F72" s="71" t="s">
        <v>671</v>
      </c>
      <c r="G72" s="71" t="s">
        <v>672</v>
      </c>
      <c r="H72" s="70" t="s">
        <v>663</v>
      </c>
      <c r="I72" s="70" t="s">
        <v>673</v>
      </c>
      <c r="J72" s="70" t="s">
        <v>272</v>
      </c>
    </row>
    <row r="73" spans="1:10" x14ac:dyDescent="0.25">
      <c r="A73" s="70" t="s">
        <v>674</v>
      </c>
      <c r="B73" s="70" t="s">
        <v>675</v>
      </c>
      <c r="C73" s="70" t="s">
        <v>676</v>
      </c>
      <c r="D73" s="71" t="s">
        <v>313</v>
      </c>
      <c r="E73" s="71" t="s">
        <v>677</v>
      </c>
      <c r="F73" s="71" t="s">
        <v>678</v>
      </c>
      <c r="G73" s="71" t="s">
        <v>679</v>
      </c>
      <c r="H73" s="70" t="s">
        <v>669</v>
      </c>
      <c r="I73" s="70" t="s">
        <v>680</v>
      </c>
      <c r="J73" s="70" t="s">
        <v>272</v>
      </c>
    </row>
    <row r="74" spans="1:10" x14ac:dyDescent="0.25">
      <c r="A74" s="70" t="s">
        <v>681</v>
      </c>
      <c r="B74" s="70" t="s">
        <v>682</v>
      </c>
      <c r="C74" s="70" t="s">
        <v>682</v>
      </c>
      <c r="D74" s="71" t="s">
        <v>313</v>
      </c>
      <c r="E74" s="71" t="s">
        <v>683</v>
      </c>
      <c r="F74" s="71" t="s">
        <v>684</v>
      </c>
      <c r="G74" s="71" t="s">
        <v>685</v>
      </c>
      <c r="H74" s="70" t="s">
        <v>675</v>
      </c>
      <c r="I74" s="70" t="s">
        <v>686</v>
      </c>
      <c r="J74" s="70" t="s">
        <v>272</v>
      </c>
    </row>
    <row r="75" spans="1:10" x14ac:dyDescent="0.25">
      <c r="A75" s="70" t="s">
        <v>687</v>
      </c>
      <c r="B75" s="70" t="s">
        <v>688</v>
      </c>
      <c r="C75" s="70" t="s">
        <v>688</v>
      </c>
      <c r="D75" s="71" t="s">
        <v>313</v>
      </c>
      <c r="E75" s="71" t="s">
        <v>689</v>
      </c>
      <c r="F75" s="71" t="s">
        <v>690</v>
      </c>
      <c r="G75" s="71" t="s">
        <v>691</v>
      </c>
      <c r="H75" s="70" t="s">
        <v>682</v>
      </c>
      <c r="I75" s="70" t="s">
        <v>692</v>
      </c>
      <c r="J75" s="70" t="s">
        <v>272</v>
      </c>
    </row>
    <row r="76" spans="1:10" x14ac:dyDescent="0.25">
      <c r="A76" s="70" t="s">
        <v>693</v>
      </c>
      <c r="B76" s="70" t="s">
        <v>694</v>
      </c>
      <c r="C76" s="70" t="s">
        <v>695</v>
      </c>
      <c r="D76" s="71" t="s">
        <v>313</v>
      </c>
      <c r="E76" s="71" t="s">
        <v>696</v>
      </c>
      <c r="F76" s="71" t="s">
        <v>697</v>
      </c>
      <c r="G76" s="71" t="s">
        <v>698</v>
      </c>
      <c r="H76" s="70" t="s">
        <v>688</v>
      </c>
      <c r="I76" s="70" t="s">
        <v>699</v>
      </c>
      <c r="J76" s="70" t="s">
        <v>272</v>
      </c>
    </row>
    <row r="77" spans="1:10" x14ac:dyDescent="0.25">
      <c r="A77" s="70" t="s">
        <v>700</v>
      </c>
      <c r="B77" s="70" t="s">
        <v>701</v>
      </c>
      <c r="C77" s="70" t="s">
        <v>701</v>
      </c>
      <c r="D77" s="71" t="s">
        <v>313</v>
      </c>
      <c r="E77" s="71" t="s">
        <v>702</v>
      </c>
      <c r="F77" s="71" t="s">
        <v>703</v>
      </c>
      <c r="G77" s="71" t="s">
        <v>704</v>
      </c>
      <c r="H77" s="70" t="s">
        <v>694</v>
      </c>
      <c r="I77" s="70" t="s">
        <v>705</v>
      </c>
      <c r="J77" s="70" t="s">
        <v>272</v>
      </c>
    </row>
    <row r="78" spans="1:10" x14ac:dyDescent="0.25">
      <c r="A78" s="70" t="s">
        <v>706</v>
      </c>
      <c r="B78" s="70" t="s">
        <v>707</v>
      </c>
      <c r="C78" s="70" t="s">
        <v>708</v>
      </c>
      <c r="D78" s="71" t="s">
        <v>313</v>
      </c>
      <c r="E78" s="71" t="s">
        <v>709</v>
      </c>
      <c r="F78" s="71" t="s">
        <v>710</v>
      </c>
      <c r="G78" s="71" t="s">
        <v>711</v>
      </c>
      <c r="H78" s="70" t="s">
        <v>701</v>
      </c>
      <c r="I78" s="70" t="s">
        <v>712</v>
      </c>
      <c r="J78" s="70" t="s">
        <v>272</v>
      </c>
    </row>
    <row r="79" spans="1:10" x14ac:dyDescent="0.25">
      <c r="A79" s="70" t="s">
        <v>713</v>
      </c>
      <c r="B79" s="70" t="s">
        <v>714</v>
      </c>
      <c r="C79" s="70" t="s">
        <v>715</v>
      </c>
      <c r="D79" s="71" t="s">
        <v>313</v>
      </c>
      <c r="E79" s="71" t="s">
        <v>716</v>
      </c>
      <c r="F79" s="71" t="s">
        <v>717</v>
      </c>
      <c r="G79" s="71" t="s">
        <v>718</v>
      </c>
      <c r="H79" s="70" t="s">
        <v>707</v>
      </c>
      <c r="I79" s="70" t="s">
        <v>719</v>
      </c>
      <c r="J79" s="70" t="s">
        <v>272</v>
      </c>
    </row>
    <row r="80" spans="1:10" x14ac:dyDescent="0.25">
      <c r="A80" s="70" t="s">
        <v>720</v>
      </c>
      <c r="B80" s="70" t="s">
        <v>721</v>
      </c>
      <c r="C80" s="70" t="s">
        <v>721</v>
      </c>
      <c r="D80" s="71" t="s">
        <v>313</v>
      </c>
      <c r="E80" s="71" t="s">
        <v>722</v>
      </c>
      <c r="F80" s="71" t="s">
        <v>723</v>
      </c>
      <c r="G80" s="71" t="s">
        <v>724</v>
      </c>
      <c r="H80" s="70" t="s">
        <v>714</v>
      </c>
      <c r="I80" s="70" t="s">
        <v>725</v>
      </c>
      <c r="J80" s="70" t="s">
        <v>272</v>
      </c>
    </row>
    <row r="81" spans="1:10" x14ac:dyDescent="0.25">
      <c r="A81" s="70" t="s">
        <v>726</v>
      </c>
      <c r="B81" s="70" t="s">
        <v>727</v>
      </c>
      <c r="C81" s="70" t="s">
        <v>727</v>
      </c>
      <c r="D81" s="71" t="s">
        <v>313</v>
      </c>
      <c r="E81" s="71" t="s">
        <v>728</v>
      </c>
      <c r="F81" s="71" t="s">
        <v>729</v>
      </c>
      <c r="G81" s="71" t="s">
        <v>730</v>
      </c>
      <c r="H81" s="70" t="s">
        <v>721</v>
      </c>
      <c r="I81" s="70" t="s">
        <v>731</v>
      </c>
      <c r="J81" s="70" t="s">
        <v>272</v>
      </c>
    </row>
    <row r="82" spans="1:10" x14ac:dyDescent="0.25">
      <c r="A82" s="70" t="s">
        <v>732</v>
      </c>
      <c r="B82" s="70" t="s">
        <v>733</v>
      </c>
      <c r="C82" s="70" t="s">
        <v>734</v>
      </c>
      <c r="D82" s="71" t="s">
        <v>313</v>
      </c>
      <c r="E82" s="71" t="s">
        <v>735</v>
      </c>
      <c r="F82" s="71" t="s">
        <v>736</v>
      </c>
      <c r="G82" s="71" t="s">
        <v>737</v>
      </c>
      <c r="H82" s="70" t="s">
        <v>727</v>
      </c>
      <c r="I82" s="70" t="s">
        <v>738</v>
      </c>
      <c r="J82" s="70" t="s">
        <v>272</v>
      </c>
    </row>
    <row r="83" spans="1:10" x14ac:dyDescent="0.25">
      <c r="A83" s="70" t="s">
        <v>739</v>
      </c>
      <c r="B83" s="70" t="s">
        <v>740</v>
      </c>
      <c r="C83" s="70" t="s">
        <v>740</v>
      </c>
      <c r="D83" s="71" t="s">
        <v>313</v>
      </c>
      <c r="E83" s="71" t="s">
        <v>741</v>
      </c>
      <c r="F83" s="71" t="s">
        <v>742</v>
      </c>
      <c r="G83" s="71" t="s">
        <v>743</v>
      </c>
      <c r="H83" s="70" t="s">
        <v>733</v>
      </c>
      <c r="I83" s="70" t="s">
        <v>744</v>
      </c>
      <c r="J83" s="70" t="s">
        <v>272</v>
      </c>
    </row>
    <row r="84" spans="1:10" x14ac:dyDescent="0.25">
      <c r="A84" s="70" t="s">
        <v>745</v>
      </c>
      <c r="B84" s="70" t="s">
        <v>746</v>
      </c>
      <c r="C84" s="70" t="s">
        <v>746</v>
      </c>
      <c r="D84" s="71" t="s">
        <v>313</v>
      </c>
      <c r="E84" s="71" t="s">
        <v>747</v>
      </c>
      <c r="F84" s="71" t="s">
        <v>748</v>
      </c>
      <c r="G84" s="71" t="s">
        <v>749</v>
      </c>
      <c r="H84" s="70" t="s">
        <v>740</v>
      </c>
      <c r="I84" s="70" t="s">
        <v>750</v>
      </c>
      <c r="J84" s="70" t="s">
        <v>272</v>
      </c>
    </row>
    <row r="85" spans="1:10" x14ac:dyDescent="0.25">
      <c r="A85" s="70" t="s">
        <v>751</v>
      </c>
      <c r="B85" s="70" t="s">
        <v>752</v>
      </c>
      <c r="C85" s="70" t="s">
        <v>752</v>
      </c>
      <c r="D85" s="71" t="s">
        <v>313</v>
      </c>
      <c r="E85" s="71" t="s">
        <v>753</v>
      </c>
      <c r="F85" s="71" t="s">
        <v>754</v>
      </c>
      <c r="G85" s="71" t="s">
        <v>755</v>
      </c>
      <c r="H85" s="70" t="s">
        <v>746</v>
      </c>
      <c r="I85" s="70" t="s">
        <v>756</v>
      </c>
      <c r="J85" s="70" t="s">
        <v>272</v>
      </c>
    </row>
    <row r="86" spans="1:10" x14ac:dyDescent="0.25">
      <c r="A86" s="70" t="s">
        <v>757</v>
      </c>
      <c r="B86" s="70" t="s">
        <v>758</v>
      </c>
      <c r="C86" s="70" t="s">
        <v>758</v>
      </c>
      <c r="D86" s="71" t="s">
        <v>313</v>
      </c>
      <c r="E86" s="71" t="s">
        <v>759</v>
      </c>
      <c r="F86" s="71" t="s">
        <v>760</v>
      </c>
      <c r="G86" s="71" t="s">
        <v>761</v>
      </c>
      <c r="H86" s="70" t="s">
        <v>752</v>
      </c>
      <c r="I86" s="70" t="s">
        <v>762</v>
      </c>
      <c r="J86" s="70" t="s">
        <v>272</v>
      </c>
    </row>
    <row r="87" spans="1:10" x14ac:dyDescent="0.25">
      <c r="A87" s="70" t="s">
        <v>763</v>
      </c>
      <c r="B87" s="70" t="s">
        <v>764</v>
      </c>
      <c r="C87" s="70" t="s">
        <v>765</v>
      </c>
      <c r="D87" s="71" t="s">
        <v>313</v>
      </c>
      <c r="E87" s="71" t="s">
        <v>766</v>
      </c>
      <c r="F87" s="71" t="s">
        <v>767</v>
      </c>
      <c r="G87" s="71" t="s">
        <v>768</v>
      </c>
      <c r="H87" s="70" t="s">
        <v>758</v>
      </c>
      <c r="I87" s="70" t="s">
        <v>769</v>
      </c>
      <c r="J87" s="70" t="s">
        <v>272</v>
      </c>
    </row>
    <row r="88" spans="1:10" x14ac:dyDescent="0.25">
      <c r="A88" s="70" t="s">
        <v>770</v>
      </c>
      <c r="B88" s="70" t="s">
        <v>771</v>
      </c>
      <c r="C88" s="70" t="s">
        <v>771</v>
      </c>
      <c r="D88" s="71" t="s">
        <v>313</v>
      </c>
      <c r="E88" s="71" t="s">
        <v>772</v>
      </c>
      <c r="F88" s="71" t="s">
        <v>773</v>
      </c>
      <c r="G88" s="71" t="s">
        <v>774</v>
      </c>
      <c r="H88" s="70" t="s">
        <v>764</v>
      </c>
      <c r="I88" s="70" t="s">
        <v>775</v>
      </c>
      <c r="J88" s="70" t="s">
        <v>272</v>
      </c>
    </row>
    <row r="89" spans="1:10" x14ac:dyDescent="0.25">
      <c r="A89" s="70" t="s">
        <v>776</v>
      </c>
      <c r="B89" s="70" t="s">
        <v>777</v>
      </c>
      <c r="C89" s="70" t="s">
        <v>777</v>
      </c>
      <c r="D89" s="71" t="s">
        <v>313</v>
      </c>
      <c r="E89" s="71" t="s">
        <v>778</v>
      </c>
      <c r="F89" s="71" t="s">
        <v>779</v>
      </c>
      <c r="G89" s="71" t="s">
        <v>780</v>
      </c>
      <c r="H89" s="70" t="s">
        <v>771</v>
      </c>
      <c r="I89" s="70" t="s">
        <v>781</v>
      </c>
      <c r="J89" s="70" t="s">
        <v>272</v>
      </c>
    </row>
    <row r="90" spans="1:10" x14ac:dyDescent="0.25">
      <c r="A90" s="70" t="s">
        <v>782</v>
      </c>
      <c r="B90" s="70" t="s">
        <v>783</v>
      </c>
      <c r="C90" s="70" t="s">
        <v>784</v>
      </c>
      <c r="D90" s="71" t="s">
        <v>313</v>
      </c>
      <c r="E90" s="71" t="s">
        <v>785</v>
      </c>
      <c r="F90" s="71" t="s">
        <v>786</v>
      </c>
      <c r="G90" s="71" t="s">
        <v>787</v>
      </c>
      <c r="H90" s="70" t="s">
        <v>777</v>
      </c>
      <c r="I90" s="70" t="s">
        <v>788</v>
      </c>
      <c r="J90" s="70" t="s">
        <v>272</v>
      </c>
    </row>
    <row r="91" spans="1:10" x14ac:dyDescent="0.25">
      <c r="A91" s="70" t="s">
        <v>789</v>
      </c>
      <c r="B91" s="70" t="s">
        <v>790</v>
      </c>
      <c r="C91" s="70" t="s">
        <v>791</v>
      </c>
      <c r="D91" s="71" t="s">
        <v>313</v>
      </c>
      <c r="E91" s="71" t="s">
        <v>792</v>
      </c>
      <c r="F91" s="71" t="s">
        <v>793</v>
      </c>
      <c r="G91" s="71" t="s">
        <v>794</v>
      </c>
      <c r="H91" s="70" t="s">
        <v>783</v>
      </c>
      <c r="I91" s="70" t="s">
        <v>795</v>
      </c>
      <c r="J91" s="70" t="s">
        <v>272</v>
      </c>
    </row>
    <row r="92" spans="1:10" x14ac:dyDescent="0.25">
      <c r="A92" s="70" t="s">
        <v>796</v>
      </c>
      <c r="B92" s="70" t="s">
        <v>797</v>
      </c>
      <c r="C92" s="70" t="s">
        <v>797</v>
      </c>
      <c r="D92" s="71" t="s">
        <v>313</v>
      </c>
      <c r="E92" s="71" t="s">
        <v>798</v>
      </c>
      <c r="F92" s="71" t="s">
        <v>799</v>
      </c>
      <c r="G92" s="71" t="s">
        <v>800</v>
      </c>
      <c r="H92" s="70" t="s">
        <v>790</v>
      </c>
      <c r="I92" s="70" t="s">
        <v>801</v>
      </c>
      <c r="J92" s="70" t="s">
        <v>272</v>
      </c>
    </row>
    <row r="93" spans="1:10" x14ac:dyDescent="0.25">
      <c r="A93" s="70" t="s">
        <v>802</v>
      </c>
      <c r="B93" s="70" t="s">
        <v>803</v>
      </c>
      <c r="C93" s="70" t="s">
        <v>803</v>
      </c>
      <c r="D93" s="71" t="s">
        <v>313</v>
      </c>
      <c r="E93" s="71" t="s">
        <v>804</v>
      </c>
      <c r="F93" s="71" t="s">
        <v>805</v>
      </c>
      <c r="G93" s="71" t="s">
        <v>806</v>
      </c>
      <c r="H93" s="70" t="s">
        <v>797</v>
      </c>
      <c r="I93" s="70" t="s">
        <v>807</v>
      </c>
      <c r="J93" s="70" t="s">
        <v>272</v>
      </c>
    </row>
    <row r="94" spans="1:10" x14ac:dyDescent="0.25">
      <c r="A94" s="70" t="s">
        <v>808</v>
      </c>
      <c r="B94" s="70" t="s">
        <v>809</v>
      </c>
      <c r="C94" s="70" t="s">
        <v>809</v>
      </c>
      <c r="D94" s="71" t="s">
        <v>313</v>
      </c>
      <c r="E94" s="71" t="s">
        <v>810</v>
      </c>
      <c r="F94" s="71" t="s">
        <v>811</v>
      </c>
      <c r="G94" s="71" t="s">
        <v>812</v>
      </c>
      <c r="H94" s="70" t="s">
        <v>803</v>
      </c>
      <c r="I94" s="70" t="s">
        <v>813</v>
      </c>
      <c r="J94" s="70" t="s">
        <v>272</v>
      </c>
    </row>
    <row r="95" spans="1:10" x14ac:dyDescent="0.25">
      <c r="A95" s="70" t="s">
        <v>814</v>
      </c>
      <c r="B95" s="70" t="s">
        <v>815</v>
      </c>
      <c r="C95" s="70" t="s">
        <v>815</v>
      </c>
      <c r="D95" s="71" t="s">
        <v>313</v>
      </c>
      <c r="E95" s="71" t="s">
        <v>816</v>
      </c>
      <c r="F95" s="71" t="s">
        <v>817</v>
      </c>
      <c r="G95" s="71" t="s">
        <v>818</v>
      </c>
      <c r="H95" s="70" t="s">
        <v>809</v>
      </c>
      <c r="I95" s="70" t="s">
        <v>819</v>
      </c>
      <c r="J95" s="70" t="s">
        <v>272</v>
      </c>
    </row>
    <row r="96" spans="1:10" x14ac:dyDescent="0.25">
      <c r="A96" s="70" t="s">
        <v>820</v>
      </c>
      <c r="B96" s="70" t="s">
        <v>821</v>
      </c>
      <c r="C96" s="70" t="s">
        <v>822</v>
      </c>
      <c r="D96" s="71" t="s">
        <v>313</v>
      </c>
      <c r="E96" s="71" t="s">
        <v>823</v>
      </c>
      <c r="F96" s="71" t="s">
        <v>824</v>
      </c>
      <c r="G96" s="71" t="s">
        <v>825</v>
      </c>
      <c r="H96" s="70" t="s">
        <v>815</v>
      </c>
      <c r="I96" s="70" t="s">
        <v>826</v>
      </c>
      <c r="J96" s="70" t="s">
        <v>272</v>
      </c>
    </row>
    <row r="97" spans="1:10" x14ac:dyDescent="0.25">
      <c r="A97" s="70" t="s">
        <v>827</v>
      </c>
      <c r="B97" s="70" t="s">
        <v>828</v>
      </c>
      <c r="C97" s="70" t="s">
        <v>828</v>
      </c>
      <c r="D97" s="71" t="s">
        <v>313</v>
      </c>
      <c r="E97" s="71" t="s">
        <v>829</v>
      </c>
      <c r="F97" s="71" t="s">
        <v>830</v>
      </c>
      <c r="G97" s="71" t="s">
        <v>831</v>
      </c>
      <c r="H97" s="70" t="s">
        <v>821</v>
      </c>
      <c r="I97" s="70" t="s">
        <v>832</v>
      </c>
      <c r="J97" s="70" t="s">
        <v>272</v>
      </c>
    </row>
    <row r="98" spans="1:10" x14ac:dyDescent="0.25">
      <c r="A98" s="70" t="s">
        <v>833</v>
      </c>
      <c r="B98" s="70" t="s">
        <v>834</v>
      </c>
      <c r="C98" s="70" t="s">
        <v>834</v>
      </c>
      <c r="D98" s="71" t="s">
        <v>313</v>
      </c>
      <c r="E98" s="71" t="s">
        <v>835</v>
      </c>
      <c r="F98" s="71" t="s">
        <v>836</v>
      </c>
      <c r="G98" s="71" t="s">
        <v>837</v>
      </c>
      <c r="H98" s="70" t="s">
        <v>828</v>
      </c>
      <c r="I98" s="70" t="s">
        <v>838</v>
      </c>
      <c r="J98" s="70" t="s">
        <v>272</v>
      </c>
    </row>
    <row r="99" spans="1:10" x14ac:dyDescent="0.25">
      <c r="A99" s="70" t="s">
        <v>839</v>
      </c>
      <c r="B99" s="70" t="s">
        <v>840</v>
      </c>
      <c r="C99" s="70" t="s">
        <v>841</v>
      </c>
      <c r="D99" s="71" t="s">
        <v>313</v>
      </c>
      <c r="E99" s="71" t="s">
        <v>842</v>
      </c>
      <c r="F99" s="71" t="s">
        <v>843</v>
      </c>
      <c r="G99" s="71" t="s">
        <v>844</v>
      </c>
      <c r="H99" s="70" t="s">
        <v>834</v>
      </c>
      <c r="I99" s="70" t="s">
        <v>845</v>
      </c>
      <c r="J99" s="70" t="s">
        <v>272</v>
      </c>
    </row>
    <row r="100" spans="1:10" x14ac:dyDescent="0.25">
      <c r="A100" s="70" t="s">
        <v>846</v>
      </c>
      <c r="B100" s="70" t="s">
        <v>847</v>
      </c>
      <c r="C100" s="70" t="s">
        <v>847</v>
      </c>
      <c r="D100" s="71" t="s">
        <v>313</v>
      </c>
      <c r="E100" s="71" t="s">
        <v>848</v>
      </c>
      <c r="F100" s="71" t="s">
        <v>849</v>
      </c>
      <c r="G100" s="71" t="s">
        <v>850</v>
      </c>
      <c r="H100" s="70" t="s">
        <v>840</v>
      </c>
      <c r="I100" s="70" t="s">
        <v>851</v>
      </c>
      <c r="J100" s="70" t="s">
        <v>272</v>
      </c>
    </row>
    <row r="101" spans="1:10" x14ac:dyDescent="0.25">
      <c r="A101" s="70" t="s">
        <v>852</v>
      </c>
      <c r="B101" s="70" t="s">
        <v>853</v>
      </c>
      <c r="C101" s="70" t="s">
        <v>853</v>
      </c>
      <c r="D101" s="71" t="s">
        <v>313</v>
      </c>
      <c r="E101" s="71" t="s">
        <v>854</v>
      </c>
      <c r="F101" s="71" t="s">
        <v>855</v>
      </c>
      <c r="G101" s="71" t="s">
        <v>856</v>
      </c>
      <c r="H101" s="70" t="s">
        <v>847</v>
      </c>
      <c r="I101" s="70" t="s">
        <v>857</v>
      </c>
      <c r="J101" s="70" t="s">
        <v>272</v>
      </c>
    </row>
    <row r="102" spans="1:10" x14ac:dyDescent="0.25">
      <c r="A102" s="70" t="s">
        <v>858</v>
      </c>
      <c r="B102" s="70" t="s">
        <v>859</v>
      </c>
      <c r="C102" s="70" t="s">
        <v>860</v>
      </c>
      <c r="D102" s="71" t="s">
        <v>313</v>
      </c>
      <c r="E102" s="71" t="s">
        <v>861</v>
      </c>
      <c r="F102" s="71" t="s">
        <v>862</v>
      </c>
      <c r="G102" s="71" t="s">
        <v>863</v>
      </c>
      <c r="H102" s="70" t="s">
        <v>853</v>
      </c>
      <c r="I102" s="70" t="s">
        <v>864</v>
      </c>
      <c r="J102" s="70" t="s">
        <v>272</v>
      </c>
    </row>
    <row r="103" spans="1:10" x14ac:dyDescent="0.25">
      <c r="A103" s="70" t="s">
        <v>865</v>
      </c>
      <c r="B103" s="70" t="s">
        <v>866</v>
      </c>
      <c r="C103" s="70" t="s">
        <v>866</v>
      </c>
      <c r="D103" s="71" t="s">
        <v>313</v>
      </c>
      <c r="E103" s="71" t="s">
        <v>867</v>
      </c>
      <c r="F103" s="71" t="s">
        <v>868</v>
      </c>
      <c r="G103" s="71" t="s">
        <v>869</v>
      </c>
      <c r="H103" s="70" t="s">
        <v>859</v>
      </c>
      <c r="I103" s="70" t="s">
        <v>870</v>
      </c>
      <c r="J103" s="70" t="s">
        <v>272</v>
      </c>
    </row>
    <row r="104" spans="1:10" x14ac:dyDescent="0.25">
      <c r="A104" s="70" t="s">
        <v>871</v>
      </c>
      <c r="B104" s="70" t="s">
        <v>872</v>
      </c>
      <c r="C104" s="70" t="s">
        <v>872</v>
      </c>
      <c r="D104" s="71" t="s">
        <v>313</v>
      </c>
      <c r="E104" s="71" t="s">
        <v>873</v>
      </c>
      <c r="F104" s="71" t="s">
        <v>874</v>
      </c>
      <c r="G104" s="71" t="s">
        <v>875</v>
      </c>
      <c r="H104" s="70" t="s">
        <v>866</v>
      </c>
      <c r="I104" s="70" t="s">
        <v>876</v>
      </c>
      <c r="J104" s="70" t="s">
        <v>272</v>
      </c>
    </row>
    <row r="105" spans="1:10" x14ac:dyDescent="0.25">
      <c r="A105" s="70" t="s">
        <v>877</v>
      </c>
      <c r="B105" s="70" t="s">
        <v>878</v>
      </c>
      <c r="C105" s="70" t="s">
        <v>879</v>
      </c>
      <c r="D105" s="71" t="s">
        <v>313</v>
      </c>
      <c r="E105" s="71" t="s">
        <v>880</v>
      </c>
      <c r="F105" s="71" t="s">
        <v>881</v>
      </c>
      <c r="G105" s="71" t="s">
        <v>882</v>
      </c>
      <c r="H105" s="70" t="s">
        <v>872</v>
      </c>
      <c r="I105" s="70" t="s">
        <v>883</v>
      </c>
      <c r="J105" s="70" t="s">
        <v>272</v>
      </c>
    </row>
    <row r="106" spans="1:10" x14ac:dyDescent="0.25">
      <c r="A106" s="70" t="s">
        <v>884</v>
      </c>
      <c r="B106" s="70" t="s">
        <v>885</v>
      </c>
      <c r="C106" s="70" t="s">
        <v>885</v>
      </c>
      <c r="D106" s="71" t="s">
        <v>313</v>
      </c>
      <c r="E106" s="71" t="s">
        <v>886</v>
      </c>
      <c r="F106" s="71" t="s">
        <v>887</v>
      </c>
      <c r="G106" s="71" t="s">
        <v>888</v>
      </c>
      <c r="H106" s="70" t="s">
        <v>878</v>
      </c>
      <c r="I106" s="70" t="s">
        <v>889</v>
      </c>
      <c r="J106" s="70" t="s">
        <v>272</v>
      </c>
    </row>
    <row r="107" spans="1:10" x14ac:dyDescent="0.25">
      <c r="A107" s="70" t="s">
        <v>890</v>
      </c>
      <c r="B107" s="70" t="s">
        <v>891</v>
      </c>
      <c r="C107" s="70" t="s">
        <v>891</v>
      </c>
      <c r="D107" s="71" t="s">
        <v>313</v>
      </c>
      <c r="E107" s="71" t="s">
        <v>892</v>
      </c>
      <c r="F107" s="71" t="s">
        <v>893</v>
      </c>
      <c r="G107" s="71" t="s">
        <v>894</v>
      </c>
      <c r="H107" s="70" t="s">
        <v>885</v>
      </c>
      <c r="I107" s="70" t="s">
        <v>895</v>
      </c>
      <c r="J107" s="70" t="s">
        <v>272</v>
      </c>
    </row>
    <row r="108" spans="1:10" x14ac:dyDescent="0.25">
      <c r="A108" s="70" t="s">
        <v>896</v>
      </c>
      <c r="B108" s="70" t="s">
        <v>897</v>
      </c>
      <c r="C108" s="70" t="s">
        <v>898</v>
      </c>
      <c r="D108" s="71" t="s">
        <v>313</v>
      </c>
      <c r="E108" s="71" t="s">
        <v>899</v>
      </c>
      <c r="F108" s="71" t="s">
        <v>900</v>
      </c>
      <c r="G108" s="71" t="s">
        <v>901</v>
      </c>
      <c r="H108" s="70" t="s">
        <v>891</v>
      </c>
      <c r="I108" s="70" t="s">
        <v>902</v>
      </c>
      <c r="J108" s="70" t="s">
        <v>272</v>
      </c>
    </row>
    <row r="109" spans="1:10" x14ac:dyDescent="0.25">
      <c r="A109" s="70" t="s">
        <v>903</v>
      </c>
      <c r="B109" s="70" t="s">
        <v>904</v>
      </c>
      <c r="C109" s="70" t="s">
        <v>904</v>
      </c>
      <c r="D109" s="71" t="s">
        <v>313</v>
      </c>
      <c r="E109" s="71" t="s">
        <v>905</v>
      </c>
      <c r="F109" s="71" t="s">
        <v>906</v>
      </c>
      <c r="G109" s="71" t="s">
        <v>907</v>
      </c>
      <c r="H109" s="70" t="s">
        <v>897</v>
      </c>
      <c r="I109" s="70" t="s">
        <v>908</v>
      </c>
      <c r="J109" s="70" t="s">
        <v>272</v>
      </c>
    </row>
    <row r="110" spans="1:10" x14ac:dyDescent="0.25">
      <c r="A110" s="70" t="s">
        <v>909</v>
      </c>
      <c r="B110" s="70" t="s">
        <v>910</v>
      </c>
      <c r="C110" s="70" t="s">
        <v>910</v>
      </c>
      <c r="D110" s="71" t="s">
        <v>313</v>
      </c>
      <c r="E110" s="71" t="s">
        <v>911</v>
      </c>
      <c r="F110" s="71" t="s">
        <v>912</v>
      </c>
      <c r="G110" s="71" t="s">
        <v>913</v>
      </c>
      <c r="H110" s="70" t="s">
        <v>904</v>
      </c>
      <c r="I110" s="70" t="s">
        <v>914</v>
      </c>
      <c r="J110" s="70" t="s">
        <v>272</v>
      </c>
    </row>
    <row r="111" spans="1:10" x14ac:dyDescent="0.25">
      <c r="A111" s="70" t="s">
        <v>915</v>
      </c>
      <c r="B111" s="70" t="s">
        <v>916</v>
      </c>
      <c r="C111" s="70" t="s">
        <v>916</v>
      </c>
      <c r="D111" s="71" t="s">
        <v>313</v>
      </c>
      <c r="E111" s="71" t="s">
        <v>917</v>
      </c>
      <c r="F111" s="71" t="s">
        <v>918</v>
      </c>
      <c r="G111" s="71" t="s">
        <v>919</v>
      </c>
      <c r="H111" s="70" t="s">
        <v>910</v>
      </c>
      <c r="I111" s="70" t="s">
        <v>920</v>
      </c>
      <c r="J111" s="70" t="s">
        <v>272</v>
      </c>
    </row>
    <row r="112" spans="1:10" x14ac:dyDescent="0.25">
      <c r="A112" s="70" t="s">
        <v>921</v>
      </c>
      <c r="B112" s="70" t="s">
        <v>922</v>
      </c>
      <c r="C112" s="70" t="s">
        <v>922</v>
      </c>
      <c r="D112" s="71" t="s">
        <v>313</v>
      </c>
      <c r="E112" s="71" t="s">
        <v>923</v>
      </c>
      <c r="F112" s="71" t="s">
        <v>924</v>
      </c>
      <c r="G112" s="71" t="s">
        <v>925</v>
      </c>
      <c r="H112" s="70" t="s">
        <v>916</v>
      </c>
      <c r="I112" s="70" t="s">
        <v>926</v>
      </c>
      <c r="J112" s="70" t="s">
        <v>272</v>
      </c>
    </row>
    <row r="113" spans="1:10" x14ac:dyDescent="0.25">
      <c r="A113" s="70" t="s">
        <v>927</v>
      </c>
      <c r="B113" s="70" t="s">
        <v>928</v>
      </c>
      <c r="C113" s="70" t="s">
        <v>929</v>
      </c>
      <c r="D113" s="71" t="s">
        <v>313</v>
      </c>
      <c r="E113" s="71" t="s">
        <v>930</v>
      </c>
      <c r="F113" s="71" t="s">
        <v>931</v>
      </c>
      <c r="G113" s="71" t="s">
        <v>932</v>
      </c>
      <c r="H113" s="70" t="s">
        <v>922</v>
      </c>
      <c r="I113" s="70" t="s">
        <v>933</v>
      </c>
      <c r="J113" s="70" t="s">
        <v>272</v>
      </c>
    </row>
    <row r="114" spans="1:10" x14ac:dyDescent="0.25">
      <c r="A114" s="70" t="s">
        <v>934</v>
      </c>
      <c r="B114" s="70" t="s">
        <v>935</v>
      </c>
      <c r="C114" s="70" t="s">
        <v>935</v>
      </c>
      <c r="D114" s="71" t="s">
        <v>313</v>
      </c>
      <c r="E114" s="71" t="s">
        <v>936</v>
      </c>
      <c r="F114" s="71" t="s">
        <v>937</v>
      </c>
      <c r="G114" s="71" t="s">
        <v>938</v>
      </c>
      <c r="H114" s="70" t="s">
        <v>928</v>
      </c>
      <c r="I114" s="70" t="s">
        <v>939</v>
      </c>
      <c r="J114" s="70" t="s">
        <v>272</v>
      </c>
    </row>
    <row r="115" spans="1:10" x14ac:dyDescent="0.25">
      <c r="A115" s="70" t="s">
        <v>940</v>
      </c>
      <c r="B115" s="70" t="s">
        <v>941</v>
      </c>
      <c r="C115" s="70" t="s">
        <v>941</v>
      </c>
      <c r="D115" s="71" t="s">
        <v>313</v>
      </c>
      <c r="E115" s="71" t="s">
        <v>942</v>
      </c>
      <c r="F115" s="71" t="s">
        <v>943</v>
      </c>
      <c r="G115" s="71" t="s">
        <v>944</v>
      </c>
      <c r="H115" s="70" t="s">
        <v>935</v>
      </c>
      <c r="I115" s="70" t="s">
        <v>945</v>
      </c>
      <c r="J115" s="70" t="s">
        <v>272</v>
      </c>
    </row>
    <row r="116" spans="1:10" x14ac:dyDescent="0.25">
      <c r="A116" s="70" t="s">
        <v>946</v>
      </c>
      <c r="B116" s="70" t="s">
        <v>947</v>
      </c>
      <c r="C116" s="70" t="s">
        <v>948</v>
      </c>
      <c r="D116" s="71" t="s">
        <v>313</v>
      </c>
      <c r="E116" s="71" t="s">
        <v>949</v>
      </c>
      <c r="F116" s="71" t="s">
        <v>950</v>
      </c>
      <c r="G116" s="71" t="s">
        <v>951</v>
      </c>
      <c r="H116" s="70" t="s">
        <v>941</v>
      </c>
      <c r="I116" s="70" t="s">
        <v>952</v>
      </c>
      <c r="J116" s="70" t="s">
        <v>272</v>
      </c>
    </row>
    <row r="117" spans="1:10" x14ac:dyDescent="0.25">
      <c r="A117" s="70" t="s">
        <v>953</v>
      </c>
      <c r="B117" s="70" t="s">
        <v>954</v>
      </c>
      <c r="C117" s="70" t="s">
        <v>954</v>
      </c>
      <c r="D117" s="71" t="s">
        <v>313</v>
      </c>
      <c r="E117" s="71" t="s">
        <v>955</v>
      </c>
      <c r="F117" s="71" t="s">
        <v>956</v>
      </c>
      <c r="G117" s="71" t="s">
        <v>957</v>
      </c>
      <c r="H117" s="70" t="s">
        <v>947</v>
      </c>
      <c r="I117" s="70" t="s">
        <v>958</v>
      </c>
      <c r="J117" s="70" t="s">
        <v>272</v>
      </c>
    </row>
    <row r="118" spans="1:10" x14ac:dyDescent="0.25">
      <c r="A118" s="70" t="s">
        <v>959</v>
      </c>
      <c r="B118" s="70" t="s">
        <v>960</v>
      </c>
      <c r="C118" s="70" t="s">
        <v>960</v>
      </c>
      <c r="D118" s="71" t="s">
        <v>313</v>
      </c>
      <c r="E118" s="71" t="s">
        <v>961</v>
      </c>
      <c r="F118" s="71" t="s">
        <v>962</v>
      </c>
      <c r="G118" s="71" t="s">
        <v>963</v>
      </c>
      <c r="H118" s="70" t="s">
        <v>954</v>
      </c>
      <c r="I118" s="70" t="s">
        <v>964</v>
      </c>
      <c r="J118" s="70" t="s">
        <v>272</v>
      </c>
    </row>
    <row r="119" spans="1:10" x14ac:dyDescent="0.25">
      <c r="A119" s="70" t="s">
        <v>965</v>
      </c>
      <c r="B119" s="70" t="s">
        <v>966</v>
      </c>
      <c r="C119" s="70" t="s">
        <v>967</v>
      </c>
      <c r="D119" s="71" t="s">
        <v>313</v>
      </c>
      <c r="E119" s="71" t="s">
        <v>968</v>
      </c>
      <c r="F119" s="71" t="s">
        <v>969</v>
      </c>
      <c r="G119" s="71" t="s">
        <v>970</v>
      </c>
      <c r="H119" s="70" t="s">
        <v>960</v>
      </c>
      <c r="I119" s="70" t="s">
        <v>971</v>
      </c>
      <c r="J119" s="70" t="s">
        <v>272</v>
      </c>
    </row>
    <row r="120" spans="1:10" x14ac:dyDescent="0.25">
      <c r="A120" s="70" t="s">
        <v>972</v>
      </c>
      <c r="B120" s="70" t="s">
        <v>973</v>
      </c>
      <c r="C120" s="70" t="s">
        <v>973</v>
      </c>
      <c r="D120" s="71" t="s">
        <v>313</v>
      </c>
      <c r="E120" s="71" t="s">
        <v>974</v>
      </c>
      <c r="F120" s="71" t="s">
        <v>975</v>
      </c>
      <c r="G120" s="71" t="s">
        <v>976</v>
      </c>
      <c r="H120" s="70" t="s">
        <v>966</v>
      </c>
      <c r="I120" s="70" t="s">
        <v>977</v>
      </c>
      <c r="J120" s="70" t="s">
        <v>272</v>
      </c>
    </row>
    <row r="121" spans="1:10" x14ac:dyDescent="0.25">
      <c r="A121" s="70" t="s">
        <v>978</v>
      </c>
      <c r="B121" s="70" t="s">
        <v>979</v>
      </c>
      <c r="C121" s="70" t="s">
        <v>979</v>
      </c>
      <c r="D121" s="71" t="s">
        <v>313</v>
      </c>
      <c r="E121" s="71" t="s">
        <v>980</v>
      </c>
      <c r="F121" s="71" t="s">
        <v>981</v>
      </c>
      <c r="G121" s="71" t="s">
        <v>982</v>
      </c>
      <c r="H121" s="70" t="s">
        <v>973</v>
      </c>
      <c r="I121" s="70" t="s">
        <v>983</v>
      </c>
      <c r="J121" s="70" t="s">
        <v>272</v>
      </c>
    </row>
    <row r="122" spans="1:10" x14ac:dyDescent="0.25">
      <c r="A122" s="70" t="s">
        <v>984</v>
      </c>
      <c r="B122" s="70" t="s">
        <v>985</v>
      </c>
      <c r="C122" s="70" t="s">
        <v>986</v>
      </c>
      <c r="D122" s="71" t="s">
        <v>313</v>
      </c>
      <c r="E122" s="71" t="s">
        <v>987</v>
      </c>
      <c r="F122" s="71" t="s">
        <v>988</v>
      </c>
      <c r="G122" s="71" t="s">
        <v>989</v>
      </c>
      <c r="H122" s="70" t="s">
        <v>979</v>
      </c>
      <c r="I122" s="70" t="s">
        <v>990</v>
      </c>
      <c r="J122" s="70" t="s">
        <v>272</v>
      </c>
    </row>
    <row r="123" spans="1:10" x14ac:dyDescent="0.25">
      <c r="A123" s="70" t="s">
        <v>991</v>
      </c>
      <c r="B123" s="70" t="s">
        <v>992</v>
      </c>
      <c r="C123" s="70" t="s">
        <v>992</v>
      </c>
      <c r="D123" s="71" t="s">
        <v>313</v>
      </c>
      <c r="E123" s="71" t="s">
        <v>993</v>
      </c>
      <c r="F123" s="71" t="s">
        <v>994</v>
      </c>
      <c r="G123" s="71" t="s">
        <v>995</v>
      </c>
      <c r="H123" s="70" t="s">
        <v>985</v>
      </c>
      <c r="I123" s="70" t="s">
        <v>996</v>
      </c>
      <c r="J123" s="70" t="s">
        <v>272</v>
      </c>
    </row>
    <row r="124" spans="1:10" x14ac:dyDescent="0.25">
      <c r="A124" s="70" t="s">
        <v>997</v>
      </c>
      <c r="B124" s="70" t="s">
        <v>998</v>
      </c>
      <c r="C124" s="70" t="s">
        <v>998</v>
      </c>
      <c r="D124" s="71" t="s">
        <v>313</v>
      </c>
      <c r="E124" s="71" t="s">
        <v>999</v>
      </c>
      <c r="F124" s="71" t="s">
        <v>1000</v>
      </c>
      <c r="G124" s="71" t="s">
        <v>1001</v>
      </c>
      <c r="H124" s="70" t="s">
        <v>992</v>
      </c>
      <c r="I124" s="70" t="s">
        <v>1002</v>
      </c>
      <c r="J124" s="70" t="s">
        <v>272</v>
      </c>
    </row>
    <row r="125" spans="1:10" x14ac:dyDescent="0.25">
      <c r="A125" s="70" t="s">
        <v>1003</v>
      </c>
      <c r="B125" s="70" t="s">
        <v>1004</v>
      </c>
      <c r="C125" s="70" t="s">
        <v>1004</v>
      </c>
      <c r="D125" s="71" t="s">
        <v>313</v>
      </c>
      <c r="E125" s="71" t="s">
        <v>1005</v>
      </c>
      <c r="F125" s="71" t="s">
        <v>1006</v>
      </c>
      <c r="G125" s="71" t="s">
        <v>1007</v>
      </c>
      <c r="H125" s="70" t="s">
        <v>998</v>
      </c>
      <c r="I125" s="70" t="s">
        <v>1008</v>
      </c>
      <c r="J125" s="70" t="s">
        <v>272</v>
      </c>
    </row>
    <row r="126" spans="1:10" x14ac:dyDescent="0.25">
      <c r="A126" s="70" t="s">
        <v>1009</v>
      </c>
      <c r="B126" s="70" t="s">
        <v>1010</v>
      </c>
      <c r="C126" s="70" t="s">
        <v>1010</v>
      </c>
      <c r="D126" s="71" t="s">
        <v>313</v>
      </c>
      <c r="E126" s="71" t="s">
        <v>1011</v>
      </c>
      <c r="F126" s="71" t="s">
        <v>1012</v>
      </c>
      <c r="G126" s="71" t="s">
        <v>1013</v>
      </c>
      <c r="H126" s="70" t="s">
        <v>1004</v>
      </c>
      <c r="I126" s="70" t="s">
        <v>1014</v>
      </c>
      <c r="J126" s="70" t="s">
        <v>272</v>
      </c>
    </row>
    <row r="127" spans="1:10" x14ac:dyDescent="0.25">
      <c r="A127" s="70" t="s">
        <v>1015</v>
      </c>
      <c r="B127" s="70" t="s">
        <v>1016</v>
      </c>
      <c r="C127" s="70" t="s">
        <v>1016</v>
      </c>
      <c r="D127" s="71" t="s">
        <v>313</v>
      </c>
      <c r="E127" s="71" t="s">
        <v>1017</v>
      </c>
      <c r="F127" s="71" t="s">
        <v>1018</v>
      </c>
      <c r="G127" s="71" t="s">
        <v>1019</v>
      </c>
      <c r="H127" s="70" t="s">
        <v>1010</v>
      </c>
      <c r="I127" s="70" t="s">
        <v>1020</v>
      </c>
      <c r="J127" s="70" t="s">
        <v>272</v>
      </c>
    </row>
    <row r="128" spans="1:10" x14ac:dyDescent="0.25">
      <c r="A128" s="70" t="s">
        <v>1021</v>
      </c>
      <c r="B128" s="70" t="s">
        <v>1022</v>
      </c>
      <c r="C128" s="70" t="s">
        <v>1023</v>
      </c>
      <c r="D128" s="71" t="s">
        <v>313</v>
      </c>
      <c r="E128" s="71" t="s">
        <v>1024</v>
      </c>
      <c r="F128" s="71" t="s">
        <v>1025</v>
      </c>
      <c r="G128" s="71" t="s">
        <v>1026</v>
      </c>
      <c r="H128" s="70" t="s">
        <v>1016</v>
      </c>
      <c r="I128" s="70" t="s">
        <v>1027</v>
      </c>
      <c r="J128" s="70" t="s">
        <v>272</v>
      </c>
    </row>
    <row r="129" spans="1:10" x14ac:dyDescent="0.25">
      <c r="A129" s="70" t="s">
        <v>1028</v>
      </c>
      <c r="B129" s="70" t="s">
        <v>1029</v>
      </c>
      <c r="C129" s="70" t="s">
        <v>1029</v>
      </c>
      <c r="D129" s="71" t="s">
        <v>313</v>
      </c>
      <c r="E129" s="71" t="s">
        <v>1030</v>
      </c>
      <c r="F129" s="71" t="s">
        <v>1031</v>
      </c>
      <c r="G129" s="71" t="s">
        <v>1032</v>
      </c>
      <c r="H129" s="70" t="s">
        <v>1022</v>
      </c>
      <c r="I129" s="70" t="s">
        <v>1033</v>
      </c>
      <c r="J129" s="70" t="s">
        <v>272</v>
      </c>
    </row>
    <row r="130" spans="1:10" x14ac:dyDescent="0.25">
      <c r="A130" s="70" t="s">
        <v>1034</v>
      </c>
      <c r="B130" s="70" t="s">
        <v>1035</v>
      </c>
      <c r="C130" s="70" t="s">
        <v>1035</v>
      </c>
      <c r="D130" s="71" t="s">
        <v>313</v>
      </c>
      <c r="E130" s="71" t="s">
        <v>1036</v>
      </c>
      <c r="F130" s="71" t="s">
        <v>1037</v>
      </c>
      <c r="G130" s="71" t="s">
        <v>1038</v>
      </c>
      <c r="H130" s="70" t="s">
        <v>1029</v>
      </c>
      <c r="I130" s="70" t="s">
        <v>1039</v>
      </c>
      <c r="J130" s="70" t="s">
        <v>272</v>
      </c>
    </row>
    <row r="131" spans="1:10" x14ac:dyDescent="0.25">
      <c r="A131" s="70" t="s">
        <v>1040</v>
      </c>
      <c r="B131" s="70" t="s">
        <v>1041</v>
      </c>
      <c r="C131" s="70" t="s">
        <v>1042</v>
      </c>
      <c r="D131" s="71" t="s">
        <v>313</v>
      </c>
      <c r="E131" s="71" t="s">
        <v>1043</v>
      </c>
      <c r="F131" s="71" t="s">
        <v>1044</v>
      </c>
      <c r="G131" s="71" t="s">
        <v>1045</v>
      </c>
      <c r="H131" s="70" t="s">
        <v>1035</v>
      </c>
      <c r="I131" s="70" t="s">
        <v>1046</v>
      </c>
      <c r="J131" s="70" t="s">
        <v>272</v>
      </c>
    </row>
    <row r="132" spans="1:10" x14ac:dyDescent="0.25">
      <c r="A132" s="70" t="s">
        <v>1047</v>
      </c>
      <c r="B132" s="70" t="s">
        <v>1048</v>
      </c>
      <c r="C132" s="70" t="s">
        <v>1048</v>
      </c>
      <c r="D132" s="71" t="s">
        <v>313</v>
      </c>
      <c r="E132" s="71" t="s">
        <v>1049</v>
      </c>
      <c r="F132" s="71" t="s">
        <v>1050</v>
      </c>
      <c r="G132" s="71" t="s">
        <v>1051</v>
      </c>
      <c r="H132" s="70" t="s">
        <v>1041</v>
      </c>
      <c r="I132" s="70" t="s">
        <v>1052</v>
      </c>
      <c r="J132" s="70" t="s">
        <v>272</v>
      </c>
    </row>
    <row r="133" spans="1:10" x14ac:dyDescent="0.25">
      <c r="A133" s="70" t="s">
        <v>1053</v>
      </c>
      <c r="B133" s="70" t="s">
        <v>1054</v>
      </c>
      <c r="C133" s="70" t="s">
        <v>1055</v>
      </c>
      <c r="D133" s="71" t="s">
        <v>313</v>
      </c>
      <c r="E133" s="71" t="s">
        <v>1056</v>
      </c>
      <c r="F133" s="71" t="s">
        <v>1057</v>
      </c>
      <c r="G133" s="71" t="s">
        <v>1058</v>
      </c>
      <c r="H133" s="70" t="s">
        <v>1048</v>
      </c>
      <c r="I133" s="70" t="s">
        <v>1059</v>
      </c>
      <c r="J133" s="70" t="s">
        <v>272</v>
      </c>
    </row>
    <row r="134" spans="1:10" x14ac:dyDescent="0.25">
      <c r="A134" s="70" t="s">
        <v>1060</v>
      </c>
      <c r="B134" s="70" t="s">
        <v>1061</v>
      </c>
      <c r="C134" s="70" t="s">
        <v>1061</v>
      </c>
      <c r="D134" s="71" t="s">
        <v>313</v>
      </c>
      <c r="E134" s="71" t="s">
        <v>1062</v>
      </c>
      <c r="F134" s="71" t="s">
        <v>1063</v>
      </c>
      <c r="G134" s="71" t="s">
        <v>1064</v>
      </c>
      <c r="H134" s="70" t="s">
        <v>1054</v>
      </c>
      <c r="I134" s="70" t="s">
        <v>1065</v>
      </c>
      <c r="J134" s="70" t="s">
        <v>272</v>
      </c>
    </row>
    <row r="135" spans="1:10" x14ac:dyDescent="0.25">
      <c r="A135" s="70" t="s">
        <v>1066</v>
      </c>
      <c r="B135" s="70" t="s">
        <v>1067</v>
      </c>
      <c r="C135" s="70" t="s">
        <v>1067</v>
      </c>
      <c r="D135" s="71" t="s">
        <v>313</v>
      </c>
      <c r="E135" s="71" t="s">
        <v>1068</v>
      </c>
      <c r="F135" s="71" t="s">
        <v>1069</v>
      </c>
      <c r="G135" s="71" t="s">
        <v>1070</v>
      </c>
      <c r="H135" s="70" t="s">
        <v>1061</v>
      </c>
      <c r="I135" s="70" t="s">
        <v>1071</v>
      </c>
      <c r="J135" s="70" t="s">
        <v>272</v>
      </c>
    </row>
    <row r="136" spans="1:10" x14ac:dyDescent="0.25">
      <c r="A136" s="70" t="s">
        <v>1072</v>
      </c>
      <c r="B136" s="70" t="s">
        <v>1073</v>
      </c>
      <c r="C136" s="70" t="s">
        <v>1074</v>
      </c>
      <c r="D136" s="71" t="s">
        <v>313</v>
      </c>
      <c r="E136" s="71" t="s">
        <v>1075</v>
      </c>
      <c r="F136" s="71" t="s">
        <v>1076</v>
      </c>
      <c r="G136" s="71" t="s">
        <v>1077</v>
      </c>
      <c r="H136" s="70" t="s">
        <v>1067</v>
      </c>
      <c r="I136" s="70" t="s">
        <v>1078</v>
      </c>
      <c r="J136" s="70" t="s">
        <v>272</v>
      </c>
    </row>
    <row r="137" spans="1:10" x14ac:dyDescent="0.25">
      <c r="A137" s="70" t="s">
        <v>1079</v>
      </c>
      <c r="B137" s="70" t="s">
        <v>1080</v>
      </c>
      <c r="C137" s="70" t="s">
        <v>1080</v>
      </c>
      <c r="D137" s="71" t="s">
        <v>313</v>
      </c>
      <c r="E137" s="71" t="s">
        <v>1081</v>
      </c>
      <c r="F137" s="71" t="s">
        <v>1082</v>
      </c>
      <c r="G137" s="71" t="s">
        <v>1083</v>
      </c>
      <c r="H137" s="70" t="s">
        <v>1073</v>
      </c>
      <c r="I137" s="70" t="s">
        <v>1084</v>
      </c>
      <c r="J137" s="70" t="s">
        <v>272</v>
      </c>
    </row>
    <row r="138" spans="1:10" x14ac:dyDescent="0.25">
      <c r="A138" s="70" t="s">
        <v>1085</v>
      </c>
      <c r="B138" s="70" t="s">
        <v>1086</v>
      </c>
      <c r="C138" s="70" t="s">
        <v>1086</v>
      </c>
      <c r="D138" s="71" t="s">
        <v>313</v>
      </c>
      <c r="E138" s="71" t="s">
        <v>1087</v>
      </c>
      <c r="F138" s="71" t="s">
        <v>1088</v>
      </c>
      <c r="G138" s="71" t="s">
        <v>1089</v>
      </c>
      <c r="H138" s="70" t="s">
        <v>1080</v>
      </c>
      <c r="I138" s="70" t="s">
        <v>1090</v>
      </c>
      <c r="J138" s="70" t="s">
        <v>272</v>
      </c>
    </row>
    <row r="139" spans="1:10" x14ac:dyDescent="0.25">
      <c r="A139" s="70" t="s">
        <v>1091</v>
      </c>
      <c r="B139" s="70" t="s">
        <v>1092</v>
      </c>
      <c r="C139" s="70" t="s">
        <v>1092</v>
      </c>
      <c r="D139" s="71" t="s">
        <v>313</v>
      </c>
      <c r="E139" s="71" t="s">
        <v>1093</v>
      </c>
      <c r="F139" s="71" t="s">
        <v>1094</v>
      </c>
      <c r="G139" s="71" t="s">
        <v>1095</v>
      </c>
      <c r="H139" s="70" t="s">
        <v>1086</v>
      </c>
      <c r="I139" s="70" t="s">
        <v>1096</v>
      </c>
      <c r="J139" s="70" t="s">
        <v>272</v>
      </c>
    </row>
    <row r="140" spans="1:10" x14ac:dyDescent="0.25">
      <c r="A140" s="70" t="s">
        <v>1097</v>
      </c>
      <c r="B140" s="70" t="s">
        <v>1098</v>
      </c>
      <c r="C140" s="70" t="s">
        <v>1098</v>
      </c>
      <c r="D140" s="71" t="s">
        <v>313</v>
      </c>
      <c r="E140" s="71" t="s">
        <v>1099</v>
      </c>
      <c r="F140" s="71" t="s">
        <v>1100</v>
      </c>
      <c r="G140" s="71" t="s">
        <v>1101</v>
      </c>
      <c r="H140" s="70" t="s">
        <v>1092</v>
      </c>
      <c r="I140" s="70" t="s">
        <v>1102</v>
      </c>
      <c r="J140" s="70" t="s">
        <v>272</v>
      </c>
    </row>
    <row r="141" spans="1:10" x14ac:dyDescent="0.25">
      <c r="A141" s="70" t="s">
        <v>1103</v>
      </c>
      <c r="B141" s="70" t="s">
        <v>1104</v>
      </c>
      <c r="C141" s="70" t="s">
        <v>1104</v>
      </c>
      <c r="D141" s="71" t="s">
        <v>313</v>
      </c>
      <c r="E141" s="71" t="s">
        <v>1105</v>
      </c>
      <c r="F141" s="71" t="s">
        <v>1106</v>
      </c>
      <c r="G141" s="71" t="s">
        <v>1107</v>
      </c>
      <c r="H141" s="70" t="s">
        <v>1098</v>
      </c>
      <c r="I141" s="70" t="s">
        <v>1108</v>
      </c>
      <c r="J141" s="70" t="s">
        <v>272</v>
      </c>
    </row>
    <row r="142" spans="1:10" x14ac:dyDescent="0.25">
      <c r="A142" s="70" t="s">
        <v>1109</v>
      </c>
      <c r="B142" s="70" t="s">
        <v>1110</v>
      </c>
      <c r="C142" s="70" t="s">
        <v>1111</v>
      </c>
      <c r="D142" s="71" t="s">
        <v>313</v>
      </c>
      <c r="E142" s="71" t="s">
        <v>1112</v>
      </c>
      <c r="F142" s="71" t="s">
        <v>1113</v>
      </c>
      <c r="G142" s="71" t="s">
        <v>1114</v>
      </c>
      <c r="H142" s="70" t="s">
        <v>1104</v>
      </c>
      <c r="I142" s="70" t="s">
        <v>1115</v>
      </c>
      <c r="J142" s="70" t="s">
        <v>272</v>
      </c>
    </row>
    <row r="143" spans="1:10" x14ac:dyDescent="0.25">
      <c r="A143" s="70" t="s">
        <v>1116</v>
      </c>
      <c r="B143" s="70" t="s">
        <v>1117</v>
      </c>
      <c r="C143" s="70" t="s">
        <v>1117</v>
      </c>
      <c r="D143" s="71" t="s">
        <v>313</v>
      </c>
      <c r="E143" s="71" t="s">
        <v>1118</v>
      </c>
      <c r="F143" s="71" t="s">
        <v>1119</v>
      </c>
      <c r="G143" s="71" t="s">
        <v>1120</v>
      </c>
      <c r="H143" s="70" t="s">
        <v>1110</v>
      </c>
      <c r="I143" s="70" t="s">
        <v>1121</v>
      </c>
      <c r="J143" s="70" t="s">
        <v>272</v>
      </c>
    </row>
    <row r="144" spans="1:10" x14ac:dyDescent="0.25">
      <c r="A144" s="70" t="s">
        <v>1122</v>
      </c>
      <c r="B144" s="70" t="s">
        <v>1123</v>
      </c>
      <c r="C144" s="70" t="s">
        <v>1123</v>
      </c>
      <c r="D144" s="71" t="s">
        <v>313</v>
      </c>
      <c r="E144" s="71" t="s">
        <v>1124</v>
      </c>
      <c r="F144" s="71" t="s">
        <v>1125</v>
      </c>
      <c r="G144" s="71" t="s">
        <v>1126</v>
      </c>
      <c r="H144" s="70" t="s">
        <v>1117</v>
      </c>
      <c r="I144" s="70" t="s">
        <v>1127</v>
      </c>
      <c r="J144" s="70" t="s">
        <v>272</v>
      </c>
    </row>
    <row r="145" spans="1:10" x14ac:dyDescent="0.25">
      <c r="A145" s="70" t="s">
        <v>1128</v>
      </c>
      <c r="B145" s="70" t="s">
        <v>1129</v>
      </c>
      <c r="C145" s="70" t="s">
        <v>1130</v>
      </c>
      <c r="D145" s="71" t="s">
        <v>313</v>
      </c>
      <c r="E145" s="71" t="s">
        <v>1131</v>
      </c>
      <c r="F145" s="71" t="s">
        <v>1132</v>
      </c>
      <c r="G145" s="71" t="s">
        <v>1133</v>
      </c>
      <c r="H145" s="70" t="s">
        <v>1123</v>
      </c>
      <c r="I145" s="70" t="s">
        <v>1134</v>
      </c>
      <c r="J145" s="70" t="s">
        <v>272</v>
      </c>
    </row>
    <row r="146" spans="1:10" x14ac:dyDescent="0.25">
      <c r="A146" s="70" t="s">
        <v>1135</v>
      </c>
      <c r="B146" s="70" t="s">
        <v>1136</v>
      </c>
      <c r="C146" s="70" t="s">
        <v>1136</v>
      </c>
      <c r="D146" s="71" t="s">
        <v>313</v>
      </c>
      <c r="E146" s="71" t="s">
        <v>1137</v>
      </c>
      <c r="F146" s="71" t="s">
        <v>1138</v>
      </c>
      <c r="G146" s="71" t="s">
        <v>1139</v>
      </c>
      <c r="H146" s="70" t="s">
        <v>1129</v>
      </c>
      <c r="I146" s="70" t="s">
        <v>1140</v>
      </c>
      <c r="J146" s="70" t="s">
        <v>272</v>
      </c>
    </row>
    <row r="147" spans="1:10" x14ac:dyDescent="0.25">
      <c r="A147" s="70" t="s">
        <v>1141</v>
      </c>
      <c r="B147" s="70" t="s">
        <v>1142</v>
      </c>
      <c r="C147" s="70" t="s">
        <v>1142</v>
      </c>
      <c r="D147" s="71" t="s">
        <v>313</v>
      </c>
      <c r="E147" s="71" t="s">
        <v>1143</v>
      </c>
      <c r="F147" s="71" t="s">
        <v>1144</v>
      </c>
      <c r="G147" s="71" t="s">
        <v>1145</v>
      </c>
      <c r="H147" s="70" t="s">
        <v>1136</v>
      </c>
      <c r="I147" s="70" t="s">
        <v>1146</v>
      </c>
      <c r="J147" s="70" t="s">
        <v>272</v>
      </c>
    </row>
    <row r="148" spans="1:10" x14ac:dyDescent="0.25">
      <c r="A148" s="70" t="s">
        <v>1147</v>
      </c>
      <c r="B148" s="70" t="s">
        <v>1148</v>
      </c>
      <c r="C148" s="70" t="s">
        <v>1149</v>
      </c>
      <c r="D148" s="71" t="s">
        <v>313</v>
      </c>
      <c r="E148" s="71" t="s">
        <v>1150</v>
      </c>
      <c r="F148" s="71" t="s">
        <v>1151</v>
      </c>
      <c r="G148" s="71" t="s">
        <v>1152</v>
      </c>
      <c r="H148" s="70" t="s">
        <v>1142</v>
      </c>
      <c r="I148" s="70" t="s">
        <v>1153</v>
      </c>
      <c r="J148" s="70" t="s">
        <v>272</v>
      </c>
    </row>
    <row r="149" spans="1:10" x14ac:dyDescent="0.25">
      <c r="A149" s="70" t="s">
        <v>1154</v>
      </c>
      <c r="B149" s="70" t="s">
        <v>1155</v>
      </c>
      <c r="C149" s="70" t="s">
        <v>1155</v>
      </c>
      <c r="D149" s="71" t="s">
        <v>313</v>
      </c>
      <c r="E149" s="71" t="s">
        <v>1156</v>
      </c>
      <c r="F149" s="71" t="s">
        <v>1157</v>
      </c>
      <c r="G149" s="71" t="s">
        <v>1158</v>
      </c>
      <c r="H149" s="70" t="s">
        <v>1148</v>
      </c>
      <c r="I149" s="70" t="s">
        <v>1159</v>
      </c>
      <c r="J149" s="70" t="s">
        <v>272</v>
      </c>
    </row>
    <row r="150" spans="1:10" x14ac:dyDescent="0.25">
      <c r="A150" s="70" t="s">
        <v>1160</v>
      </c>
      <c r="B150" s="70" t="s">
        <v>1161</v>
      </c>
      <c r="C150" s="70" t="s">
        <v>1162</v>
      </c>
      <c r="D150" s="71" t="s">
        <v>313</v>
      </c>
      <c r="E150" s="71" t="s">
        <v>1163</v>
      </c>
      <c r="F150" s="71" t="s">
        <v>1164</v>
      </c>
      <c r="G150" s="71" t="s">
        <v>1165</v>
      </c>
      <c r="H150" s="70" t="s">
        <v>1155</v>
      </c>
      <c r="I150" s="70" t="s">
        <v>1166</v>
      </c>
      <c r="J150" s="70" t="s">
        <v>272</v>
      </c>
    </row>
    <row r="151" spans="1:10" x14ac:dyDescent="0.25">
      <c r="A151" s="70" t="s">
        <v>1167</v>
      </c>
      <c r="B151" s="70" t="s">
        <v>1168</v>
      </c>
      <c r="C151" s="70" t="s">
        <v>1169</v>
      </c>
      <c r="D151" s="71" t="s">
        <v>313</v>
      </c>
      <c r="E151" s="71" t="s">
        <v>1170</v>
      </c>
      <c r="F151" s="71" t="s">
        <v>1171</v>
      </c>
      <c r="G151" s="71" t="s">
        <v>1172</v>
      </c>
      <c r="H151" s="70" t="s">
        <v>1161</v>
      </c>
      <c r="I151" s="70" t="s">
        <v>1173</v>
      </c>
      <c r="J151" s="70" t="s">
        <v>272</v>
      </c>
    </row>
    <row r="152" spans="1:10" x14ac:dyDescent="0.25">
      <c r="A152" s="70" t="s">
        <v>1174</v>
      </c>
      <c r="B152" s="70" t="s">
        <v>1175</v>
      </c>
      <c r="C152" s="70" t="s">
        <v>1175</v>
      </c>
      <c r="D152" s="71" t="s">
        <v>313</v>
      </c>
      <c r="E152" s="71" t="s">
        <v>1176</v>
      </c>
      <c r="F152" s="71" t="s">
        <v>1177</v>
      </c>
      <c r="G152" s="71" t="s">
        <v>1178</v>
      </c>
      <c r="H152" s="70" t="s">
        <v>1168</v>
      </c>
      <c r="I152" s="70" t="s">
        <v>1179</v>
      </c>
      <c r="J152" s="70" t="s">
        <v>272</v>
      </c>
    </row>
    <row r="153" spans="1:10" x14ac:dyDescent="0.25">
      <c r="A153" s="70" t="s">
        <v>1180</v>
      </c>
      <c r="B153" s="70" t="s">
        <v>1181</v>
      </c>
      <c r="C153" s="70" t="s">
        <v>1181</v>
      </c>
      <c r="D153" s="71" t="s">
        <v>313</v>
      </c>
      <c r="E153" s="71" t="s">
        <v>1182</v>
      </c>
      <c r="F153" s="71" t="s">
        <v>1183</v>
      </c>
      <c r="G153" s="71" t="s">
        <v>1184</v>
      </c>
      <c r="H153" s="70" t="s">
        <v>1175</v>
      </c>
      <c r="I153" s="70" t="s">
        <v>1185</v>
      </c>
      <c r="J153" s="70" t="s">
        <v>272</v>
      </c>
    </row>
    <row r="154" spans="1:10" x14ac:dyDescent="0.25">
      <c r="A154" s="70" t="s">
        <v>1186</v>
      </c>
      <c r="B154" s="70" t="s">
        <v>1187</v>
      </c>
      <c r="C154" s="70" t="s">
        <v>1188</v>
      </c>
      <c r="D154" s="71" t="s">
        <v>313</v>
      </c>
      <c r="E154" s="71" t="s">
        <v>1189</v>
      </c>
      <c r="F154" s="71" t="s">
        <v>1190</v>
      </c>
      <c r="G154" s="71" t="s">
        <v>1191</v>
      </c>
      <c r="H154" s="70" t="s">
        <v>1181</v>
      </c>
      <c r="I154" s="70" t="s">
        <v>1192</v>
      </c>
      <c r="J154" s="70" t="s">
        <v>272</v>
      </c>
    </row>
    <row r="155" spans="1:10" x14ac:dyDescent="0.25">
      <c r="A155" s="70" t="s">
        <v>1193</v>
      </c>
      <c r="B155" s="70" t="s">
        <v>1194</v>
      </c>
      <c r="C155" s="70" t="s">
        <v>1194</v>
      </c>
      <c r="D155" s="71" t="s">
        <v>313</v>
      </c>
      <c r="E155" s="71" t="s">
        <v>1195</v>
      </c>
      <c r="F155" s="71" t="s">
        <v>1196</v>
      </c>
      <c r="G155" s="71" t="s">
        <v>1197</v>
      </c>
      <c r="H155" s="70" t="s">
        <v>1187</v>
      </c>
      <c r="I155" s="70" t="s">
        <v>1198</v>
      </c>
      <c r="J155" s="70" t="s">
        <v>272</v>
      </c>
    </row>
    <row r="156" spans="1:10" x14ac:dyDescent="0.25">
      <c r="A156" s="70" t="s">
        <v>1199</v>
      </c>
      <c r="B156" s="70" t="s">
        <v>1200</v>
      </c>
      <c r="C156" s="70" t="s">
        <v>1200</v>
      </c>
      <c r="D156" s="71" t="s">
        <v>313</v>
      </c>
      <c r="E156" s="71" t="s">
        <v>1201</v>
      </c>
      <c r="F156" s="71" t="s">
        <v>1202</v>
      </c>
      <c r="G156" s="71" t="s">
        <v>1203</v>
      </c>
      <c r="H156" s="70" t="s">
        <v>1194</v>
      </c>
      <c r="I156" s="70" t="s">
        <v>1204</v>
      </c>
      <c r="J156" s="70" t="s">
        <v>272</v>
      </c>
    </row>
    <row r="157" spans="1:10" x14ac:dyDescent="0.25">
      <c r="A157" s="70" t="s">
        <v>1205</v>
      </c>
      <c r="B157" s="70" t="s">
        <v>1206</v>
      </c>
      <c r="C157" s="70" t="s">
        <v>1206</v>
      </c>
      <c r="D157" s="71" t="s">
        <v>313</v>
      </c>
      <c r="E157" s="71" t="s">
        <v>1207</v>
      </c>
      <c r="F157" s="71" t="s">
        <v>1208</v>
      </c>
      <c r="G157" s="71" t="s">
        <v>1209</v>
      </c>
      <c r="H157" s="70" t="s">
        <v>1200</v>
      </c>
      <c r="I157" s="70" t="s">
        <v>1210</v>
      </c>
      <c r="J157" s="70" t="s">
        <v>272</v>
      </c>
    </row>
    <row r="158" spans="1:10" x14ac:dyDescent="0.25">
      <c r="A158" s="70" t="s">
        <v>1211</v>
      </c>
      <c r="B158" s="70" t="s">
        <v>1212</v>
      </c>
      <c r="C158" s="70" t="s">
        <v>1212</v>
      </c>
      <c r="D158" s="71" t="s">
        <v>313</v>
      </c>
      <c r="E158" s="71" t="s">
        <v>1213</v>
      </c>
      <c r="F158" s="71" t="s">
        <v>1214</v>
      </c>
      <c r="G158" s="71" t="s">
        <v>1215</v>
      </c>
      <c r="H158" s="70" t="s">
        <v>1206</v>
      </c>
      <c r="I158" s="70" t="s">
        <v>1216</v>
      </c>
      <c r="J158" s="70" t="s">
        <v>272</v>
      </c>
    </row>
    <row r="159" spans="1:10" x14ac:dyDescent="0.25">
      <c r="A159" s="70" t="s">
        <v>1217</v>
      </c>
      <c r="B159" s="70" t="s">
        <v>1218</v>
      </c>
      <c r="C159" s="70" t="s">
        <v>1219</v>
      </c>
      <c r="D159" s="71" t="s">
        <v>313</v>
      </c>
      <c r="E159" s="71" t="s">
        <v>1220</v>
      </c>
      <c r="F159" s="71" t="s">
        <v>1221</v>
      </c>
      <c r="G159" s="71" t="s">
        <v>1222</v>
      </c>
      <c r="H159" s="70" t="s">
        <v>1212</v>
      </c>
      <c r="I159" s="70" t="s">
        <v>1223</v>
      </c>
      <c r="J159" s="70" t="s">
        <v>272</v>
      </c>
    </row>
    <row r="160" spans="1:10" x14ac:dyDescent="0.25">
      <c r="A160" s="70" t="s">
        <v>1224</v>
      </c>
      <c r="B160" s="70" t="s">
        <v>1225</v>
      </c>
      <c r="C160" s="70" t="s">
        <v>1225</v>
      </c>
      <c r="D160" s="71" t="s">
        <v>313</v>
      </c>
      <c r="E160" s="71" t="s">
        <v>1226</v>
      </c>
      <c r="F160" s="71" t="s">
        <v>1227</v>
      </c>
      <c r="G160" s="71" t="s">
        <v>1228</v>
      </c>
      <c r="H160" s="70" t="s">
        <v>1218</v>
      </c>
      <c r="I160" s="70" t="s">
        <v>1229</v>
      </c>
      <c r="J160" s="70" t="s">
        <v>272</v>
      </c>
    </row>
    <row r="161" spans="1:10" x14ac:dyDescent="0.25">
      <c r="A161" s="70" t="s">
        <v>1230</v>
      </c>
      <c r="B161" s="70" t="s">
        <v>1231</v>
      </c>
      <c r="C161" s="70" t="s">
        <v>1231</v>
      </c>
      <c r="D161" s="71" t="s">
        <v>313</v>
      </c>
      <c r="E161" s="71" t="s">
        <v>1232</v>
      </c>
      <c r="F161" s="71" t="s">
        <v>1233</v>
      </c>
      <c r="G161" s="71" t="s">
        <v>1234</v>
      </c>
      <c r="H161" s="70" t="s">
        <v>1225</v>
      </c>
      <c r="I161" s="70" t="s">
        <v>1235</v>
      </c>
      <c r="J161" s="70" t="s">
        <v>272</v>
      </c>
    </row>
    <row r="162" spans="1:10" x14ac:dyDescent="0.25">
      <c r="A162" s="70" t="s">
        <v>1236</v>
      </c>
      <c r="B162" s="70" t="s">
        <v>1237</v>
      </c>
      <c r="C162" s="70" t="s">
        <v>1238</v>
      </c>
      <c r="D162" s="71" t="s">
        <v>313</v>
      </c>
      <c r="E162" s="71" t="s">
        <v>1239</v>
      </c>
      <c r="F162" s="71" t="s">
        <v>1240</v>
      </c>
      <c r="G162" s="71" t="s">
        <v>1241</v>
      </c>
      <c r="H162" s="70" t="s">
        <v>1231</v>
      </c>
      <c r="I162" s="70" t="s">
        <v>1242</v>
      </c>
      <c r="J162" s="70" t="s">
        <v>272</v>
      </c>
    </row>
    <row r="163" spans="1:10" x14ac:dyDescent="0.25">
      <c r="A163" s="70" t="s">
        <v>1243</v>
      </c>
      <c r="B163" s="70" t="s">
        <v>1244</v>
      </c>
      <c r="C163" s="70" t="s">
        <v>1244</v>
      </c>
      <c r="D163" s="71" t="s">
        <v>313</v>
      </c>
      <c r="E163" s="71" t="s">
        <v>1245</v>
      </c>
      <c r="F163" s="71" t="s">
        <v>1246</v>
      </c>
      <c r="G163" s="71" t="s">
        <v>1247</v>
      </c>
      <c r="H163" s="70" t="s">
        <v>1237</v>
      </c>
      <c r="I163" s="70" t="s">
        <v>1248</v>
      </c>
      <c r="J163" s="70" t="s">
        <v>272</v>
      </c>
    </row>
    <row r="164" spans="1:10" x14ac:dyDescent="0.25">
      <c r="A164" s="70" t="s">
        <v>1249</v>
      </c>
      <c r="B164" s="70" t="s">
        <v>1250</v>
      </c>
      <c r="C164" s="70" t="s">
        <v>1250</v>
      </c>
      <c r="D164" s="71" t="s">
        <v>313</v>
      </c>
      <c r="E164" s="71" t="s">
        <v>1251</v>
      </c>
      <c r="F164" s="71" t="s">
        <v>1252</v>
      </c>
      <c r="G164" s="71" t="s">
        <v>1253</v>
      </c>
      <c r="H164" s="70" t="s">
        <v>1244</v>
      </c>
      <c r="I164" s="70" t="s">
        <v>1254</v>
      </c>
      <c r="J164" s="70" t="s">
        <v>272</v>
      </c>
    </row>
    <row r="165" spans="1:10" x14ac:dyDescent="0.25">
      <c r="A165" s="70" t="s">
        <v>1255</v>
      </c>
      <c r="B165" s="70" t="s">
        <v>1256</v>
      </c>
      <c r="C165" s="70" t="s">
        <v>1257</v>
      </c>
      <c r="D165" s="71" t="s">
        <v>313</v>
      </c>
      <c r="E165" s="71" t="s">
        <v>1258</v>
      </c>
      <c r="F165" s="71" t="s">
        <v>1259</v>
      </c>
      <c r="G165" s="71" t="s">
        <v>1260</v>
      </c>
      <c r="H165" s="70" t="s">
        <v>1250</v>
      </c>
      <c r="I165" s="70" t="s">
        <v>1261</v>
      </c>
      <c r="J165" s="70" t="s">
        <v>272</v>
      </c>
    </row>
    <row r="166" spans="1:10" x14ac:dyDescent="0.25">
      <c r="A166" s="70" t="s">
        <v>1262</v>
      </c>
      <c r="B166" s="70" t="s">
        <v>1263</v>
      </c>
      <c r="C166" s="70" t="s">
        <v>1263</v>
      </c>
      <c r="D166" s="71" t="s">
        <v>313</v>
      </c>
      <c r="E166" s="71" t="s">
        <v>1264</v>
      </c>
      <c r="F166" s="71" t="s">
        <v>1265</v>
      </c>
      <c r="G166" s="71" t="s">
        <v>1266</v>
      </c>
      <c r="H166" s="70" t="s">
        <v>1256</v>
      </c>
      <c r="I166" s="70" t="s">
        <v>1267</v>
      </c>
      <c r="J166" s="70" t="s">
        <v>272</v>
      </c>
    </row>
    <row r="167" spans="1:10" x14ac:dyDescent="0.25">
      <c r="A167" s="70" t="s">
        <v>1268</v>
      </c>
      <c r="B167" s="70" t="s">
        <v>1269</v>
      </c>
      <c r="C167" s="70" t="s">
        <v>1269</v>
      </c>
      <c r="D167" s="71" t="s">
        <v>313</v>
      </c>
      <c r="E167" s="71" t="s">
        <v>1270</v>
      </c>
      <c r="F167" s="71" t="s">
        <v>1271</v>
      </c>
      <c r="G167" s="71" t="s">
        <v>1272</v>
      </c>
      <c r="H167" s="70" t="s">
        <v>1263</v>
      </c>
      <c r="I167" s="70" t="s">
        <v>1273</v>
      </c>
      <c r="J167" s="70" t="s">
        <v>272</v>
      </c>
    </row>
    <row r="168" spans="1:10" x14ac:dyDescent="0.25">
      <c r="A168" s="70" t="s">
        <v>1274</v>
      </c>
      <c r="B168" s="70" t="s">
        <v>1275</v>
      </c>
      <c r="C168" s="70" t="s">
        <v>1276</v>
      </c>
      <c r="D168" s="71" t="s">
        <v>313</v>
      </c>
      <c r="E168" s="71" t="s">
        <v>1277</v>
      </c>
      <c r="F168" s="71" t="s">
        <v>1278</v>
      </c>
      <c r="G168" s="71" t="s">
        <v>1279</v>
      </c>
      <c r="H168" s="70" t="s">
        <v>1269</v>
      </c>
      <c r="I168" s="70" t="s">
        <v>1280</v>
      </c>
      <c r="J168" s="70" t="s">
        <v>272</v>
      </c>
    </row>
    <row r="169" spans="1:10" x14ac:dyDescent="0.25">
      <c r="A169" s="70" t="s">
        <v>1281</v>
      </c>
      <c r="B169" s="70" t="s">
        <v>1282</v>
      </c>
      <c r="C169" s="70" t="s">
        <v>1282</v>
      </c>
      <c r="D169" s="71" t="s">
        <v>313</v>
      </c>
      <c r="E169" s="71" t="s">
        <v>1283</v>
      </c>
      <c r="F169" s="71" t="s">
        <v>1284</v>
      </c>
      <c r="G169" s="71" t="s">
        <v>1285</v>
      </c>
      <c r="H169" s="70" t="s">
        <v>1275</v>
      </c>
      <c r="I169" s="70" t="s">
        <v>1286</v>
      </c>
      <c r="J169" s="70" t="s">
        <v>272</v>
      </c>
    </row>
    <row r="170" spans="1:10" x14ac:dyDescent="0.25">
      <c r="A170" s="70" t="s">
        <v>1287</v>
      </c>
      <c r="B170" s="70" t="s">
        <v>1288</v>
      </c>
      <c r="C170" s="70" t="s">
        <v>1288</v>
      </c>
      <c r="D170" s="71" t="s">
        <v>313</v>
      </c>
      <c r="E170" s="71" t="s">
        <v>1289</v>
      </c>
      <c r="F170" s="71" t="s">
        <v>1290</v>
      </c>
      <c r="G170" s="71" t="s">
        <v>1291</v>
      </c>
      <c r="H170" s="70" t="s">
        <v>1282</v>
      </c>
      <c r="I170" s="70" t="s">
        <v>1292</v>
      </c>
      <c r="J170" s="70" t="s">
        <v>272</v>
      </c>
    </row>
    <row r="171" spans="1:10" x14ac:dyDescent="0.25">
      <c r="A171" s="70" t="s">
        <v>1293</v>
      </c>
      <c r="B171" s="70" t="s">
        <v>1294</v>
      </c>
      <c r="C171" s="70" t="s">
        <v>1294</v>
      </c>
      <c r="D171" s="71" t="s">
        <v>313</v>
      </c>
      <c r="E171" s="71" t="s">
        <v>1295</v>
      </c>
      <c r="F171" s="71" t="s">
        <v>1296</v>
      </c>
      <c r="G171" s="71" t="s">
        <v>1297</v>
      </c>
      <c r="H171" s="70" t="s">
        <v>1288</v>
      </c>
      <c r="I171" s="70" t="s">
        <v>1298</v>
      </c>
      <c r="J171" s="70" t="s">
        <v>272</v>
      </c>
    </row>
    <row r="172" spans="1:10" x14ac:dyDescent="0.25">
      <c r="A172" s="70" t="s">
        <v>1299</v>
      </c>
      <c r="B172" s="70" t="s">
        <v>1300</v>
      </c>
      <c r="C172" s="70" t="s">
        <v>1300</v>
      </c>
      <c r="D172" s="71" t="s">
        <v>313</v>
      </c>
      <c r="E172" s="71" t="s">
        <v>1301</v>
      </c>
      <c r="F172" s="71" t="s">
        <v>1302</v>
      </c>
      <c r="G172" s="71" t="s">
        <v>1303</v>
      </c>
      <c r="H172" s="70" t="s">
        <v>1294</v>
      </c>
      <c r="I172" s="70" t="s">
        <v>1304</v>
      </c>
      <c r="J172" s="70" t="s">
        <v>272</v>
      </c>
    </row>
    <row r="173" spans="1:10" x14ac:dyDescent="0.25">
      <c r="A173" s="70" t="s">
        <v>1305</v>
      </c>
      <c r="B173" s="70" t="s">
        <v>1306</v>
      </c>
      <c r="C173" s="70" t="s">
        <v>1307</v>
      </c>
      <c r="D173" s="71" t="s">
        <v>313</v>
      </c>
      <c r="E173" s="71" t="s">
        <v>1308</v>
      </c>
      <c r="F173" s="71" t="s">
        <v>1309</v>
      </c>
      <c r="G173" s="71" t="s">
        <v>1310</v>
      </c>
      <c r="H173" s="70" t="s">
        <v>1300</v>
      </c>
      <c r="I173" s="70" t="s">
        <v>1311</v>
      </c>
      <c r="J173" s="70" t="s">
        <v>272</v>
      </c>
    </row>
    <row r="174" spans="1:10" x14ac:dyDescent="0.25">
      <c r="A174" s="70" t="s">
        <v>1312</v>
      </c>
      <c r="B174" s="70" t="s">
        <v>1313</v>
      </c>
      <c r="C174" s="70" t="s">
        <v>1313</v>
      </c>
      <c r="D174" s="71" t="s">
        <v>313</v>
      </c>
      <c r="E174" s="71" t="s">
        <v>1314</v>
      </c>
      <c r="F174" s="71" t="s">
        <v>1315</v>
      </c>
      <c r="G174" s="71" t="s">
        <v>1316</v>
      </c>
      <c r="H174" s="70" t="s">
        <v>1306</v>
      </c>
      <c r="I174" s="70" t="s">
        <v>1317</v>
      </c>
      <c r="J174" s="70" t="s">
        <v>272</v>
      </c>
    </row>
    <row r="175" spans="1:10" x14ac:dyDescent="0.25">
      <c r="A175" s="70" t="s">
        <v>1318</v>
      </c>
      <c r="B175" s="70" t="s">
        <v>1319</v>
      </c>
      <c r="C175" s="70" t="s">
        <v>1319</v>
      </c>
      <c r="D175" s="71" t="s">
        <v>313</v>
      </c>
      <c r="E175" s="71" t="s">
        <v>1320</v>
      </c>
      <c r="F175" s="71" t="s">
        <v>1321</v>
      </c>
      <c r="G175" s="71" t="s">
        <v>1322</v>
      </c>
      <c r="H175" s="70" t="s">
        <v>1313</v>
      </c>
      <c r="I175" s="70" t="s">
        <v>1323</v>
      </c>
      <c r="J175" s="70" t="s">
        <v>272</v>
      </c>
    </row>
    <row r="176" spans="1:10" x14ac:dyDescent="0.25">
      <c r="A176" s="70" t="s">
        <v>1324</v>
      </c>
      <c r="B176" s="70" t="s">
        <v>1325</v>
      </c>
      <c r="C176" s="70" t="s">
        <v>1325</v>
      </c>
      <c r="D176" s="71" t="s">
        <v>313</v>
      </c>
      <c r="E176" s="71" t="s">
        <v>1326</v>
      </c>
      <c r="F176" s="71" t="s">
        <v>1327</v>
      </c>
      <c r="G176" s="71" t="s">
        <v>1328</v>
      </c>
      <c r="H176" s="70" t="s">
        <v>1319</v>
      </c>
      <c r="I176" s="70" t="s">
        <v>1329</v>
      </c>
      <c r="J176" s="70" t="s">
        <v>272</v>
      </c>
    </row>
    <row r="177" spans="1:10" x14ac:dyDescent="0.25">
      <c r="A177" s="70" t="s">
        <v>1330</v>
      </c>
      <c r="B177" s="70" t="s">
        <v>1331</v>
      </c>
      <c r="C177" s="70" t="s">
        <v>1332</v>
      </c>
      <c r="D177" s="71" t="s">
        <v>313</v>
      </c>
      <c r="E177" s="71" t="s">
        <v>1333</v>
      </c>
      <c r="F177" s="71" t="s">
        <v>1334</v>
      </c>
      <c r="G177" s="71" t="s">
        <v>1335</v>
      </c>
      <c r="H177" s="70" t="s">
        <v>1325</v>
      </c>
      <c r="I177" s="70" t="s">
        <v>1336</v>
      </c>
      <c r="J177" s="70" t="s">
        <v>272</v>
      </c>
    </row>
    <row r="178" spans="1:10" x14ac:dyDescent="0.25">
      <c r="A178" s="70" t="s">
        <v>1337</v>
      </c>
      <c r="B178" s="70" t="s">
        <v>1338</v>
      </c>
      <c r="C178" s="70" t="s">
        <v>1338</v>
      </c>
      <c r="D178" s="71" t="s">
        <v>313</v>
      </c>
      <c r="E178" s="71" t="s">
        <v>1339</v>
      </c>
      <c r="F178" s="71" t="s">
        <v>1340</v>
      </c>
      <c r="G178" s="71" t="s">
        <v>1341</v>
      </c>
      <c r="H178" s="70" t="s">
        <v>1331</v>
      </c>
      <c r="I178" s="70" t="s">
        <v>1342</v>
      </c>
      <c r="J178" s="70" t="s">
        <v>272</v>
      </c>
    </row>
    <row r="179" spans="1:10" x14ac:dyDescent="0.25">
      <c r="A179" s="70" t="s">
        <v>1343</v>
      </c>
      <c r="B179" s="70" t="s">
        <v>1344</v>
      </c>
      <c r="C179" s="70" t="s">
        <v>1344</v>
      </c>
      <c r="D179" s="71" t="s">
        <v>313</v>
      </c>
      <c r="E179" s="71" t="s">
        <v>1345</v>
      </c>
      <c r="F179" s="71" t="s">
        <v>1346</v>
      </c>
      <c r="G179" s="71" t="s">
        <v>1347</v>
      </c>
      <c r="H179" s="70" t="s">
        <v>1338</v>
      </c>
      <c r="I179" s="70" t="s">
        <v>1348</v>
      </c>
      <c r="J179" s="70" t="s">
        <v>272</v>
      </c>
    </row>
    <row r="180" spans="1:10" x14ac:dyDescent="0.25">
      <c r="A180" s="70" t="s">
        <v>1349</v>
      </c>
      <c r="B180" s="70" t="s">
        <v>1350</v>
      </c>
      <c r="C180" s="70" t="s">
        <v>1350</v>
      </c>
      <c r="D180" s="71" t="s">
        <v>313</v>
      </c>
      <c r="E180" s="71" t="s">
        <v>1351</v>
      </c>
      <c r="F180" s="71" t="s">
        <v>1352</v>
      </c>
      <c r="G180" s="71" t="s">
        <v>1353</v>
      </c>
      <c r="H180" s="70" t="s">
        <v>1344</v>
      </c>
      <c r="I180" s="70" t="s">
        <v>1354</v>
      </c>
      <c r="J180" s="70" t="s">
        <v>272</v>
      </c>
    </row>
    <row r="181" spans="1:10" x14ac:dyDescent="0.25">
      <c r="A181" s="70" t="s">
        <v>1355</v>
      </c>
      <c r="B181" s="70" t="s">
        <v>1356</v>
      </c>
      <c r="C181" s="70" t="s">
        <v>1357</v>
      </c>
      <c r="D181" s="71" t="s">
        <v>313</v>
      </c>
      <c r="E181" s="71" t="s">
        <v>1358</v>
      </c>
      <c r="F181" s="71" t="s">
        <v>1359</v>
      </c>
      <c r="G181" s="71" t="s">
        <v>1360</v>
      </c>
      <c r="H181" s="70" t="s">
        <v>1350</v>
      </c>
      <c r="I181" s="70" t="s">
        <v>1361</v>
      </c>
      <c r="J181" s="70" t="s">
        <v>272</v>
      </c>
    </row>
    <row r="182" spans="1:10" x14ac:dyDescent="0.25">
      <c r="A182" s="70" t="s">
        <v>1362</v>
      </c>
      <c r="B182" s="70" t="s">
        <v>1363</v>
      </c>
      <c r="C182" s="70" t="s">
        <v>1364</v>
      </c>
      <c r="D182" s="71" t="s">
        <v>1365</v>
      </c>
      <c r="E182" s="71" t="s">
        <v>1360</v>
      </c>
      <c r="F182" s="71" t="s">
        <v>1366</v>
      </c>
      <c r="G182" s="71" t="s">
        <v>268</v>
      </c>
      <c r="H182" s="70" t="s">
        <v>1356</v>
      </c>
      <c r="I182" s="70" t="s">
        <v>1367</v>
      </c>
      <c r="J182" s="70" t="s">
        <v>272</v>
      </c>
    </row>
  </sheetData>
  <mergeCells count="5">
    <mergeCell ref="A1:A2"/>
    <mergeCell ref="B1:C1"/>
    <mergeCell ref="D1:G1"/>
    <mergeCell ref="H1:I1"/>
    <mergeCell ref="J1:J2"/>
  </mergeCells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자본금</vt:lpstr>
      <vt:lpstr>결혼예산내역</vt:lpstr>
      <vt:lpstr>자금운영</vt:lpstr>
      <vt:lpstr>대출금_이자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kwangho youn</dc:creator>
  <cp:lastModifiedBy>kwangho youn</cp:lastModifiedBy>
  <dcterms:created xsi:type="dcterms:W3CDTF">2018-05-22T13:55:26Z</dcterms:created>
  <dcterms:modified xsi:type="dcterms:W3CDTF">2018-09-05T08:46:19Z</dcterms:modified>
</cp:coreProperties>
</file>